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028"/>
  <workbookPr autoCompressPictures="0"/>
  <bookViews>
    <workbookView xWindow="0" yWindow="0" windowWidth="25600" windowHeight="16060" activeTab="4"/>
  </bookViews>
  <sheets>
    <sheet name="Example" sheetId="4" r:id="rId1"/>
    <sheet name="Example Averages" sheetId="6" r:id="rId2"/>
    <sheet name="Archival" sheetId="1" r:id="rId3"/>
    <sheet name="Reference" sheetId="2" r:id="rId4"/>
    <sheet name="Upload" sheetId="5" r:id="rId5"/>
    <sheet name="Averages" sheetId="7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8" i="4" l="1"/>
  <c r="S58" i="2"/>
  <c r="S57" i="2"/>
  <c r="S56" i="2"/>
  <c r="S54" i="2"/>
  <c r="S53" i="2"/>
  <c r="S52" i="2"/>
  <c r="S51" i="2"/>
  <c r="S50" i="2"/>
  <c r="S49" i="2"/>
  <c r="S48" i="2"/>
  <c r="Q47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Y17" i="6"/>
  <c r="X17" i="6"/>
  <c r="Y9" i="6"/>
  <c r="X9" i="6"/>
  <c r="Q17" i="6"/>
  <c r="Q15" i="6"/>
  <c r="Q14" i="6"/>
  <c r="Q13" i="6"/>
  <c r="Q12" i="6"/>
  <c r="Q9" i="6"/>
  <c r="Q7" i="6"/>
  <c r="Q6" i="6"/>
  <c r="Q5" i="6"/>
  <c r="Q4" i="6"/>
  <c r="Q3" i="6"/>
  <c r="Q2" i="6"/>
  <c r="Q49" i="2"/>
  <c r="Q48" i="2"/>
  <c r="AA181" i="7"/>
  <c r="AA175" i="7"/>
  <c r="AA168" i="7"/>
  <c r="AA163" i="7"/>
  <c r="AA158" i="7"/>
  <c r="AA152" i="7"/>
  <c r="AA142" i="7"/>
  <c r="AA128" i="7"/>
  <c r="AA129" i="7"/>
  <c r="AA130" i="7"/>
  <c r="AA131" i="7"/>
  <c r="AA132" i="7"/>
  <c r="AA134" i="7"/>
  <c r="AA120" i="7"/>
  <c r="AA114" i="7"/>
  <c r="AA108" i="7"/>
  <c r="AA96" i="7"/>
  <c r="AA97" i="7"/>
  <c r="AA98" i="7"/>
  <c r="AA99" i="7"/>
  <c r="AA100" i="7"/>
  <c r="AA101" i="7"/>
  <c r="AA103" i="7"/>
  <c r="AA87" i="7"/>
  <c r="AA81" i="7"/>
  <c r="AA76" i="7"/>
  <c r="AA71" i="7"/>
  <c r="AA66" i="7"/>
  <c r="AA53" i="7"/>
  <c r="AA54" i="7"/>
  <c r="AA55" i="7"/>
  <c r="AA56" i="7"/>
  <c r="AA58" i="7"/>
  <c r="AA46" i="7"/>
  <c r="AA41" i="7"/>
  <c r="AA36" i="7"/>
  <c r="AA29" i="7"/>
  <c r="AA24" i="7"/>
  <c r="AA19" i="7"/>
  <c r="AA13" i="7"/>
  <c r="AA7" i="7"/>
  <c r="Z181" i="7"/>
  <c r="Z175" i="7"/>
  <c r="Z168" i="7"/>
  <c r="Z163" i="7"/>
  <c r="Z158" i="7"/>
  <c r="Z152" i="7"/>
  <c r="Z142" i="7"/>
  <c r="Z128" i="7"/>
  <c r="Z129" i="7"/>
  <c r="Z130" i="7"/>
  <c r="Z131" i="7"/>
  <c r="Z132" i="7"/>
  <c r="Z134" i="7"/>
  <c r="Z120" i="7"/>
  <c r="Z114" i="7"/>
  <c r="Z108" i="7"/>
  <c r="Z96" i="7"/>
  <c r="Z97" i="7"/>
  <c r="Z98" i="7"/>
  <c r="Z99" i="7"/>
  <c r="Z100" i="7"/>
  <c r="Z101" i="7"/>
  <c r="Z103" i="7"/>
  <c r="Z87" i="7"/>
  <c r="Z81" i="7"/>
  <c r="Z76" i="7"/>
  <c r="Z71" i="7"/>
  <c r="Z66" i="7"/>
  <c r="Z53" i="7"/>
  <c r="Z54" i="7"/>
  <c r="Z55" i="7"/>
  <c r="Z56" i="7"/>
  <c r="Z58" i="7"/>
  <c r="Z46" i="7"/>
  <c r="Z41" i="7"/>
  <c r="Z36" i="7"/>
  <c r="Z29" i="7"/>
  <c r="Z24" i="7"/>
  <c r="Z19" i="7"/>
  <c r="Z13" i="7"/>
  <c r="Z7" i="7"/>
  <c r="G66" i="7"/>
  <c r="X66" i="7"/>
  <c r="Y66" i="7"/>
  <c r="G58" i="7"/>
  <c r="X58" i="7"/>
  <c r="Y58" i="7"/>
  <c r="AT17" i="6"/>
  <c r="AS17" i="6"/>
  <c r="AR17" i="6"/>
  <c r="AQ17" i="6"/>
  <c r="AP17" i="6"/>
  <c r="AO17" i="6"/>
  <c r="AN17" i="6"/>
  <c r="AM17" i="6"/>
  <c r="AL17" i="6"/>
  <c r="AK17" i="6"/>
  <c r="AJ17" i="6"/>
  <c r="AI17" i="6"/>
  <c r="AH17" i="6"/>
  <c r="AG17" i="6"/>
  <c r="AF14" i="6"/>
  <c r="AF17" i="6"/>
  <c r="AE17" i="6"/>
  <c r="AD17" i="6"/>
  <c r="AC17" i="6"/>
  <c r="AB17" i="6"/>
  <c r="AA17" i="6"/>
  <c r="Z17" i="6"/>
  <c r="U17" i="6"/>
  <c r="T17" i="6"/>
  <c r="R17" i="6"/>
  <c r="P17" i="6"/>
  <c r="O17" i="6"/>
  <c r="N17" i="6"/>
  <c r="M17" i="6"/>
  <c r="L17" i="6"/>
  <c r="K17" i="6"/>
  <c r="J17" i="6"/>
  <c r="H17" i="6"/>
  <c r="G17" i="6"/>
  <c r="AT9" i="6"/>
  <c r="AS9" i="6"/>
  <c r="AR9" i="6"/>
  <c r="AQ9" i="6"/>
  <c r="AP9" i="6"/>
  <c r="AO9" i="6"/>
  <c r="AN9" i="6"/>
  <c r="AM9" i="6"/>
  <c r="AL9" i="6"/>
  <c r="AK9" i="6"/>
  <c r="AJ9" i="6"/>
  <c r="AI9" i="6"/>
  <c r="AH9" i="6"/>
  <c r="AG9" i="6"/>
  <c r="AF9" i="6"/>
  <c r="AE9" i="6"/>
  <c r="AD9" i="6"/>
  <c r="AC9" i="6"/>
  <c r="AB9" i="6"/>
  <c r="AA9" i="6"/>
  <c r="Z9" i="6"/>
  <c r="U9" i="6"/>
  <c r="T9" i="6"/>
  <c r="R9" i="6"/>
  <c r="P9" i="6"/>
  <c r="O9" i="6"/>
  <c r="N9" i="6"/>
  <c r="M9" i="6"/>
  <c r="L9" i="6"/>
  <c r="K9" i="6"/>
  <c r="J9" i="6"/>
  <c r="G9" i="6"/>
  <c r="Q15" i="4"/>
  <c r="S15" i="4"/>
  <c r="Q14" i="4"/>
  <c r="S14" i="4"/>
  <c r="X13" i="4"/>
  <c r="Y13" i="4"/>
  <c r="S13" i="4"/>
  <c r="Q12" i="4"/>
  <c r="S12" i="4"/>
  <c r="S11" i="4"/>
  <c r="Q10" i="4"/>
  <c r="S10" i="4"/>
  <c r="Q9" i="4"/>
  <c r="S9" i="4"/>
  <c r="AK21" i="2"/>
  <c r="AL21" i="2"/>
  <c r="AK20" i="2"/>
  <c r="AL20" i="2"/>
  <c r="AK19" i="2"/>
  <c r="AL19" i="2"/>
  <c r="AK18" i="2"/>
  <c r="AL18" i="2"/>
  <c r="AK17" i="2"/>
  <c r="AL17" i="2"/>
  <c r="U53" i="7"/>
  <c r="U54" i="7"/>
  <c r="U55" i="7"/>
  <c r="U56" i="7"/>
  <c r="U58" i="7"/>
  <c r="U66" i="7"/>
  <c r="AK21" i="1"/>
  <c r="AL21" i="1"/>
  <c r="AK20" i="1"/>
  <c r="AL20" i="1"/>
  <c r="AK19" i="1"/>
  <c r="AL19" i="1"/>
  <c r="AK18" i="1"/>
  <c r="AL18" i="1"/>
  <c r="AK17" i="1"/>
  <c r="AL17" i="1"/>
  <c r="Q126" i="7"/>
  <c r="Q125" i="7"/>
  <c r="Q124" i="7"/>
  <c r="Q123" i="7"/>
  <c r="Q122" i="7"/>
  <c r="Q132" i="7"/>
  <c r="Q131" i="7"/>
  <c r="Q130" i="7"/>
  <c r="Q129" i="7"/>
  <c r="Q128" i="7"/>
  <c r="Q94" i="7"/>
  <c r="Q93" i="7"/>
  <c r="Q92" i="7"/>
  <c r="Q91" i="7"/>
  <c r="Q90" i="7"/>
  <c r="Q89" i="7"/>
  <c r="Q101" i="7"/>
  <c r="Q100" i="7"/>
  <c r="Q99" i="7"/>
  <c r="Q98" i="7"/>
  <c r="Q97" i="7"/>
  <c r="Q96" i="7"/>
  <c r="Q51" i="7"/>
  <c r="Q50" i="7"/>
  <c r="Q49" i="7"/>
  <c r="Q48" i="7"/>
  <c r="Q56" i="7"/>
  <c r="Q55" i="7"/>
  <c r="Q54" i="7"/>
  <c r="Q53" i="7"/>
  <c r="Q27" i="2"/>
  <c r="Q7" i="2"/>
  <c r="Q56" i="2"/>
  <c r="Q54" i="2"/>
  <c r="Q53" i="2"/>
  <c r="Q51" i="2"/>
  <c r="Q44" i="2"/>
  <c r="Q42" i="2"/>
  <c r="Q33" i="2"/>
  <c r="Q30" i="2"/>
  <c r="Q28" i="2"/>
  <c r="Q24" i="2"/>
  <c r="Q21" i="2"/>
  <c r="Q19" i="2"/>
  <c r="Q18" i="2"/>
  <c r="Q16" i="2"/>
  <c r="Q14" i="2"/>
  <c r="Q9" i="2"/>
  <c r="Q8" i="2"/>
  <c r="Q4" i="2"/>
  <c r="S4" i="2"/>
  <c r="Q179" i="7"/>
  <c r="Q178" i="7"/>
  <c r="Q177" i="7"/>
  <c r="AI181" i="7"/>
  <c r="AH181" i="7"/>
  <c r="AG181" i="7"/>
  <c r="AF181" i="7"/>
  <c r="AE181" i="7"/>
  <c r="AD181" i="7"/>
  <c r="AC181" i="7"/>
  <c r="AB181" i="7"/>
  <c r="U181" i="7"/>
  <c r="T181" i="7"/>
  <c r="R181" i="7"/>
  <c r="Q181" i="7"/>
  <c r="P181" i="7"/>
  <c r="O181" i="7"/>
  <c r="N181" i="7"/>
  <c r="M181" i="7"/>
  <c r="L181" i="7"/>
  <c r="J181" i="7"/>
  <c r="G181" i="7"/>
  <c r="AI175" i="7"/>
  <c r="AH175" i="7"/>
  <c r="AG175" i="7"/>
  <c r="AF175" i="7"/>
  <c r="AE175" i="7"/>
  <c r="AD175" i="7"/>
  <c r="AC175" i="7"/>
  <c r="AB175" i="7"/>
  <c r="U175" i="7"/>
  <c r="T175" i="7"/>
  <c r="Q171" i="7"/>
  <c r="Q172" i="7"/>
  <c r="Q173" i="7"/>
  <c r="R175" i="7"/>
  <c r="Q175" i="7"/>
  <c r="P175" i="7"/>
  <c r="O175" i="7"/>
  <c r="N175" i="7"/>
  <c r="M175" i="7"/>
  <c r="L175" i="7"/>
  <c r="J175" i="7"/>
  <c r="G175" i="7"/>
  <c r="Q166" i="7"/>
  <c r="Q165" i="7"/>
  <c r="Q168" i="7"/>
  <c r="AI168" i="7"/>
  <c r="AH168" i="7"/>
  <c r="AG168" i="7"/>
  <c r="AF168" i="7"/>
  <c r="AE168" i="7"/>
  <c r="AD168" i="7"/>
  <c r="AC168" i="7"/>
  <c r="AB168" i="7"/>
  <c r="U168" i="7"/>
  <c r="T168" i="7"/>
  <c r="R168" i="7"/>
  <c r="P168" i="7"/>
  <c r="O168" i="7"/>
  <c r="N168" i="7"/>
  <c r="M168" i="7"/>
  <c r="L168" i="7"/>
  <c r="J168" i="7"/>
  <c r="G168" i="7"/>
  <c r="Q161" i="7"/>
  <c r="Q160" i="7"/>
  <c r="Q163" i="7"/>
  <c r="AI163" i="7"/>
  <c r="AH163" i="7"/>
  <c r="AG163" i="7"/>
  <c r="AF163" i="7"/>
  <c r="AE163" i="7"/>
  <c r="AD163" i="7"/>
  <c r="AC163" i="7"/>
  <c r="AB163" i="7"/>
  <c r="U163" i="7"/>
  <c r="T163" i="7"/>
  <c r="R163" i="7"/>
  <c r="P163" i="7"/>
  <c r="O163" i="7"/>
  <c r="N163" i="7"/>
  <c r="M163" i="7"/>
  <c r="L163" i="7"/>
  <c r="J163" i="7"/>
  <c r="G163" i="7"/>
  <c r="Q156" i="7"/>
  <c r="Q155" i="7"/>
  <c r="Q154" i="7"/>
  <c r="AI158" i="7"/>
  <c r="AH158" i="7"/>
  <c r="AG158" i="7"/>
  <c r="AF158" i="7"/>
  <c r="AE158" i="7"/>
  <c r="AD158" i="7"/>
  <c r="AC158" i="7"/>
  <c r="AB158" i="7"/>
  <c r="U158" i="7"/>
  <c r="T158" i="7"/>
  <c r="R158" i="7"/>
  <c r="Q158" i="7"/>
  <c r="P158" i="7"/>
  <c r="O158" i="7"/>
  <c r="N158" i="7"/>
  <c r="M158" i="7"/>
  <c r="L158" i="7"/>
  <c r="J158" i="7"/>
  <c r="G158" i="7"/>
  <c r="Q148" i="7"/>
  <c r="Q147" i="7"/>
  <c r="Q144" i="7"/>
  <c r="Q150" i="7"/>
  <c r="Q149" i="7"/>
  <c r="Q146" i="7"/>
  <c r="Q145" i="7"/>
  <c r="AI152" i="7"/>
  <c r="AH152" i="7"/>
  <c r="AG152" i="7"/>
  <c r="AF152" i="7"/>
  <c r="AE152" i="7"/>
  <c r="AD152" i="7"/>
  <c r="AC152" i="7"/>
  <c r="AB152" i="7"/>
  <c r="U152" i="7"/>
  <c r="T152" i="7"/>
  <c r="R152" i="7"/>
  <c r="P152" i="7"/>
  <c r="O152" i="7"/>
  <c r="N152" i="7"/>
  <c r="M152" i="7"/>
  <c r="L152" i="7"/>
  <c r="J152" i="7"/>
  <c r="Q138" i="7"/>
  <c r="Q137" i="7"/>
  <c r="Q140" i="7"/>
  <c r="Q139" i="7"/>
  <c r="Q136" i="7"/>
  <c r="AI142" i="7"/>
  <c r="AH142" i="7"/>
  <c r="AG142" i="7"/>
  <c r="AF142" i="7"/>
  <c r="AE142" i="7"/>
  <c r="AD142" i="7"/>
  <c r="AC142" i="7"/>
  <c r="AB142" i="7"/>
  <c r="U142" i="7"/>
  <c r="T142" i="7"/>
  <c r="R142" i="7"/>
  <c r="P142" i="7"/>
  <c r="O142" i="7"/>
  <c r="N142" i="7"/>
  <c r="M142" i="7"/>
  <c r="L142" i="7"/>
  <c r="J142" i="7"/>
  <c r="G142" i="7"/>
  <c r="AI128" i="7"/>
  <c r="AI129" i="7"/>
  <c r="AI130" i="7"/>
  <c r="AI131" i="7"/>
  <c r="AI132" i="7"/>
  <c r="AI134" i="7"/>
  <c r="AF128" i="7"/>
  <c r="AF129" i="7"/>
  <c r="AF130" i="7"/>
  <c r="AF131" i="7"/>
  <c r="AF132" i="7"/>
  <c r="AF134" i="7"/>
  <c r="AE128" i="7"/>
  <c r="AE129" i="7"/>
  <c r="AE130" i="7"/>
  <c r="AE131" i="7"/>
  <c r="AE132" i="7"/>
  <c r="AE134" i="7"/>
  <c r="AB128" i="7"/>
  <c r="AB129" i="7"/>
  <c r="AB130" i="7"/>
  <c r="AB131" i="7"/>
  <c r="AB132" i="7"/>
  <c r="AB134" i="7"/>
  <c r="T128" i="7"/>
  <c r="T129" i="7"/>
  <c r="T130" i="7"/>
  <c r="T131" i="7"/>
  <c r="T132" i="7"/>
  <c r="T134" i="7"/>
  <c r="G134" i="7"/>
  <c r="AH132" i="7"/>
  <c r="AG132" i="7"/>
  <c r="AD132" i="7"/>
  <c r="AC132" i="7"/>
  <c r="U132" i="7"/>
  <c r="AH131" i="7"/>
  <c r="AG131" i="7"/>
  <c r="AD131" i="7"/>
  <c r="AC131" i="7"/>
  <c r="U131" i="7"/>
  <c r="AH130" i="7"/>
  <c r="AG130" i="7"/>
  <c r="AD130" i="7"/>
  <c r="AC130" i="7"/>
  <c r="U130" i="7"/>
  <c r="AH129" i="7"/>
  <c r="AG129" i="7"/>
  <c r="AD129" i="7"/>
  <c r="AC129" i="7"/>
  <c r="U129" i="7"/>
  <c r="AH128" i="7"/>
  <c r="AH134" i="7"/>
  <c r="AG128" i="7"/>
  <c r="AG134" i="7"/>
  <c r="AD128" i="7"/>
  <c r="AD134" i="7"/>
  <c r="AC128" i="7"/>
  <c r="AC134" i="7"/>
  <c r="U128" i="7"/>
  <c r="U134" i="7"/>
  <c r="O132" i="7"/>
  <c r="O131" i="7"/>
  <c r="O130" i="7"/>
  <c r="O128" i="7"/>
  <c r="O129" i="7"/>
  <c r="O134" i="7"/>
  <c r="R132" i="7"/>
  <c r="R131" i="7"/>
  <c r="R130" i="7"/>
  <c r="R129" i="7"/>
  <c r="R128" i="7"/>
  <c r="R134" i="7"/>
  <c r="P132" i="7"/>
  <c r="P131" i="7"/>
  <c r="P130" i="7"/>
  <c r="P129" i="7"/>
  <c r="P128" i="7"/>
  <c r="P134" i="7"/>
  <c r="N132" i="7"/>
  <c r="M132" i="7"/>
  <c r="L132" i="7"/>
  <c r="N131" i="7"/>
  <c r="N128" i="7"/>
  <c r="N129" i="7"/>
  <c r="N130" i="7"/>
  <c r="N134" i="7"/>
  <c r="M131" i="7"/>
  <c r="L131" i="7"/>
  <c r="M130" i="7"/>
  <c r="L130" i="7"/>
  <c r="M129" i="7"/>
  <c r="M128" i="7"/>
  <c r="M134" i="7"/>
  <c r="L129" i="7"/>
  <c r="L128" i="7"/>
  <c r="J132" i="7"/>
  <c r="J131" i="7"/>
  <c r="J130" i="7"/>
  <c r="J129" i="7"/>
  <c r="J128" i="7"/>
  <c r="J134" i="7"/>
  <c r="Q118" i="7"/>
  <c r="Q117" i="7"/>
  <c r="Q120" i="7"/>
  <c r="AI120" i="7"/>
  <c r="AH120" i="7"/>
  <c r="AG120" i="7"/>
  <c r="AF120" i="7"/>
  <c r="AE120" i="7"/>
  <c r="AD120" i="7"/>
  <c r="AC120" i="7"/>
  <c r="AB120" i="7"/>
  <c r="U120" i="7"/>
  <c r="T120" i="7"/>
  <c r="R120" i="7"/>
  <c r="P120" i="7"/>
  <c r="O120" i="7"/>
  <c r="N120" i="7"/>
  <c r="M120" i="7"/>
  <c r="L120" i="7"/>
  <c r="J120" i="7"/>
  <c r="G120" i="7"/>
  <c r="Q134" i="7"/>
  <c r="L134" i="7"/>
  <c r="Q142" i="7"/>
  <c r="Q152" i="7"/>
  <c r="Q112" i="7"/>
  <c r="Q110" i="7"/>
  <c r="Q111" i="7"/>
  <c r="AI114" i="7"/>
  <c r="AH114" i="7"/>
  <c r="AG114" i="7"/>
  <c r="AF114" i="7"/>
  <c r="AE114" i="7"/>
  <c r="AD114" i="7"/>
  <c r="AC114" i="7"/>
  <c r="AB114" i="7"/>
  <c r="U114" i="7"/>
  <c r="T114" i="7"/>
  <c r="R114" i="7"/>
  <c r="P114" i="7"/>
  <c r="O114" i="7"/>
  <c r="N114" i="7"/>
  <c r="M114" i="7"/>
  <c r="L114" i="7"/>
  <c r="J114" i="7"/>
  <c r="G114" i="7"/>
  <c r="Q106" i="7"/>
  <c r="Q105" i="7"/>
  <c r="AI108" i="7"/>
  <c r="AH108" i="7"/>
  <c r="AG108" i="7"/>
  <c r="AF108" i="7"/>
  <c r="AE108" i="7"/>
  <c r="AD108" i="7"/>
  <c r="AC108" i="7"/>
  <c r="AB108" i="7"/>
  <c r="U108" i="7"/>
  <c r="T108" i="7"/>
  <c r="R108" i="7"/>
  <c r="P108" i="7"/>
  <c r="O108" i="7"/>
  <c r="N108" i="7"/>
  <c r="M108" i="7"/>
  <c r="L108" i="7"/>
  <c r="J108" i="7"/>
  <c r="G108" i="7"/>
  <c r="U96" i="7"/>
  <c r="U97" i="7"/>
  <c r="U98" i="7"/>
  <c r="U99" i="7"/>
  <c r="U100" i="7"/>
  <c r="U101" i="7"/>
  <c r="U103" i="7"/>
  <c r="G103" i="7"/>
  <c r="AI101" i="7"/>
  <c r="AH101" i="7"/>
  <c r="AG101" i="7"/>
  <c r="AF101" i="7"/>
  <c r="AE101" i="7"/>
  <c r="AD101" i="7"/>
  <c r="AC101" i="7"/>
  <c r="AB101" i="7"/>
  <c r="T101" i="7"/>
  <c r="AI100" i="7"/>
  <c r="AH100" i="7"/>
  <c r="AG100" i="7"/>
  <c r="AF100" i="7"/>
  <c r="AE100" i="7"/>
  <c r="AD100" i="7"/>
  <c r="AC100" i="7"/>
  <c r="AB100" i="7"/>
  <c r="T100" i="7"/>
  <c r="AI99" i="7"/>
  <c r="AH99" i="7"/>
  <c r="AG99" i="7"/>
  <c r="AF99" i="7"/>
  <c r="AE99" i="7"/>
  <c r="AD99" i="7"/>
  <c r="AC99" i="7"/>
  <c r="AB99" i="7"/>
  <c r="T99" i="7"/>
  <c r="AI98" i="7"/>
  <c r="AH98" i="7"/>
  <c r="AG98" i="7"/>
  <c r="AF98" i="7"/>
  <c r="AE98" i="7"/>
  <c r="AD98" i="7"/>
  <c r="AC98" i="7"/>
  <c r="AB98" i="7"/>
  <c r="T98" i="7"/>
  <c r="AI97" i="7"/>
  <c r="AH97" i="7"/>
  <c r="AG97" i="7"/>
  <c r="AF97" i="7"/>
  <c r="AE97" i="7"/>
  <c r="AD97" i="7"/>
  <c r="AC97" i="7"/>
  <c r="AB97" i="7"/>
  <c r="T97" i="7"/>
  <c r="AI96" i="7"/>
  <c r="AI103" i="7"/>
  <c r="AH96" i="7"/>
  <c r="AH103" i="7"/>
  <c r="AG96" i="7"/>
  <c r="AG103" i="7"/>
  <c r="AF96" i="7"/>
  <c r="AF103" i="7"/>
  <c r="AE96" i="7"/>
  <c r="AE103" i="7"/>
  <c r="AD96" i="7"/>
  <c r="AD103" i="7"/>
  <c r="AC96" i="7"/>
  <c r="AC103" i="7"/>
  <c r="AB96" i="7"/>
  <c r="AB103" i="7"/>
  <c r="T96" i="7"/>
  <c r="T103" i="7"/>
  <c r="R101" i="7"/>
  <c r="R100" i="7"/>
  <c r="R99" i="7"/>
  <c r="R98" i="7"/>
  <c r="R97" i="7"/>
  <c r="R96" i="7"/>
  <c r="O101" i="7"/>
  <c r="O100" i="7"/>
  <c r="O99" i="7"/>
  <c r="O98" i="7"/>
  <c r="O97" i="7"/>
  <c r="O96" i="7"/>
  <c r="O103" i="7"/>
  <c r="P101" i="7"/>
  <c r="P100" i="7"/>
  <c r="P99" i="7"/>
  <c r="P98" i="7"/>
  <c r="P97" i="7"/>
  <c r="P96" i="7"/>
  <c r="N101" i="7"/>
  <c r="M101" i="7"/>
  <c r="L101" i="7"/>
  <c r="N100" i="7"/>
  <c r="M100" i="7"/>
  <c r="L100" i="7"/>
  <c r="N99" i="7"/>
  <c r="M99" i="7"/>
  <c r="L99" i="7"/>
  <c r="N98" i="7"/>
  <c r="M98" i="7"/>
  <c r="L98" i="7"/>
  <c r="N97" i="7"/>
  <c r="M97" i="7"/>
  <c r="M96" i="7"/>
  <c r="M103" i="7"/>
  <c r="L97" i="7"/>
  <c r="N96" i="7"/>
  <c r="L96" i="7"/>
  <c r="L103" i="7"/>
  <c r="J101" i="7"/>
  <c r="J100" i="7"/>
  <c r="J99" i="7"/>
  <c r="J98" i="7"/>
  <c r="J97" i="7"/>
  <c r="J96" i="7"/>
  <c r="Q84" i="7"/>
  <c r="Q85" i="7"/>
  <c r="Q83" i="7"/>
  <c r="AI87" i="7"/>
  <c r="AH87" i="7"/>
  <c r="AG87" i="7"/>
  <c r="AF87" i="7"/>
  <c r="AE87" i="7"/>
  <c r="AD87" i="7"/>
  <c r="AC87" i="7"/>
  <c r="AB87" i="7"/>
  <c r="U87" i="7"/>
  <c r="T87" i="7"/>
  <c r="R87" i="7"/>
  <c r="P87" i="7"/>
  <c r="O87" i="7"/>
  <c r="N87" i="7"/>
  <c r="M87" i="7"/>
  <c r="L87" i="7"/>
  <c r="J87" i="7"/>
  <c r="Q79" i="7"/>
  <c r="Q78" i="7"/>
  <c r="AI81" i="7"/>
  <c r="AH81" i="7"/>
  <c r="AG81" i="7"/>
  <c r="AF81" i="7"/>
  <c r="AE81" i="7"/>
  <c r="AD81" i="7"/>
  <c r="AC81" i="7"/>
  <c r="AB81" i="7"/>
  <c r="U81" i="7"/>
  <c r="T81" i="7"/>
  <c r="R81" i="7"/>
  <c r="P81" i="7"/>
  <c r="O81" i="7"/>
  <c r="N81" i="7"/>
  <c r="M81" i="7"/>
  <c r="L81" i="7"/>
  <c r="J81" i="7"/>
  <c r="G81" i="7"/>
  <c r="Q74" i="7"/>
  <c r="Q73" i="7"/>
  <c r="AI76" i="7"/>
  <c r="AH76" i="7"/>
  <c r="AG76" i="7"/>
  <c r="AF76" i="7"/>
  <c r="AE76" i="7"/>
  <c r="AD76" i="7"/>
  <c r="AC76" i="7"/>
  <c r="AB76" i="7"/>
  <c r="U76" i="7"/>
  <c r="T76" i="7"/>
  <c r="R76" i="7"/>
  <c r="P76" i="7"/>
  <c r="O76" i="7"/>
  <c r="N76" i="7"/>
  <c r="M76" i="7"/>
  <c r="L76" i="7"/>
  <c r="G76" i="7"/>
  <c r="Q114" i="7"/>
  <c r="J103" i="7"/>
  <c r="P103" i="7"/>
  <c r="R103" i="7"/>
  <c r="Q87" i="7"/>
  <c r="N103" i="7"/>
  <c r="Q108" i="7"/>
  <c r="Q76" i="7"/>
  <c r="Q81" i="7"/>
  <c r="Q69" i="7"/>
  <c r="Q68" i="7"/>
  <c r="AI71" i="7"/>
  <c r="AH71" i="7"/>
  <c r="AG71" i="7"/>
  <c r="AF71" i="7"/>
  <c r="AE71" i="7"/>
  <c r="AD71" i="7"/>
  <c r="AC71" i="7"/>
  <c r="AB71" i="7"/>
  <c r="U71" i="7"/>
  <c r="T71" i="7"/>
  <c r="R71" i="7"/>
  <c r="P71" i="7"/>
  <c r="O71" i="7"/>
  <c r="N71" i="7"/>
  <c r="M71" i="7"/>
  <c r="L71" i="7"/>
  <c r="J71" i="7"/>
  <c r="G71" i="7"/>
  <c r="AI66" i="7"/>
  <c r="AH66" i="7"/>
  <c r="AG66" i="7"/>
  <c r="AF66" i="7"/>
  <c r="AE66" i="7"/>
  <c r="AD66" i="7"/>
  <c r="AC66" i="7"/>
  <c r="AB66" i="7"/>
  <c r="T66" i="7"/>
  <c r="R66" i="7"/>
  <c r="Q66" i="7"/>
  <c r="P66" i="7"/>
  <c r="O66" i="7"/>
  <c r="N66" i="7"/>
  <c r="M66" i="7"/>
  <c r="L66" i="7"/>
  <c r="J66" i="7"/>
  <c r="AG53" i="7"/>
  <c r="AG54" i="7"/>
  <c r="AG55" i="7"/>
  <c r="AG56" i="7"/>
  <c r="AG58" i="7"/>
  <c r="AI56" i="7"/>
  <c r="AH56" i="7"/>
  <c r="AF56" i="7"/>
  <c r="AE56" i="7"/>
  <c r="AD56" i="7"/>
  <c r="AC56" i="7"/>
  <c r="AB56" i="7"/>
  <c r="T56" i="7"/>
  <c r="AI55" i="7"/>
  <c r="AH55" i="7"/>
  <c r="AF55" i="7"/>
  <c r="AE55" i="7"/>
  <c r="AD55" i="7"/>
  <c r="AC55" i="7"/>
  <c r="AB55" i="7"/>
  <c r="T55" i="7"/>
  <c r="AI54" i="7"/>
  <c r="AH54" i="7"/>
  <c r="AF54" i="7"/>
  <c r="AE54" i="7"/>
  <c r="AD54" i="7"/>
  <c r="AC54" i="7"/>
  <c r="AB54" i="7"/>
  <c r="T54" i="7"/>
  <c r="AI53" i="7"/>
  <c r="AI58" i="7"/>
  <c r="AH53" i="7"/>
  <c r="AH58" i="7"/>
  <c r="AF53" i="7"/>
  <c r="AF58" i="7"/>
  <c r="AE53" i="7"/>
  <c r="AE58" i="7"/>
  <c r="AD53" i="7"/>
  <c r="AD58" i="7"/>
  <c r="AC53" i="7"/>
  <c r="AC58" i="7"/>
  <c r="AB53" i="7"/>
  <c r="AB58" i="7"/>
  <c r="T53" i="7"/>
  <c r="T58" i="7"/>
  <c r="R56" i="7"/>
  <c r="R55" i="7"/>
  <c r="R54" i="7"/>
  <c r="R53" i="7"/>
  <c r="P56" i="7"/>
  <c r="O56" i="7"/>
  <c r="N56" i="7"/>
  <c r="M56" i="7"/>
  <c r="P55" i="7"/>
  <c r="O55" i="7"/>
  <c r="N55" i="7"/>
  <c r="M55" i="7"/>
  <c r="P54" i="7"/>
  <c r="O54" i="7"/>
  <c r="N54" i="7"/>
  <c r="M54" i="7"/>
  <c r="P53" i="7"/>
  <c r="P58" i="7"/>
  <c r="O53" i="7"/>
  <c r="O58" i="7"/>
  <c r="N53" i="7"/>
  <c r="M53" i="7"/>
  <c r="M58" i="7"/>
  <c r="L56" i="7"/>
  <c r="L55" i="7"/>
  <c r="L54" i="7"/>
  <c r="L53" i="7"/>
  <c r="J56" i="7"/>
  <c r="J55" i="7"/>
  <c r="J54" i="7"/>
  <c r="J53" i="7"/>
  <c r="N58" i="7"/>
  <c r="Q44" i="7"/>
  <c r="Q43" i="7"/>
  <c r="AI46" i="7"/>
  <c r="AH46" i="7"/>
  <c r="AG46" i="7"/>
  <c r="AF46" i="7"/>
  <c r="AE46" i="7"/>
  <c r="AD46" i="7"/>
  <c r="AC46" i="7"/>
  <c r="AB46" i="7"/>
  <c r="U46" i="7"/>
  <c r="T46" i="7"/>
  <c r="R46" i="7"/>
  <c r="P46" i="7"/>
  <c r="O46" i="7"/>
  <c r="N46" i="7"/>
  <c r="M46" i="7"/>
  <c r="L46" i="7"/>
  <c r="J46" i="7"/>
  <c r="G46" i="7"/>
  <c r="Q39" i="7"/>
  <c r="Q38" i="7"/>
  <c r="AI41" i="7"/>
  <c r="AH41" i="7"/>
  <c r="AG41" i="7"/>
  <c r="AF41" i="7"/>
  <c r="AE41" i="7"/>
  <c r="AD41" i="7"/>
  <c r="AC41" i="7"/>
  <c r="AB41" i="7"/>
  <c r="U41" i="7"/>
  <c r="T41" i="7"/>
  <c r="R41" i="7"/>
  <c r="P41" i="7"/>
  <c r="O41" i="7"/>
  <c r="N41" i="7"/>
  <c r="M41" i="7"/>
  <c r="L41" i="7"/>
  <c r="J41" i="7"/>
  <c r="G41" i="7"/>
  <c r="Q34" i="7"/>
  <c r="Q33" i="7"/>
  <c r="Q32" i="7"/>
  <c r="Q31" i="7"/>
  <c r="AI36" i="7"/>
  <c r="AH36" i="7"/>
  <c r="AG36" i="7"/>
  <c r="AF36" i="7"/>
  <c r="AE36" i="7"/>
  <c r="AD36" i="7"/>
  <c r="AC36" i="7"/>
  <c r="AB36" i="7"/>
  <c r="U36" i="7"/>
  <c r="T36" i="7"/>
  <c r="R36" i="7"/>
  <c r="P36" i="7"/>
  <c r="O36" i="7"/>
  <c r="N36" i="7"/>
  <c r="M36" i="7"/>
  <c r="L36" i="7"/>
  <c r="J36" i="7"/>
  <c r="G36" i="7"/>
  <c r="Q27" i="7"/>
  <c r="Q26" i="7"/>
  <c r="O29" i="7"/>
  <c r="AI29" i="7"/>
  <c r="AH29" i="7"/>
  <c r="AG29" i="7"/>
  <c r="AF29" i="7"/>
  <c r="AE29" i="7"/>
  <c r="AD29" i="7"/>
  <c r="AC29" i="7"/>
  <c r="AB29" i="7"/>
  <c r="U29" i="7"/>
  <c r="T29" i="7"/>
  <c r="R29" i="7"/>
  <c r="P29" i="7"/>
  <c r="N29" i="7"/>
  <c r="M29" i="7"/>
  <c r="L29" i="7"/>
  <c r="J29" i="7"/>
  <c r="G29" i="7"/>
  <c r="Q21" i="7"/>
  <c r="Q22" i="7"/>
  <c r="AI24" i="7"/>
  <c r="AH24" i="7"/>
  <c r="AG24" i="7"/>
  <c r="AF24" i="7"/>
  <c r="AE24" i="7"/>
  <c r="AD24" i="7"/>
  <c r="AC24" i="7"/>
  <c r="AB24" i="7"/>
  <c r="U24" i="7"/>
  <c r="T24" i="7"/>
  <c r="R24" i="7"/>
  <c r="P24" i="7"/>
  <c r="O24" i="7"/>
  <c r="N24" i="7"/>
  <c r="M24" i="7"/>
  <c r="L24" i="7"/>
  <c r="J24" i="7"/>
  <c r="G24" i="7"/>
  <c r="Q17" i="7"/>
  <c r="Q16" i="7"/>
  <c r="Q15" i="7"/>
  <c r="AI19" i="7"/>
  <c r="AH19" i="7"/>
  <c r="AG19" i="7"/>
  <c r="AF19" i="7"/>
  <c r="AE19" i="7"/>
  <c r="AD19" i="7"/>
  <c r="AC19" i="7"/>
  <c r="AB19" i="7"/>
  <c r="U19" i="7"/>
  <c r="T19" i="7"/>
  <c r="R19" i="7"/>
  <c r="P19" i="7"/>
  <c r="O19" i="7"/>
  <c r="N19" i="7"/>
  <c r="M19" i="7"/>
  <c r="L19" i="7"/>
  <c r="J19" i="7"/>
  <c r="G19" i="7"/>
  <c r="Q11" i="7"/>
  <c r="Q10" i="7"/>
  <c r="Q9" i="7"/>
  <c r="AI13" i="7"/>
  <c r="AH13" i="7"/>
  <c r="AG13" i="7"/>
  <c r="AF13" i="7"/>
  <c r="AE13" i="7"/>
  <c r="AD13" i="7"/>
  <c r="AC13" i="7"/>
  <c r="AB13" i="7"/>
  <c r="U13" i="7"/>
  <c r="T13" i="7"/>
  <c r="R13" i="7"/>
  <c r="P13" i="7"/>
  <c r="O13" i="7"/>
  <c r="N13" i="7"/>
  <c r="M13" i="7"/>
  <c r="L13" i="7"/>
  <c r="J13" i="7"/>
  <c r="G13" i="7"/>
  <c r="Q5" i="7"/>
  <c r="Q4" i="7"/>
  <c r="Q3" i="7"/>
  <c r="O7" i="7"/>
  <c r="AI7" i="7"/>
  <c r="AH7" i="7"/>
  <c r="AG7" i="7"/>
  <c r="AF7" i="7"/>
  <c r="AE7" i="7"/>
  <c r="AD7" i="7"/>
  <c r="AC7" i="7"/>
  <c r="AB7" i="7"/>
  <c r="U7" i="7"/>
  <c r="T7" i="7"/>
  <c r="R7" i="7"/>
  <c r="P7" i="7"/>
  <c r="N7" i="7"/>
  <c r="M7" i="7"/>
  <c r="L7" i="7"/>
  <c r="J7" i="7"/>
  <c r="G7" i="7"/>
  <c r="Q103" i="7"/>
  <c r="J58" i="7"/>
  <c r="R58" i="7"/>
  <c r="Q71" i="7"/>
  <c r="L58" i="7"/>
  <c r="Q58" i="7"/>
  <c r="Q46" i="7"/>
  <c r="Q13" i="7"/>
  <c r="Q29" i="7"/>
  <c r="Q36" i="7"/>
  <c r="Q41" i="7"/>
  <c r="Q7" i="7"/>
  <c r="Q19" i="7"/>
  <c r="Q24" i="7"/>
</calcChain>
</file>

<file path=xl/comments1.xml><?xml version="1.0" encoding="utf-8"?>
<comments xmlns="http://schemas.openxmlformats.org/spreadsheetml/2006/main">
  <authors>
    <author>Moltedo</author>
    <author>Ana Moltedo</author>
  </authors>
  <commentList>
    <comment ref="F7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A - Single, perfect match, no modifications required (apart from edible portion, if indicated).
A2 - Exact match, but multiple selections, need weighting.
B - Similar, single match
B2 - Similar match, multiple selections, need weighting
C - Poor, single match
C2 - Poor match, multiple selections, need weighting
D - Calories estimated by ADePT using unit calorie cost</t>
        </r>
      </text>
    </comment>
    <comment ref="Q7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If the nutrients are estimated as an average of nutrients from other food items we copy the value from "Averages" worksheet.
Otherwise:
If there is information on water, ash, protein, fats, fiber and alcohol we use the formula:
fd_car=100 - Water - Protein - Fat - Alcohol - Fibre - Ash
Ifinformation on one of the macronutrients is missing we use the formula:
fd_car=total carbohydrates - fiber</t>
        </r>
      </text>
    </comment>
    <comment ref="S7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fd_kcal = fd_pro*4 + fd_fat*9 + fd_fib*2 + fd_car*4 + fd_alc*7</t>
        </r>
      </text>
    </comment>
    <comment ref="X13" authorId="1">
      <text>
        <r>
          <rPr>
            <b/>
            <sz val="9"/>
            <color indexed="81"/>
            <rFont val="Arial"/>
          </rPr>
          <t>Ana Moltedo:</t>
        </r>
        <r>
          <rPr>
            <sz val="9"/>
            <color indexed="81"/>
            <rFont val="Arial"/>
          </rPr>
          <t xml:space="preserve">
From Lombardi-Boccia G, B.M. Dominguez, A. Aguzzi. 2002. Total Heme and Non-heme Iron in Raw and Cooked Meat. Vol. 67, Nr. 5, 2002—Journal of Food Science.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Estimation based on assumption that only 1/20 of nutrients is going to the liquid tea/coffee</t>
        </r>
      </text>
    </comment>
    <comment ref="AJ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K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L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M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N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O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Q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R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S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T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J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K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L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M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N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O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P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Q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R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S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T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U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V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W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Z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A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B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C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D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E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F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G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H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I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J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K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L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M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N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O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P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Q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R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S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T1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</commentList>
</comments>
</file>

<file path=xl/comments2.xml><?xml version="1.0" encoding="utf-8"?>
<comments xmlns="http://schemas.openxmlformats.org/spreadsheetml/2006/main">
  <authors>
    <author>Moltedo</author>
  </authors>
  <commentList>
    <comment ref="Q1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If the nutrients are estimated as an average of nutrients from other food items we copy the value from "Averages" worksheet.
Otherwise:
If there is information on water, ash, protein, fats, fiber and alcohol we use the formula:
fd_car=100 - Water - Protein - Fat - Alcohol - Fibre - Ash
Ifinformation on one of the macronutrients is missing we use the formula:
fd_car=total carbohydrates - fiber</t>
        </r>
      </text>
    </comment>
    <comment ref="S1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fd_kcal = fd_pro*4 + fd_fat*9 + fd_fib*2 + fd_car*4 + fd_alc*7</t>
        </r>
      </text>
    </comment>
    <comment ref="AF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estimated as Vit A in RAE*12</t>
        </r>
      </text>
    </comment>
  </commentList>
</comments>
</file>

<file path=xl/comments3.xml><?xml version="1.0" encoding="utf-8"?>
<comments xmlns="http://schemas.openxmlformats.org/spreadsheetml/2006/main">
  <authors>
    <author>Moltedo</author>
    <author>Ana</author>
  </authors>
  <commentList>
    <comment ref="F3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A - Single, perfect match, no modifications required (apart from edible portion, if indicated).
A2 - Exact match, but multiple selections, need weighting.
B - Similar, single match
B2 - Similar match, multiple selections, need weighting
C - Poor, single match
C2 - Poor match, multiple selections, need weighting
D - Calories estimated by ADePT using unit calorie cost</t>
        </r>
      </text>
    </comment>
    <comment ref="Q3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If the nutrients are estimated as an average of nutrients from other food items we copy the value from "Averages" worksheet.
Otherwise:
If there is information on water, ash, protein, fats, fiber and alcohol we use the formula:
fd_car=100 - Water - Protein - Fat - Alcohol - Fibre - Ash
Ifinformation on one of the macronutrients is missing we use the formula:
fd_car=total carbohydrates - fiber</t>
        </r>
      </text>
    </comment>
    <comment ref="S3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fd_kcal = fd_pro*4 + fd_fat*9 + fd_fib*2 + fd_car*4 + fd_alc*7</t>
        </r>
      </text>
    </comment>
    <comment ref="N38" authorId="1">
      <text>
        <r>
          <rPr>
            <b/>
            <sz val="9"/>
            <color indexed="81"/>
            <rFont val="Tahoma"/>
            <family val="2"/>
          </rPr>
          <t>Ana:</t>
        </r>
        <r>
          <rPr>
            <sz val="9"/>
            <color indexed="81"/>
            <rFont val="Tahoma"/>
            <family val="2"/>
          </rPr>
          <t xml:space="preserve">
usda code 11003</t>
        </r>
      </text>
    </comment>
  </commentList>
</comments>
</file>

<file path=xl/comments4.xml><?xml version="1.0" encoding="utf-8"?>
<comments xmlns="http://schemas.openxmlformats.org/spreadsheetml/2006/main">
  <authors>
    <author>Moltedo</author>
    <author>Ana</author>
  </authors>
  <commentList>
    <comment ref="F3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A - Single, perfect match, no modifications required (apart from edible portion, if indicated).
A2 - Exact match, but multiple selections, need weighting.
B - Similar, single match
B2 - Similar match, multiple selections, need weighting
C - Poor, single match
C2 - Poor match, multiple selections, need weighting
D - Calories estimated by ADePT using unit calorie cost</t>
        </r>
      </text>
    </comment>
    <comment ref="Q3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If the nutrients are estimated as an average of nutrients from other food items we copy the value from "Averages" worksheet.
Otherwise:
If there is information on water, ash, protein, fats, fiber and alcohol we use the formula:
fd_car=100 - Water - Protein - Fat - Alcohol - Fibre - Ash
Ifinformation on one of the macronutrients is missing we use the formula:
fd_car=total carbohydrates - fiber</t>
        </r>
      </text>
    </comment>
    <comment ref="S3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fd_kcal = fd_pro*4 + fd_fat*9 + fd_fib*2 + fd_car*4 + fd_alc*7</t>
        </r>
      </text>
    </comment>
    <comment ref="N38" authorId="1">
      <text>
        <r>
          <rPr>
            <b/>
            <sz val="9"/>
            <color indexed="81"/>
            <rFont val="Tahoma"/>
            <family val="2"/>
          </rPr>
          <t>Ana:</t>
        </r>
        <r>
          <rPr>
            <sz val="9"/>
            <color indexed="81"/>
            <rFont val="Tahoma"/>
            <family val="2"/>
          </rPr>
          <t xml:space="preserve">
usda code 11003</t>
        </r>
      </text>
    </comment>
  </commentList>
</comments>
</file>

<file path=xl/comments5.xml><?xml version="1.0" encoding="utf-8"?>
<comments xmlns="http://schemas.openxmlformats.org/spreadsheetml/2006/main">
  <authors>
    <author>Moltedo</author>
    <author>Ana</author>
  </authors>
  <commentList>
    <comment ref="Q1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If the nutrients are estimated as an average of nutrients from other food items we copy the value from "Averages" worksheet.
Otherwise:
If there is information on water, ash, protein, fats, fiber and alcohol we use the formula:
fd_car=100 - Water - Protein - Fat - Alcohol - Fibre - Ash
Ifinformation on one of the macronutrients is missing we use the formula:
fd_car=total carbohydrates - fiber</t>
        </r>
      </text>
    </comment>
    <comment ref="N15" authorId="1">
      <text>
        <r>
          <rPr>
            <b/>
            <sz val="9"/>
            <color indexed="81"/>
            <rFont val="Tahoma"/>
            <family val="2"/>
          </rPr>
          <t>Ana:</t>
        </r>
        <r>
          <rPr>
            <sz val="9"/>
            <color indexed="81"/>
            <rFont val="Tahoma"/>
            <family val="2"/>
          </rPr>
          <t xml:space="preserve">
usda code 20052</t>
        </r>
      </text>
    </comment>
    <comment ref="N21" authorId="1">
      <text>
        <r>
          <rPr>
            <b/>
            <sz val="9"/>
            <color indexed="81"/>
            <rFont val="Tahoma"/>
            <family val="2"/>
          </rPr>
          <t>Ana:</t>
        </r>
        <r>
          <rPr>
            <sz val="9"/>
            <color indexed="81"/>
            <rFont val="Tahoma"/>
            <family val="2"/>
          </rPr>
          <t xml:space="preserve">
idem yellow corn</t>
        </r>
      </text>
    </comment>
    <comment ref="AE74" authorId="1">
      <text>
        <r>
          <rPr>
            <b/>
            <sz val="9"/>
            <color indexed="81"/>
            <rFont val="Tahoma"/>
            <family val="2"/>
          </rPr>
          <t>Ana:</t>
        </r>
        <r>
          <rPr>
            <sz val="9"/>
            <color indexed="81"/>
            <rFont val="Tahoma"/>
            <family val="2"/>
          </rPr>
          <t xml:space="preserve">
usda code 1145</t>
        </r>
      </text>
    </comment>
    <comment ref="AF74" authorId="1">
      <text>
        <r>
          <rPr>
            <b/>
            <sz val="9"/>
            <color indexed="81"/>
            <rFont val="Tahoma"/>
            <family val="2"/>
          </rPr>
          <t>Ana:</t>
        </r>
        <r>
          <rPr>
            <sz val="9"/>
            <color indexed="81"/>
            <rFont val="Tahoma"/>
            <family val="2"/>
          </rPr>
          <t xml:space="preserve">
usda code 1145</t>
        </r>
      </text>
    </comment>
    <comment ref="N92" authorId="1">
      <text>
        <r>
          <rPr>
            <b/>
            <sz val="9"/>
            <color indexed="81"/>
            <rFont val="Tahoma"/>
            <family val="2"/>
          </rPr>
          <t>Ana:</t>
        </r>
        <r>
          <rPr>
            <sz val="9"/>
            <color indexed="81"/>
            <rFont val="Tahoma"/>
            <family val="2"/>
          </rPr>
          <t xml:space="preserve">
usda code 9266</t>
        </r>
      </text>
    </comment>
  </commentList>
</comments>
</file>

<file path=xl/sharedStrings.xml><?xml version="1.0" encoding="utf-8"?>
<sst xmlns="http://schemas.openxmlformats.org/spreadsheetml/2006/main" count="1178" uniqueCount="362">
  <si>
    <t>Calories (Kcal)</t>
  </si>
  <si>
    <t>Reference Food Composition Table (FCT)</t>
  </si>
  <si>
    <t>Food code in FCT</t>
  </si>
  <si>
    <t>Food description in FCT</t>
  </si>
  <si>
    <t>Carbohydrates including fiber (Total) (grams)</t>
  </si>
  <si>
    <t>Water (grams)</t>
  </si>
  <si>
    <t>Ash (grams)</t>
  </si>
  <si>
    <t>USDA</t>
  </si>
  <si>
    <t>Banana ripe</t>
  </si>
  <si>
    <t>Bananas, raw</t>
  </si>
  <si>
    <t>Tomato, raw</t>
  </si>
  <si>
    <t>Tomatoes, red, ripe, raw, year round average</t>
  </si>
  <si>
    <t>Beer</t>
  </si>
  <si>
    <t xml:space="preserve">Alcoholic beverage, beer, regular, all  </t>
  </si>
  <si>
    <t>Lunch</t>
  </si>
  <si>
    <t>09040</t>
  </si>
  <si>
    <t>01123</t>
  </si>
  <si>
    <t>item_cod</t>
  </si>
  <si>
    <t>desc</t>
  </si>
  <si>
    <t>refuse</t>
  </si>
  <si>
    <t>item_grp</t>
  </si>
  <si>
    <t>Reference FCT</t>
  </si>
  <si>
    <t xml:space="preserve">Food Item Index Matching </t>
  </si>
  <si>
    <t>Water</t>
  </si>
  <si>
    <t>Ash</t>
  </si>
  <si>
    <t>fd_pro</t>
  </si>
  <si>
    <t>fd_fat</t>
  </si>
  <si>
    <t>fd_fib</t>
  </si>
  <si>
    <t>fd_alc</t>
  </si>
  <si>
    <t>Carbohydrates including fiber</t>
  </si>
  <si>
    <t>fd_car</t>
  </si>
  <si>
    <t>Calories</t>
  </si>
  <si>
    <t>fd_kcal</t>
  </si>
  <si>
    <t>calcium</t>
  </si>
  <si>
    <t>iron</t>
  </si>
  <si>
    <t>fe_anim</t>
  </si>
  <si>
    <t>fe_nanim</t>
  </si>
  <si>
    <t>vit_c</t>
  </si>
  <si>
    <t>vit_b1</t>
  </si>
  <si>
    <t>vit_b2</t>
  </si>
  <si>
    <t>retinol</t>
  </si>
  <si>
    <t>betacar</t>
  </si>
  <si>
    <t>vit_b6</t>
  </si>
  <si>
    <t>vit_b12</t>
  </si>
  <si>
    <t>isoleuc</t>
  </si>
  <si>
    <t>leucine</t>
  </si>
  <si>
    <t>lysine</t>
  </si>
  <si>
    <t>methion</t>
  </si>
  <si>
    <t>phenyl</t>
  </si>
  <si>
    <t>threon</t>
  </si>
  <si>
    <t>trypto</t>
  </si>
  <si>
    <t>valine</t>
  </si>
  <si>
    <t>histid</t>
  </si>
  <si>
    <t>cysteine</t>
  </si>
  <si>
    <t>tyrosine</t>
  </si>
  <si>
    <r>
      <t xml:space="preserve">Food item code in Household Survey </t>
    </r>
    <r>
      <rPr>
        <b/>
        <sz val="11"/>
        <color indexed="10"/>
        <rFont val="Calibri"/>
        <family val="2"/>
      </rPr>
      <t>(item_cod)</t>
    </r>
  </si>
  <si>
    <r>
      <t xml:space="preserve">Food item description in Household Survey </t>
    </r>
    <r>
      <rPr>
        <b/>
        <sz val="11"/>
        <color indexed="10"/>
        <rFont val="Calibri"/>
        <family val="2"/>
      </rPr>
      <t>(desc)</t>
    </r>
  </si>
  <si>
    <r>
      <t xml:space="preserve">Refuse factor </t>
    </r>
    <r>
      <rPr>
        <b/>
        <sz val="11"/>
        <color indexed="10"/>
        <rFont val="Calibri"/>
        <family val="2"/>
      </rPr>
      <t>(refuse)</t>
    </r>
  </si>
  <si>
    <r>
      <t xml:space="preserve">Item Group </t>
    </r>
    <r>
      <rPr>
        <b/>
        <sz val="11"/>
        <color indexed="10"/>
        <rFont val="Calibri"/>
        <family val="2"/>
      </rPr>
      <t>(item_grp)</t>
    </r>
  </si>
  <si>
    <r>
      <t xml:space="preserve">Protein (grams) </t>
    </r>
    <r>
      <rPr>
        <b/>
        <sz val="11"/>
        <color indexed="10"/>
        <rFont val="Calibri"/>
        <family val="2"/>
      </rPr>
      <t>(fd_pro)</t>
    </r>
  </si>
  <si>
    <r>
      <t xml:space="preserve">Fat (grams) </t>
    </r>
    <r>
      <rPr>
        <b/>
        <sz val="11"/>
        <color indexed="10"/>
        <rFont val="Calibri"/>
        <family val="2"/>
      </rPr>
      <t>(fd_fat)</t>
    </r>
  </si>
  <si>
    <r>
      <t xml:space="preserve">Fiber (grams) </t>
    </r>
    <r>
      <rPr>
        <b/>
        <sz val="11"/>
        <color indexed="10"/>
        <rFont val="Calibri"/>
        <family val="2"/>
      </rPr>
      <t>(fd_fib)</t>
    </r>
  </si>
  <si>
    <r>
      <t xml:space="preserve">Alcohol (grams) </t>
    </r>
    <r>
      <rPr>
        <b/>
        <sz val="11"/>
        <color indexed="10"/>
        <rFont val="Calibri"/>
        <family val="2"/>
      </rPr>
      <t>(fd_alc)</t>
    </r>
  </si>
  <si>
    <r>
      <t xml:space="preserve">Available Carbohydrates by difference (grams) </t>
    </r>
    <r>
      <rPr>
        <b/>
        <sz val="11"/>
        <color indexed="10"/>
        <rFont val="Calibri"/>
        <family val="2"/>
      </rPr>
      <t>(fd_car)</t>
    </r>
  </si>
  <si>
    <r>
      <t xml:space="preserve">Computed calories (Kcal) </t>
    </r>
    <r>
      <rPr>
        <b/>
        <sz val="11"/>
        <color indexed="10"/>
        <rFont val="Calibri"/>
        <family val="2"/>
      </rPr>
      <t>(fd_kcal)</t>
    </r>
  </si>
  <si>
    <r>
      <t xml:space="preserve">Calcium (milligrams) </t>
    </r>
    <r>
      <rPr>
        <b/>
        <sz val="11"/>
        <color indexed="10"/>
        <rFont val="Calibri"/>
        <family val="2"/>
      </rPr>
      <t>(calcium)</t>
    </r>
  </si>
  <si>
    <r>
      <t xml:space="preserve">Iron (milligrams) </t>
    </r>
    <r>
      <rPr>
        <b/>
        <sz val="11"/>
        <color indexed="10"/>
        <rFont val="Calibri"/>
        <family val="2"/>
      </rPr>
      <t>(iron)</t>
    </r>
  </si>
  <si>
    <r>
      <t xml:space="preserve">Animal iron (milligrams) </t>
    </r>
    <r>
      <rPr>
        <b/>
        <sz val="11"/>
        <color indexed="10"/>
        <rFont val="Calibri"/>
        <family val="2"/>
      </rPr>
      <t>(fe_anim)</t>
    </r>
  </si>
  <si>
    <r>
      <t xml:space="preserve">Non animal iron (milligrams) </t>
    </r>
    <r>
      <rPr>
        <b/>
        <sz val="11"/>
        <color indexed="10"/>
        <rFont val="Calibri"/>
        <family val="2"/>
      </rPr>
      <t>(fe_nanim)</t>
    </r>
  </si>
  <si>
    <r>
      <t xml:space="preserve">Vitamin C (Ascorbic Acid) (milligrams) </t>
    </r>
    <r>
      <rPr>
        <b/>
        <sz val="11"/>
        <color indexed="10"/>
        <rFont val="Calibri"/>
        <family val="2"/>
      </rPr>
      <t>(vit_c)</t>
    </r>
  </si>
  <si>
    <r>
      <t xml:space="preserve">Vitamin B1 (Thiamine) (milligrams) </t>
    </r>
    <r>
      <rPr>
        <b/>
        <sz val="11"/>
        <color indexed="10"/>
        <rFont val="Calibri"/>
        <family val="2"/>
      </rPr>
      <t>(vit_b1)</t>
    </r>
  </si>
  <si>
    <r>
      <t xml:space="preserve">Vitamin B2 (Riboflavin) (milligrams) </t>
    </r>
    <r>
      <rPr>
        <b/>
        <sz val="11"/>
        <color indexed="10"/>
        <rFont val="Calibri"/>
        <family val="2"/>
      </rPr>
      <t>(vit_b2)</t>
    </r>
  </si>
  <si>
    <r>
      <t xml:space="preserve">Retinol (micrograms) </t>
    </r>
    <r>
      <rPr>
        <b/>
        <sz val="11"/>
        <color indexed="10"/>
        <rFont val="Calibri"/>
        <family val="2"/>
      </rPr>
      <t>(retinol)</t>
    </r>
  </si>
  <si>
    <r>
      <t xml:space="preserve">Betacaroteno (micrograms) </t>
    </r>
    <r>
      <rPr>
        <b/>
        <sz val="11"/>
        <color indexed="10"/>
        <rFont val="Calibri"/>
        <family val="2"/>
      </rPr>
      <t>(betacar)</t>
    </r>
  </si>
  <si>
    <r>
      <t xml:space="preserve">Vitamin B6 (Pyridoxine) (milligrams) </t>
    </r>
    <r>
      <rPr>
        <b/>
        <sz val="11"/>
        <color indexed="10"/>
        <rFont val="Calibri"/>
        <family val="2"/>
      </rPr>
      <t>(vit_b6)</t>
    </r>
  </si>
  <si>
    <r>
      <t xml:space="preserve">Vitamin B12 (Cobalamine) (micrograms) </t>
    </r>
    <r>
      <rPr>
        <b/>
        <sz val="11"/>
        <color indexed="10"/>
        <rFont val="Calibri"/>
        <family val="2"/>
      </rPr>
      <t>(vit_b12)</t>
    </r>
  </si>
  <si>
    <r>
      <t xml:space="preserve">Isoleucine (grams) </t>
    </r>
    <r>
      <rPr>
        <b/>
        <sz val="11"/>
        <color indexed="10"/>
        <rFont val="Calibri"/>
        <family val="2"/>
      </rPr>
      <t>(isoleuc)</t>
    </r>
  </si>
  <si>
    <r>
      <t xml:space="preserve">Leucine (grams) </t>
    </r>
    <r>
      <rPr>
        <b/>
        <sz val="11"/>
        <color indexed="10"/>
        <rFont val="Calibri"/>
        <family val="2"/>
      </rPr>
      <t>(leucine)</t>
    </r>
  </si>
  <si>
    <r>
      <t xml:space="preserve">Lysine (grams) </t>
    </r>
    <r>
      <rPr>
        <b/>
        <sz val="11"/>
        <color indexed="10"/>
        <rFont val="Calibri"/>
        <family val="2"/>
      </rPr>
      <t>(lysine)</t>
    </r>
  </si>
  <si>
    <r>
      <t xml:space="preserve">Methionine (grams) </t>
    </r>
    <r>
      <rPr>
        <b/>
        <sz val="11"/>
        <color indexed="10"/>
        <rFont val="Calibri"/>
        <family val="2"/>
      </rPr>
      <t>(methion)</t>
    </r>
  </si>
  <si>
    <r>
      <t xml:space="preserve">Phenylalanine (grams) </t>
    </r>
    <r>
      <rPr>
        <b/>
        <sz val="11"/>
        <color indexed="10"/>
        <rFont val="Calibri"/>
        <family val="2"/>
      </rPr>
      <t>(phenyl)</t>
    </r>
  </si>
  <si>
    <r>
      <t xml:space="preserve">Threonine (grams) </t>
    </r>
    <r>
      <rPr>
        <b/>
        <sz val="11"/>
        <color indexed="10"/>
        <rFont val="Calibri"/>
        <family val="2"/>
      </rPr>
      <t>(threon)</t>
    </r>
  </si>
  <si>
    <r>
      <t xml:space="preserve">Tryptophan (grams) </t>
    </r>
    <r>
      <rPr>
        <b/>
        <sz val="11"/>
        <color indexed="10"/>
        <rFont val="Calibri"/>
        <family val="2"/>
      </rPr>
      <t>(trypto)</t>
    </r>
  </si>
  <si>
    <r>
      <t xml:space="preserve">Valine (grams) </t>
    </r>
    <r>
      <rPr>
        <b/>
        <sz val="11"/>
        <color indexed="10"/>
        <rFont val="Calibri"/>
        <family val="2"/>
      </rPr>
      <t>(valine)</t>
    </r>
  </si>
  <si>
    <r>
      <t xml:space="preserve">Histidine (grams) </t>
    </r>
    <r>
      <rPr>
        <b/>
        <sz val="11"/>
        <color indexed="10"/>
        <rFont val="Calibri"/>
        <family val="2"/>
      </rPr>
      <t>(histid)</t>
    </r>
  </si>
  <si>
    <r>
      <t xml:space="preserve">Cystine (grams) </t>
    </r>
    <r>
      <rPr>
        <b/>
        <sz val="11"/>
        <color indexed="10"/>
        <rFont val="Calibri"/>
        <family val="2"/>
      </rPr>
      <t>(cysteine)</t>
    </r>
  </si>
  <si>
    <r>
      <t xml:space="preserve">Tyrosine (grams) </t>
    </r>
    <r>
      <rPr>
        <b/>
        <sz val="11"/>
        <color indexed="10"/>
        <rFont val="Calibri"/>
        <family val="2"/>
      </rPr>
      <t>(tyrosine)</t>
    </r>
  </si>
  <si>
    <t>Egg, whole, raw, fresh</t>
  </si>
  <si>
    <r>
      <t xml:space="preserve">Total Fat (grams) </t>
    </r>
    <r>
      <rPr>
        <b/>
        <sz val="11"/>
        <color indexed="10"/>
        <rFont val="Calibri"/>
        <family val="2"/>
      </rPr>
      <t>(fd_fat)</t>
    </r>
  </si>
  <si>
    <r>
      <t xml:space="preserve">Total Fiber (grams) </t>
    </r>
    <r>
      <rPr>
        <b/>
        <sz val="11"/>
        <color indexed="10"/>
        <rFont val="Calibri"/>
        <family val="2"/>
      </rPr>
      <t>(fd_fib)</t>
    </r>
  </si>
  <si>
    <t>Example of the input Data File 4 (FACTORS) format</t>
  </si>
  <si>
    <t>Archival of the input Data File 4 (FACTORS)</t>
  </si>
  <si>
    <t>Template of the input Data File 4 (FACTORS)</t>
  </si>
  <si>
    <t>Data File 4 (FACTORS) to upload</t>
  </si>
  <si>
    <t xml:space="preserve">Food Item Index Matching (Read the text in the comment of this cell)
</t>
  </si>
  <si>
    <t>20036</t>
  </si>
  <si>
    <t>Rice, brown, long-grain, raw</t>
  </si>
  <si>
    <t>20040</t>
  </si>
  <si>
    <t>Rice, brown, medium-grain, raw</t>
  </si>
  <si>
    <t>20054</t>
  </si>
  <si>
    <t>Rice, white, glutinous, raw</t>
  </si>
  <si>
    <t>20444</t>
  </si>
  <si>
    <t>Rice, white, long-grain, regular, raw, unenriched</t>
  </si>
  <si>
    <t>20450</t>
  </si>
  <si>
    <t>Rice, white, medium-grain, raw, unenriched</t>
  </si>
  <si>
    <t>20452</t>
  </si>
  <si>
    <t>Rice, white, short-grain, raw, unenriched</t>
  </si>
  <si>
    <t>Weighting factor</t>
  </si>
  <si>
    <t>A2</t>
  </si>
  <si>
    <t>From weighted average</t>
  </si>
  <si>
    <t>A</t>
  </si>
  <si>
    <t>11527</t>
  </si>
  <si>
    <t>Tomatoes, green, raw</t>
  </si>
  <si>
    <t>11529</t>
  </si>
  <si>
    <t>11695</t>
  </si>
  <si>
    <t>Tomatoes, orange, raw</t>
  </si>
  <si>
    <t>11696</t>
  </si>
  <si>
    <t>Tomatoes, yellow, raw</t>
  </si>
  <si>
    <r>
      <t xml:space="preserve">Food item code in Household Survey </t>
    </r>
    <r>
      <rPr>
        <b/>
        <sz val="11"/>
        <color indexed="10"/>
        <rFont val="Calibri"/>
        <family val="2"/>
        <scheme val="minor"/>
      </rPr>
      <t>(item_cod)</t>
    </r>
  </si>
  <si>
    <r>
      <t xml:space="preserve">Food item description in Household Survey </t>
    </r>
    <r>
      <rPr>
        <b/>
        <sz val="11"/>
        <color indexed="10"/>
        <rFont val="Calibri"/>
        <family val="2"/>
        <scheme val="minor"/>
      </rPr>
      <t>(desc)</t>
    </r>
  </si>
  <si>
    <r>
      <t xml:space="preserve">Refuse factor </t>
    </r>
    <r>
      <rPr>
        <b/>
        <sz val="11"/>
        <color indexed="10"/>
        <rFont val="Calibri"/>
        <family val="2"/>
        <scheme val="minor"/>
      </rPr>
      <t>(refuse)</t>
    </r>
  </si>
  <si>
    <r>
      <t xml:space="preserve">Item Group </t>
    </r>
    <r>
      <rPr>
        <b/>
        <sz val="11"/>
        <color indexed="10"/>
        <rFont val="Calibri"/>
        <family val="2"/>
        <scheme val="minor"/>
      </rPr>
      <t>(item_grp)</t>
    </r>
  </si>
  <si>
    <r>
      <t xml:space="preserve">Protein (grams) </t>
    </r>
    <r>
      <rPr>
        <b/>
        <sz val="11"/>
        <color indexed="10"/>
        <rFont val="Calibri"/>
        <family val="2"/>
        <scheme val="minor"/>
      </rPr>
      <t>(fd_pro)</t>
    </r>
  </si>
  <si>
    <r>
      <t xml:space="preserve">Fat (grams) </t>
    </r>
    <r>
      <rPr>
        <b/>
        <sz val="11"/>
        <color indexed="10"/>
        <rFont val="Calibri"/>
        <family val="2"/>
        <scheme val="minor"/>
      </rPr>
      <t>(fd_fat)</t>
    </r>
  </si>
  <si>
    <r>
      <t xml:space="preserve">Fiber (grams) </t>
    </r>
    <r>
      <rPr>
        <b/>
        <sz val="11"/>
        <color indexed="10"/>
        <rFont val="Calibri"/>
        <family val="2"/>
        <scheme val="minor"/>
      </rPr>
      <t>(fd_fib)</t>
    </r>
  </si>
  <si>
    <r>
      <t xml:space="preserve">Alcohol (grams) </t>
    </r>
    <r>
      <rPr>
        <b/>
        <sz val="11"/>
        <color indexed="10"/>
        <rFont val="Calibri"/>
        <family val="2"/>
        <scheme val="minor"/>
      </rPr>
      <t>(fd_alc)</t>
    </r>
  </si>
  <si>
    <r>
      <t xml:space="preserve">Available Carbohydrates by difference (grams) </t>
    </r>
    <r>
      <rPr>
        <b/>
        <sz val="11"/>
        <color indexed="10"/>
        <rFont val="Calibri"/>
        <family val="2"/>
        <scheme val="minor"/>
      </rPr>
      <t>(fd_car)</t>
    </r>
  </si>
  <si>
    <r>
      <t xml:space="preserve">Computed calories (Kcal) </t>
    </r>
    <r>
      <rPr>
        <b/>
        <sz val="11"/>
        <color indexed="10"/>
        <rFont val="Calibri"/>
        <family val="2"/>
        <scheme val="minor"/>
      </rPr>
      <t>(fd_kcal)</t>
    </r>
  </si>
  <si>
    <r>
      <t xml:space="preserve">Calcium (milligrams) </t>
    </r>
    <r>
      <rPr>
        <b/>
        <sz val="11"/>
        <color indexed="10"/>
        <rFont val="Calibri"/>
        <family val="2"/>
        <scheme val="minor"/>
      </rPr>
      <t>(calcium)</t>
    </r>
  </si>
  <si>
    <r>
      <t xml:space="preserve">Iron (milligrams) </t>
    </r>
    <r>
      <rPr>
        <b/>
        <sz val="11"/>
        <color indexed="10"/>
        <rFont val="Calibri"/>
        <family val="2"/>
        <scheme val="minor"/>
      </rPr>
      <t>(iron)</t>
    </r>
  </si>
  <si>
    <r>
      <t xml:space="preserve">Animal iron (milligrams) </t>
    </r>
    <r>
      <rPr>
        <b/>
        <sz val="11"/>
        <color indexed="10"/>
        <rFont val="Calibri"/>
        <family val="2"/>
        <scheme val="minor"/>
      </rPr>
      <t>(fe_anim)</t>
    </r>
  </si>
  <si>
    <r>
      <t xml:space="preserve">Non animal iron (milligrams) </t>
    </r>
    <r>
      <rPr>
        <b/>
        <sz val="11"/>
        <color indexed="10"/>
        <rFont val="Calibri"/>
        <family val="2"/>
        <scheme val="minor"/>
      </rPr>
      <t>(fe_nanim)</t>
    </r>
  </si>
  <si>
    <r>
      <t xml:space="preserve">Vitamin C (Ascorbic Acid) (milligrams) </t>
    </r>
    <r>
      <rPr>
        <b/>
        <sz val="11"/>
        <color indexed="10"/>
        <rFont val="Calibri"/>
        <family val="2"/>
        <scheme val="minor"/>
      </rPr>
      <t>(vit_c)</t>
    </r>
  </si>
  <si>
    <r>
      <t xml:space="preserve">Vitamin B1 (Thiamine) (milligrams) </t>
    </r>
    <r>
      <rPr>
        <b/>
        <sz val="11"/>
        <color indexed="10"/>
        <rFont val="Calibri"/>
        <family val="2"/>
        <scheme val="minor"/>
      </rPr>
      <t>(vit_b1)</t>
    </r>
  </si>
  <si>
    <r>
      <t xml:space="preserve">Vitamin B2 (Riboflavin) (milligrams) </t>
    </r>
    <r>
      <rPr>
        <b/>
        <sz val="11"/>
        <color indexed="10"/>
        <rFont val="Calibri"/>
        <family val="2"/>
        <scheme val="minor"/>
      </rPr>
      <t>(vit_b2)</t>
    </r>
  </si>
  <si>
    <r>
      <t xml:space="preserve">Retinol (micrograms) </t>
    </r>
    <r>
      <rPr>
        <b/>
        <sz val="11"/>
        <color indexed="10"/>
        <rFont val="Calibri"/>
        <family val="2"/>
        <scheme val="minor"/>
      </rPr>
      <t>(retinol)</t>
    </r>
  </si>
  <si>
    <r>
      <t xml:space="preserve">Betacaroteno (micrograms) </t>
    </r>
    <r>
      <rPr>
        <b/>
        <sz val="11"/>
        <color indexed="10"/>
        <rFont val="Calibri"/>
        <family val="2"/>
        <scheme val="minor"/>
      </rPr>
      <t>(betacar)</t>
    </r>
  </si>
  <si>
    <r>
      <t xml:space="preserve">Vitamin B6 (Pyridoxine) (milligrams) </t>
    </r>
    <r>
      <rPr>
        <b/>
        <sz val="11"/>
        <color indexed="10"/>
        <rFont val="Calibri"/>
        <family val="2"/>
        <scheme val="minor"/>
      </rPr>
      <t>(vit_b6)</t>
    </r>
  </si>
  <si>
    <r>
      <t xml:space="preserve">Vitamin B12 (Cobalamine) (micrograms) </t>
    </r>
    <r>
      <rPr>
        <b/>
        <sz val="11"/>
        <color indexed="10"/>
        <rFont val="Calibri"/>
        <family val="2"/>
        <scheme val="minor"/>
      </rPr>
      <t>(vit_b12)</t>
    </r>
  </si>
  <si>
    <r>
      <t xml:space="preserve">Isoleucine (grams) </t>
    </r>
    <r>
      <rPr>
        <b/>
        <sz val="11"/>
        <color indexed="10"/>
        <rFont val="Calibri"/>
        <family val="2"/>
        <scheme val="minor"/>
      </rPr>
      <t>(isoleuc)</t>
    </r>
  </si>
  <si>
    <r>
      <t xml:space="preserve">Leucine (grams) </t>
    </r>
    <r>
      <rPr>
        <b/>
        <sz val="11"/>
        <color indexed="10"/>
        <rFont val="Calibri"/>
        <family val="2"/>
        <scheme val="minor"/>
      </rPr>
      <t>(leucine)</t>
    </r>
  </si>
  <si>
    <r>
      <t xml:space="preserve">Lysine (grams) </t>
    </r>
    <r>
      <rPr>
        <b/>
        <sz val="11"/>
        <color indexed="10"/>
        <rFont val="Calibri"/>
        <family val="2"/>
        <scheme val="minor"/>
      </rPr>
      <t>(lysine)</t>
    </r>
  </si>
  <si>
    <r>
      <t xml:space="preserve">Methionine (grams) </t>
    </r>
    <r>
      <rPr>
        <b/>
        <sz val="11"/>
        <color indexed="10"/>
        <rFont val="Calibri"/>
        <family val="2"/>
        <scheme val="minor"/>
      </rPr>
      <t>(methion)</t>
    </r>
  </si>
  <si>
    <r>
      <t xml:space="preserve">Phenylalanine (grams) </t>
    </r>
    <r>
      <rPr>
        <b/>
        <sz val="11"/>
        <color indexed="10"/>
        <rFont val="Calibri"/>
        <family val="2"/>
        <scheme val="minor"/>
      </rPr>
      <t>(phenyl)</t>
    </r>
  </si>
  <si>
    <r>
      <t xml:space="preserve">Threonine (grams) </t>
    </r>
    <r>
      <rPr>
        <b/>
        <sz val="11"/>
        <color indexed="10"/>
        <rFont val="Calibri"/>
        <family val="2"/>
        <scheme val="minor"/>
      </rPr>
      <t>(threon)</t>
    </r>
  </si>
  <si>
    <r>
      <t xml:space="preserve">Tryptophan (grams) </t>
    </r>
    <r>
      <rPr>
        <b/>
        <sz val="11"/>
        <color indexed="10"/>
        <rFont val="Calibri"/>
        <family val="2"/>
        <scheme val="minor"/>
      </rPr>
      <t>(trypto)</t>
    </r>
  </si>
  <si>
    <r>
      <t xml:space="preserve">Valine (grams) </t>
    </r>
    <r>
      <rPr>
        <b/>
        <sz val="11"/>
        <color indexed="10"/>
        <rFont val="Calibri"/>
        <family val="2"/>
        <scheme val="minor"/>
      </rPr>
      <t>(valine)</t>
    </r>
  </si>
  <si>
    <r>
      <t xml:space="preserve">Histidine (grams) </t>
    </r>
    <r>
      <rPr>
        <b/>
        <sz val="11"/>
        <color indexed="10"/>
        <rFont val="Calibri"/>
        <family val="2"/>
        <scheme val="minor"/>
      </rPr>
      <t>(histid)</t>
    </r>
  </si>
  <si>
    <r>
      <t xml:space="preserve">Cystine (grams) </t>
    </r>
    <r>
      <rPr>
        <b/>
        <sz val="11"/>
        <color indexed="10"/>
        <rFont val="Calibri"/>
        <family val="2"/>
        <scheme val="minor"/>
      </rPr>
      <t>(cysteine)</t>
    </r>
  </si>
  <si>
    <r>
      <t xml:space="preserve">Tyrosine (grams) </t>
    </r>
    <r>
      <rPr>
        <b/>
        <sz val="11"/>
        <color indexed="10"/>
        <rFont val="Calibri"/>
        <family val="2"/>
        <scheme val="minor"/>
      </rPr>
      <t>(tyrosine)</t>
    </r>
  </si>
  <si>
    <t>Chicken, eggs raw</t>
  </si>
  <si>
    <t>B</t>
  </si>
  <si>
    <t>D</t>
  </si>
  <si>
    <t>Rice, starch</t>
  </si>
  <si>
    <t>Cornstarch</t>
  </si>
  <si>
    <t>Tea leaves</t>
  </si>
  <si>
    <t>DAN</t>
  </si>
  <si>
    <t>Tea, leaves</t>
  </si>
  <si>
    <t>Rice grain, raw</t>
  </si>
  <si>
    <t>Other vegetables</t>
  </si>
  <si>
    <t>Average</t>
  </si>
  <si>
    <t>B2</t>
  </si>
  <si>
    <t>usda</t>
  </si>
  <si>
    <t>Sweet Potatoes (Fresh)</t>
  </si>
  <si>
    <t>Sweet Potatoes (Dry)</t>
  </si>
  <si>
    <t>Cassava (Fresh)</t>
  </si>
  <si>
    <t>Cassava (Dry/ Flour)</t>
  </si>
  <si>
    <t>Irish Potatoes</t>
  </si>
  <si>
    <t>Rice</t>
  </si>
  <si>
    <t>Maize (grains)</t>
  </si>
  <si>
    <t>Maize (cobs)</t>
  </si>
  <si>
    <t>Maize (flour)</t>
  </si>
  <si>
    <t>Bread</t>
  </si>
  <si>
    <t>Millet</t>
  </si>
  <si>
    <t>Sorghum</t>
  </si>
  <si>
    <t>Beef</t>
  </si>
  <si>
    <t>Pork</t>
  </si>
  <si>
    <t>Goat Meat</t>
  </si>
  <si>
    <t>Other Meat</t>
  </si>
  <si>
    <t>Chicken</t>
  </si>
  <si>
    <t>Fresh Fish</t>
  </si>
  <si>
    <t>Dry/ Smoked fish</t>
  </si>
  <si>
    <t>Eggs</t>
  </si>
  <si>
    <t>Fresh Milk</t>
  </si>
  <si>
    <t>Infant Formula Foods</t>
  </si>
  <si>
    <t>Cooking oil</t>
  </si>
  <si>
    <t>Ghee</t>
  </si>
  <si>
    <t>Margarine, Butter, etc</t>
  </si>
  <si>
    <t>Passion Fruits</t>
  </si>
  <si>
    <t>Sweet Bananas</t>
  </si>
  <si>
    <t>Mangos</t>
  </si>
  <si>
    <t>Oranges</t>
  </si>
  <si>
    <t>Other Fruits</t>
  </si>
  <si>
    <t>Onions</t>
  </si>
  <si>
    <t>Tomatoes</t>
  </si>
  <si>
    <t>Cabbages</t>
  </si>
  <si>
    <t>Dodo (amaranth)</t>
  </si>
  <si>
    <t>Beans fresh)</t>
  </si>
  <si>
    <t>Beans (dry)</t>
  </si>
  <si>
    <t>Ground nuts (in shell)</t>
  </si>
  <si>
    <t>Ground nuts (shelled)</t>
  </si>
  <si>
    <t>Ground nuts (pounded)</t>
  </si>
  <si>
    <t>Peas</t>
  </si>
  <si>
    <t>Sim sim</t>
  </si>
  <si>
    <t>Sugar</t>
  </si>
  <si>
    <t>Coffee</t>
  </si>
  <si>
    <t>Tea</t>
  </si>
  <si>
    <t>Salt</t>
  </si>
  <si>
    <t>Soda (not taken in a restaurant)</t>
  </si>
  <si>
    <t>Beer (not taken in a restaurant)</t>
  </si>
  <si>
    <t>Other Alcoholic drinks</t>
  </si>
  <si>
    <t>Other drinks</t>
  </si>
  <si>
    <t>Food in restaurants</t>
  </si>
  <si>
    <t>Soda in restaurants</t>
  </si>
  <si>
    <t>Beer in restaurants</t>
  </si>
  <si>
    <t>Other juice</t>
  </si>
  <si>
    <t>Other foods</t>
  </si>
  <si>
    <t>Matooke</t>
  </si>
  <si>
    <t>Uganda FCT</t>
  </si>
  <si>
    <t xml:space="preserve">SWEETPOTATO,WHITE,W/SKIN,FRESH,RAW                          </t>
  </si>
  <si>
    <t xml:space="preserve">SWEETPOTATO,YELLOW,W/SKIN,FRESH,RAW                         </t>
  </si>
  <si>
    <t xml:space="preserve">SWEETPOTATO,ORANGE,W/SKIN,FRESH,RAW                         </t>
  </si>
  <si>
    <t>Raw</t>
  </si>
  <si>
    <t xml:space="preserve">BANANA,MATOOKE,GREEN,FRESH,BOILED                           </t>
  </si>
  <si>
    <t xml:space="preserve">SWEETPOTATO FLOUR,ORANGE, RAW                                                                                          </t>
  </si>
  <si>
    <t xml:space="preserve">SWEETPOTATO FLOUR, WHITE,RAW                                                                                          </t>
  </si>
  <si>
    <t xml:space="preserve">SWEETPOTATO FLOUR, YELLOW,RAW                                                                                         </t>
  </si>
  <si>
    <t xml:space="preserve">* CASSAVA,FRESH,RAW *BOILED*                                </t>
  </si>
  <si>
    <t xml:space="preserve">* CASSAVA FLOUR,RAW *BOILED*                                </t>
  </si>
  <si>
    <t xml:space="preserve">IRISH POTATO,W/SKIN,FRESH,RAW                               </t>
  </si>
  <si>
    <t xml:space="preserve">RICE,WHITE,POLISHED,RAW                                     </t>
  </si>
  <si>
    <t xml:space="preserve">RICE,BROWN,UNPOLISHED,RAW                                   </t>
  </si>
  <si>
    <t xml:space="preserve">RICE FLOUR,WHITE,RAW                                        </t>
  </si>
  <si>
    <t xml:space="preserve">MAIZE GRAIN,WHITE VARIETY,DRIED,RAW                         </t>
  </si>
  <si>
    <t xml:space="preserve">MAIZE GRAIN,YELLOW VARIETY,DRIED,RAW                        </t>
  </si>
  <si>
    <t xml:space="preserve">MAIZE ON COB,WHITE VARIETY,FRESH,RAW                        </t>
  </si>
  <si>
    <t xml:space="preserve">MAIZE ON COB,YELLOW VARIETY,FRESH,RAW                       </t>
  </si>
  <si>
    <t xml:space="preserve">MAIZE FLOUR,WHITE VARIETY,REFINED,RAW                       </t>
  </si>
  <si>
    <t xml:space="preserve">MAIZE FLOUR,WHITE VARIETY,UNREFINED,RAW                         </t>
  </si>
  <si>
    <t xml:space="preserve">MAIZE FLOUR,YELLOW VARIETY,REFINED,RAW                      </t>
  </si>
  <si>
    <t xml:space="preserve">MAIZE FLOUR,YELLOW VARIETY,UNREFINED,RAW                        </t>
  </si>
  <si>
    <t xml:space="preserve">BREAD,WHEAT,REFINED FLOUR,BAKED                             </t>
  </si>
  <si>
    <t xml:space="preserve">MILLET GRAIN,DRIED,RAW                                      </t>
  </si>
  <si>
    <t xml:space="preserve">MILLET FLOUR,RAW                                            </t>
  </si>
  <si>
    <t>SORGHUM,DRIED,RAW</t>
  </si>
  <si>
    <t xml:space="preserve">BEEF,HIGH FAT,FRESH,RAW                                     </t>
  </si>
  <si>
    <t xml:space="preserve">BEEF,LEAN,FRESH,RAW                                         </t>
  </si>
  <si>
    <t xml:space="preserve">PORK,MEDIUM FAT,FRESH,RAW                                   </t>
  </si>
  <si>
    <t xml:space="preserve">GOAT,MEDIUM FAT,FRESH,RAW                                  </t>
  </si>
  <si>
    <t>Tanzania Food Composition Table</t>
  </si>
  <si>
    <t>Mutton meat</t>
  </si>
  <si>
    <t xml:space="preserve">CHICKEN,UNSPECIFIED PART,W/O BONE,MEAT&amp;SKIN,FRESH,RAW       </t>
  </si>
  <si>
    <t xml:space="preserve">FISH,TILAPIA(TYPE2)FRESH,RAW                                </t>
  </si>
  <si>
    <t xml:space="preserve">FISH,NILE PERCH(TYPE3),FRESH,RAW                            </t>
  </si>
  <si>
    <t xml:space="preserve">FISH,LUNG FISH(TYPE4),FRESH,RAW                             </t>
  </si>
  <si>
    <t xml:space="preserve">FISH,CATFISH(MMALE),FRESH,RAW                               </t>
  </si>
  <si>
    <t xml:space="preserve">FISH,TILAPIA(TYPE2),SMOKED/DRIED,RAW                        </t>
  </si>
  <si>
    <t xml:space="preserve">FISH,NILE PERCH(TYPE3),SMOKED/DRIED,RAW                     </t>
  </si>
  <si>
    <t xml:space="preserve">FISH,LUNG FISH(TYPE4),SMOKED/DRIED,RAW                      </t>
  </si>
  <si>
    <t xml:space="preserve">FISH,CATFISH (MMALE),SMOKED/DRIED,RAW                       </t>
  </si>
  <si>
    <t xml:space="preserve">FISH,SILVER FISH (MUKENE),DRIED,RAW                         </t>
  </si>
  <si>
    <t xml:space="preserve">EGG,CHICKEN,WHOLE,RAW                                       </t>
  </si>
  <si>
    <t xml:space="preserve">MILK,COW,WHOLE,FRESH,RAW                                    </t>
  </si>
  <si>
    <t xml:space="preserve">MILK,GOAT,WHOLE,FRESH,RAW                                   </t>
  </si>
  <si>
    <t>Infant formula, Lactogen</t>
  </si>
  <si>
    <t>Sesame oil</t>
  </si>
  <si>
    <t>Butter refined-ghee</t>
  </si>
  <si>
    <t>Butter with salt</t>
  </si>
  <si>
    <t>Margarine, regular, 80% fat, composite, tub, with salt</t>
  </si>
  <si>
    <t xml:space="preserve">PASSIONFRUIT,ALL TYPES,RIPE,FRESH,RAW                       </t>
  </si>
  <si>
    <t xml:space="preserve">BANANA,BOGOYA,RIPE,FRESH,RAW                                </t>
  </si>
  <si>
    <t xml:space="preserve">BANANA,NDIIZI,RIPE,FRESH,RAW                                </t>
  </si>
  <si>
    <t xml:space="preserve">MANGO,GREEN,WO/SKIN,FRESH,RAW                               </t>
  </si>
  <si>
    <t xml:space="preserve">MANGO,SEMI-RIPE,WO/SKIN,FRESH,RAW                           </t>
  </si>
  <si>
    <t xml:space="preserve">MANGO,RIPE,W/SKIN,FRESH,RAW                                 </t>
  </si>
  <si>
    <t xml:space="preserve">ORANGE,FRESH,RAW                                            </t>
  </si>
  <si>
    <t xml:space="preserve">PAPAYA,GREEN,FRESH,RAW                                      </t>
  </si>
  <si>
    <t xml:space="preserve">PAPAYA,SEMI-RIPE,FRESH,RAW                                  </t>
  </si>
  <si>
    <t xml:space="preserve">PAPAYA,RIPE,FRESH,RAW                                       </t>
  </si>
  <si>
    <t xml:space="preserve">PINEAPPLE,RIPE,FRESH,RAW                                    </t>
  </si>
  <si>
    <t xml:space="preserve">GUAVA,PINK-FLESHED,RIPE,FRESH,RAW                           </t>
  </si>
  <si>
    <t xml:space="preserve">JACKFRUIT,RIPE,FRESH,RAW                                    </t>
  </si>
  <si>
    <t xml:space="preserve">ONION,SMALL BULB,FRESH,RAW                                  </t>
  </si>
  <si>
    <t xml:space="preserve">ONION,LARGE BULB,FRESH,RAW                                  </t>
  </si>
  <si>
    <t xml:space="preserve">TOMATO,GREEN,FRESH,RAW                                      </t>
  </si>
  <si>
    <t xml:space="preserve">TOMATO,SEMI-RIPE,FRESH,RAW                                  </t>
  </si>
  <si>
    <t xml:space="preserve">TOMATO,RIPE,FRESH,RAW                                       </t>
  </si>
  <si>
    <t xml:space="preserve">CABBAGE,GREEN,FRESH,RAW                                     </t>
  </si>
  <si>
    <t xml:space="preserve">CABBAGE,RED,FRESH,RAW                                       </t>
  </si>
  <si>
    <t xml:space="preserve">AMARANTH LEAVES,FRESH,RAW                                   </t>
  </si>
  <si>
    <t xml:space="preserve">SWEETPOTATO LEAVES,FRESH,RAW                                </t>
  </si>
  <si>
    <t xml:space="preserve">EGGPLANT,THICK&amp;LONG(TYPE1),W/SKIN,FRESH,RAW                 </t>
  </si>
  <si>
    <t xml:space="preserve">GARLIC,FRESH,RAW                                            </t>
  </si>
  <si>
    <t xml:space="preserve">PUMPKIN,MATURE,WO/SKIN,FRESH,RAW                            </t>
  </si>
  <si>
    <t xml:space="preserve">PUMPKIN LEAVES,FRESH,RAW                                    </t>
  </si>
  <si>
    <t xml:space="preserve">BEANS,PINTO(K20/NAMBALE),FRESH,RAW                          </t>
  </si>
  <si>
    <t xml:space="preserve">BEANS,PINTO(K20/NAMBALE),DRIED,RAW                          </t>
  </si>
  <si>
    <t xml:space="preserve">BEANS,WHITE(NAVY),FRESH,RAW                                 </t>
  </si>
  <si>
    <t xml:space="preserve">BEANS,CRANBERRY(KANYEBWA),FRESH,RAW                         </t>
  </si>
  <si>
    <t xml:space="preserve">BEANS,KIDNEY(OTHER),FRESH,RAW                               </t>
  </si>
  <si>
    <t xml:space="preserve">BEANS,LIMA(BIGAAGA),FRESH,RAW                               </t>
  </si>
  <si>
    <t xml:space="preserve">BEANS,BLACK,DRIED,RAW                                       </t>
  </si>
  <si>
    <t xml:space="preserve">BEANS,WHITE(NAVY),DRIED,RAW                                 </t>
  </si>
  <si>
    <t xml:space="preserve">BEANS,MUNG,DRIED,RAW                                        </t>
  </si>
  <si>
    <t xml:space="preserve">BEANS,CRANBERRY(KANYEBWA),DRIED,RAW                         </t>
  </si>
  <si>
    <t xml:space="preserve">BEANS,KIDNEY(OTHER),DRIED,RAW                               </t>
  </si>
  <si>
    <t xml:space="preserve">BEANS,LIMA(BIGAAGA),DRIED,RAW                               </t>
  </si>
  <si>
    <t xml:space="preserve">GROUNDNUTS,IN-SHELL,FRESH,RAW                               </t>
  </si>
  <si>
    <t xml:space="preserve">GROUNDNUTS,DRIED,RAW                                        </t>
  </si>
  <si>
    <t xml:space="preserve">GROUNDNUTS,DRIED,ROASTED                                    </t>
  </si>
  <si>
    <t xml:space="preserve">GROUNDNUTS,DRIED,FRIED                                      </t>
  </si>
  <si>
    <t xml:space="preserve">GROUNDNUTS,POWDER,RAW                                       </t>
  </si>
  <si>
    <t xml:space="preserve">FIELDPEAS,FRESH,RAW                                         </t>
  </si>
  <si>
    <t xml:space="preserve">COWPEAS,FRESH,RAW                                           </t>
  </si>
  <si>
    <t>SESAME SEEDS,DRIED,RAW</t>
  </si>
  <si>
    <t xml:space="preserve">SESAME SEED,DRIED,ROASTED                                   </t>
  </si>
  <si>
    <t xml:space="preserve">SUGAR,ALL GRADES,RAW                                    </t>
  </si>
  <si>
    <t xml:space="preserve">Coffee, instant, regular, powder </t>
  </si>
  <si>
    <t xml:space="preserve">Tea, instant, unsweetened, powder </t>
  </si>
  <si>
    <t>Salt,,non-iodized</t>
  </si>
  <si>
    <t xml:space="preserve">CARBONATED SOFT DRINK (SODA)                                 </t>
  </si>
  <si>
    <t xml:space="preserve">BEER,DISTILLED,NILE SPECIAL                                 </t>
  </si>
  <si>
    <t>None</t>
  </si>
  <si>
    <t xml:space="preserve">BEER,DISTILLED,SENATOR                                      </t>
  </si>
  <si>
    <t xml:space="preserve">BEER,DISTILLED,PILSNER                                      </t>
  </si>
  <si>
    <t xml:space="preserve">WARAGI (GIN),CRUDE                                          </t>
  </si>
  <si>
    <t xml:space="preserve">FRUIT FLAVOURED DRINK/JUICE,COMMERCIAL,READY-TO-DRINK                                     </t>
  </si>
  <si>
    <t>LEMON JUICE EXTRACT (UNDILUTED),FRESH,RAW</t>
  </si>
  <si>
    <t>ORANGE JUICE EXTRACT (UNDILUTED),FRESH,RAW</t>
  </si>
  <si>
    <t xml:space="preserve">PASSIONFRUIT JUICE EXTRACT (UNDILUTED),FRESH,RAW </t>
  </si>
  <si>
    <t>Zinc</t>
  </si>
  <si>
    <t>haem iron</t>
  </si>
  <si>
    <t>non-haem iron</t>
  </si>
  <si>
    <t>zinc</t>
  </si>
  <si>
    <t>haem_fe</t>
  </si>
  <si>
    <t>nhaem_fe</t>
  </si>
  <si>
    <t>folate</t>
  </si>
  <si>
    <t>The analyst chooses between expressing total vitamin A in Retinol Activity Equivalents (RAE) or Retinol Equivalents (RE). The suggested variable names are vita_rae and vita_re respectively.</t>
  </si>
  <si>
    <t>1 Beta-carotene equivalent = 1 beta-carotene + 0.5 alpha-carotene + 0.5 beta-cryptoxanthin</t>
  </si>
  <si>
    <r>
      <t xml:space="preserve">Haem iron (milligrams) </t>
    </r>
    <r>
      <rPr>
        <b/>
        <sz val="11"/>
        <color indexed="10"/>
        <rFont val="Calibri"/>
        <family val="2"/>
        <scheme val="minor"/>
      </rPr>
      <t>(fe_haem)</t>
    </r>
  </si>
  <si>
    <r>
      <t xml:space="preserve">Non-haem iron (milligrams) </t>
    </r>
    <r>
      <rPr>
        <b/>
        <sz val="11"/>
        <color indexed="10"/>
        <rFont val="Calibri"/>
        <family val="2"/>
        <scheme val="minor"/>
      </rPr>
      <t>(fe_nhaem)</t>
    </r>
  </si>
  <si>
    <r>
      <t xml:space="preserve">Zinc (milligrams) </t>
    </r>
    <r>
      <rPr>
        <b/>
        <sz val="11"/>
        <color rgb="FFFF0000"/>
        <rFont val="Calibri"/>
        <family val="2"/>
        <scheme val="minor"/>
      </rPr>
      <t>zinc</t>
    </r>
  </si>
  <si>
    <r>
      <t xml:space="preserve">Betacarotene equivalents (micrograms) </t>
    </r>
    <r>
      <rPr>
        <b/>
        <sz val="11"/>
        <color indexed="10"/>
        <rFont val="Calibri"/>
        <family val="2"/>
        <scheme val="minor"/>
      </rPr>
      <t>(betacar)</t>
    </r>
  </si>
  <si>
    <t>Chicken, breast</t>
  </si>
  <si>
    <t>05057</t>
  </si>
  <si>
    <t>Chicken, broilers or fryers, breast, meat and skin, raw</t>
  </si>
  <si>
    <t>537</t>
  </si>
  <si>
    <t>Well defined, just one entry</t>
  </si>
  <si>
    <t>Not very well defined (average in Example Average)</t>
  </si>
  <si>
    <t>Estimation based on the assumption that only 1/20 of nutrients is going to the liquid tea/coffee</t>
  </si>
  <si>
    <r>
      <t xml:space="preserve">Folate (micrograms) </t>
    </r>
    <r>
      <rPr>
        <b/>
        <sz val="11"/>
        <color rgb="FFFF0000"/>
        <rFont val="Calibri"/>
        <family val="2"/>
        <scheme val="minor"/>
      </rPr>
      <t>folate</t>
    </r>
  </si>
  <si>
    <r>
      <t xml:space="preserve">Haem iron (milligrams) </t>
    </r>
    <r>
      <rPr>
        <b/>
        <sz val="11"/>
        <color rgb="FFFF0000"/>
        <rFont val="Calibri"/>
        <family val="2"/>
      </rPr>
      <t>(fe_haem)</t>
    </r>
  </si>
  <si>
    <r>
      <t xml:space="preserve">Non-haem iron (milligrams) </t>
    </r>
    <r>
      <rPr>
        <b/>
        <sz val="11"/>
        <color rgb="FFFF0000"/>
        <rFont val="Calibri"/>
        <family val="2"/>
      </rPr>
      <t>(fe_nhaem)</t>
    </r>
  </si>
  <si>
    <r>
      <t xml:space="preserve">Zinc (milligrams) </t>
    </r>
    <r>
      <rPr>
        <b/>
        <sz val="11"/>
        <color rgb="FFFF0000"/>
        <rFont val="Calibri"/>
        <family val="2"/>
      </rPr>
      <t>zinc</t>
    </r>
  </si>
  <si>
    <r>
      <t xml:space="preserve">Folate (micrograms) </t>
    </r>
    <r>
      <rPr>
        <b/>
        <sz val="11"/>
        <color rgb="FFFF0000"/>
        <rFont val="Calibri"/>
        <family val="2"/>
      </rPr>
      <t>folate</t>
    </r>
  </si>
  <si>
    <t>Item Group (diversity_grp)</t>
  </si>
  <si>
    <r>
      <t xml:space="preserve">Item Group </t>
    </r>
    <r>
      <rPr>
        <b/>
        <sz val="11"/>
        <color indexed="10"/>
        <rFont val="Calibri"/>
        <family val="2"/>
        <scheme val="minor"/>
      </rPr>
      <t>(diversity_grp)</t>
    </r>
  </si>
  <si>
    <r>
      <t xml:space="preserve">Item Group </t>
    </r>
    <r>
      <rPr>
        <b/>
        <sz val="11"/>
        <color rgb="FFFF0000"/>
        <rFont val="Calibri"/>
        <family val="2"/>
        <scheme val="minor"/>
      </rPr>
      <t>(diversity_grp)</t>
    </r>
  </si>
  <si>
    <t>diversity_grp</t>
  </si>
  <si>
    <t>From Worksheet Average</t>
  </si>
  <si>
    <r>
      <t xml:space="preserve">Vitamin A (micrograms of RAE or RE) </t>
    </r>
    <r>
      <rPr>
        <b/>
        <sz val="11"/>
        <color indexed="10"/>
        <rFont val="Calibri"/>
        <family val="2"/>
      </rPr>
      <t>(vita)</t>
    </r>
  </si>
  <si>
    <t>vita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</si>
</sst>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"/>
  </numFmts>
  <fonts count="22" x14ac:knownFonts="1">
    <font>
      <sz val="10"/>
      <name val="Arial"/>
    </font>
    <font>
      <sz val="8"/>
      <name val="Arial"/>
      <family val="2"/>
    </font>
    <font>
      <sz val="10"/>
      <name val="MS Sans Serif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color indexed="1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u/>
      <sz val="11"/>
      <color theme="4" tint="-0.249977111117893"/>
      <name val="Calibri"/>
      <family val="2"/>
      <scheme val="minor"/>
    </font>
    <font>
      <sz val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name val="Calibri"/>
    </font>
    <font>
      <b/>
      <sz val="9"/>
      <color indexed="81"/>
      <name val="Arial"/>
    </font>
    <font>
      <sz val="9"/>
      <color indexed="81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sz val="11"/>
      <name val="Calibri"/>
      <family val="2"/>
    </font>
    <font>
      <b/>
      <sz val="11"/>
      <color rgb="FFFF000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3E3E3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16">
    <xf numFmtId="0" fontId="0" fillId="0" borderId="0"/>
    <xf numFmtId="0" fontId="2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104">
    <xf numFmtId="0" fontId="0" fillId="0" borderId="0" xfId="0"/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6" fillId="0" borderId="0" xfId="0" applyNumberFormat="1" applyFont="1" applyFill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NumberFormat="1" applyFont="1" applyFill="1" applyBorder="1" applyAlignment="1">
      <alignment horizontal="left" wrapText="1"/>
    </xf>
    <xf numFmtId="164" fontId="6" fillId="0" borderId="1" xfId="0" applyNumberFormat="1" applyFont="1" applyBorder="1" applyAlignment="1">
      <alignment horizontal="center" vertical="center"/>
    </xf>
    <xf numFmtId="0" fontId="10" fillId="0" borderId="1" xfId="0" applyFont="1" applyBorder="1"/>
    <xf numFmtId="0" fontId="6" fillId="0" borderId="1" xfId="0" applyNumberFormat="1" applyFont="1" applyFill="1" applyBorder="1" applyAlignment="1">
      <alignment horizontal="left" wrapText="1"/>
    </xf>
    <xf numFmtId="0" fontId="10" fillId="0" borderId="2" xfId="0" applyFont="1" applyBorder="1"/>
    <xf numFmtId="0" fontId="6" fillId="0" borderId="2" xfId="0" applyFont="1" applyBorder="1"/>
    <xf numFmtId="0" fontId="6" fillId="0" borderId="1" xfId="0" quotePrefix="1" applyNumberFormat="1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0" fillId="0" borderId="0" xfId="0" applyFill="1"/>
    <xf numFmtId="0" fontId="0" fillId="5" borderId="0" xfId="0" applyFill="1"/>
    <xf numFmtId="0" fontId="0" fillId="6" borderId="0" xfId="0" applyFill="1"/>
    <xf numFmtId="0" fontId="6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3" fillId="0" borderId="0" xfId="0" applyFont="1" applyFill="1"/>
    <xf numFmtId="0" fontId="6" fillId="0" borderId="0" xfId="0" applyFont="1" applyFill="1" applyBorder="1"/>
    <xf numFmtId="165" fontId="6" fillId="0" borderId="0" xfId="0" applyNumberFormat="1" applyFont="1" applyFill="1" applyBorder="1"/>
    <xf numFmtId="1" fontId="6" fillId="0" borderId="0" xfId="0" applyNumberFormat="1" applyFont="1" applyFill="1" applyBorder="1"/>
    <xf numFmtId="166" fontId="6" fillId="0" borderId="0" xfId="0" applyNumberFormat="1" applyFont="1" applyFill="1" applyBorder="1"/>
    <xf numFmtId="2" fontId="6" fillId="0" borderId="0" xfId="0" applyNumberFormat="1" applyFont="1" applyFill="1" applyBorder="1"/>
    <xf numFmtId="165" fontId="0" fillId="0" borderId="0" xfId="0" applyNumberFormat="1"/>
    <xf numFmtId="0" fontId="6" fillId="5" borderId="0" xfId="0" applyFont="1" applyFill="1" applyBorder="1"/>
    <xf numFmtId="165" fontId="6" fillId="5" borderId="0" xfId="0" applyNumberFormat="1" applyFont="1" applyFill="1" applyBorder="1"/>
    <xf numFmtId="1" fontId="6" fillId="5" borderId="0" xfId="0" applyNumberFormat="1" applyFont="1" applyFill="1" applyBorder="1"/>
    <xf numFmtId="166" fontId="6" fillId="5" borderId="0" xfId="0" applyNumberFormat="1" applyFont="1" applyFill="1" applyBorder="1"/>
    <xf numFmtId="2" fontId="6" fillId="5" borderId="0" xfId="0" applyNumberFormat="1" applyFont="1" applyFill="1" applyBorder="1"/>
    <xf numFmtId="0" fontId="6" fillId="6" borderId="0" xfId="0" applyFont="1" applyFill="1" applyBorder="1"/>
    <xf numFmtId="0" fontId="0" fillId="7" borderId="0" xfId="0" applyFill="1"/>
    <xf numFmtId="164" fontId="13" fillId="0" borderId="0" xfId="0" applyNumberFormat="1" applyFont="1" applyFill="1" applyBorder="1"/>
    <xf numFmtId="0" fontId="0" fillId="8" borderId="0" xfId="0" applyFill="1"/>
    <xf numFmtId="0" fontId="0" fillId="9" borderId="0" xfId="0" applyFill="1"/>
    <xf numFmtId="2" fontId="0" fillId="0" borderId="0" xfId="0" applyNumberFormat="1" applyFill="1"/>
    <xf numFmtId="2" fontId="0" fillId="0" borderId="0" xfId="0" applyNumberFormat="1"/>
    <xf numFmtId="0" fontId="14" fillId="2" borderId="1" xfId="0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/>
    </xf>
    <xf numFmtId="0" fontId="6" fillId="0" borderId="3" xfId="0" applyFont="1" applyFill="1" applyBorder="1" applyAlignment="1">
      <alignment wrapText="1"/>
    </xf>
    <xf numFmtId="0" fontId="7" fillId="0" borderId="0" xfId="0" applyFont="1"/>
    <xf numFmtId="0" fontId="15" fillId="0" borderId="0" xfId="0" applyFont="1"/>
    <xf numFmtId="0" fontId="6" fillId="0" borderId="0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left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12" borderId="1" xfId="0" applyFont="1" applyFill="1" applyBorder="1" applyAlignment="1">
      <alignment horizontal="center" vertical="center"/>
    </xf>
    <xf numFmtId="0" fontId="6" fillId="13" borderId="1" xfId="0" applyFont="1" applyFill="1" applyBorder="1" applyAlignment="1">
      <alignment horizontal="center" vertical="center"/>
    </xf>
    <xf numFmtId="0" fontId="6" fillId="11" borderId="13" xfId="0" applyFont="1" applyFill="1" applyBorder="1" applyAlignment="1">
      <alignment horizontal="center" vertical="center" wrapText="1"/>
    </xf>
    <xf numFmtId="0" fontId="6" fillId="11" borderId="14" xfId="0" applyFont="1" applyFill="1" applyBorder="1" applyAlignment="1">
      <alignment horizontal="center" vertical="center" wrapText="1"/>
    </xf>
    <xf numFmtId="0" fontId="6" fillId="13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2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2" fontId="6" fillId="0" borderId="1" xfId="0" applyNumberFormat="1" applyFont="1" applyFill="1" applyBorder="1" applyAlignment="1">
      <alignment horizontal="center"/>
    </xf>
    <xf numFmtId="2" fontId="6" fillId="0" borderId="1" xfId="0" applyNumberFormat="1" applyFont="1" applyBorder="1"/>
    <xf numFmtId="0" fontId="6" fillId="0" borderId="15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/>
    </xf>
    <xf numFmtId="0" fontId="20" fillId="14" borderId="16" xfId="0" applyFont="1" applyFill="1" applyBorder="1" applyAlignment="1">
      <alignment horizontal="center" vertical="center" wrapText="1"/>
    </xf>
    <xf numFmtId="2" fontId="6" fillId="12" borderId="1" xfId="0" applyNumberFormat="1" applyFont="1" applyFill="1" applyBorder="1" applyAlignment="1">
      <alignment horizontal="center" vertical="center"/>
    </xf>
    <xf numFmtId="2" fontId="6" fillId="15" borderId="1" xfId="0" applyNumberFormat="1" applyFont="1" applyFill="1" applyBorder="1" applyAlignment="1">
      <alignment horizontal="center"/>
    </xf>
    <xf numFmtId="2" fontId="6" fillId="16" borderId="1" xfId="0" applyNumberFormat="1" applyFont="1" applyFill="1" applyBorder="1" applyAlignment="1">
      <alignment horizontal="center" vertical="center"/>
    </xf>
    <xf numFmtId="2" fontId="6" fillId="16" borderId="1" xfId="0" applyNumberFormat="1" applyFont="1" applyFill="1" applyBorder="1" applyAlignment="1">
      <alignment horizontal="center"/>
    </xf>
    <xf numFmtId="0" fontId="6" fillId="15" borderId="1" xfId="0" applyFont="1" applyFill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Font="1" applyFill="1"/>
    <xf numFmtId="0" fontId="6" fillId="10" borderId="4" xfId="0" applyFont="1" applyFill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center" vertical="center" wrapText="1"/>
    </xf>
    <xf numFmtId="0" fontId="6" fillId="10" borderId="6" xfId="0" applyFont="1" applyFill="1" applyBorder="1" applyAlignment="1">
      <alignment horizontal="center" vertical="center" wrapText="1"/>
    </xf>
    <xf numFmtId="0" fontId="6" fillId="10" borderId="7" xfId="0" applyFont="1" applyFill="1" applyBorder="1" applyAlignment="1">
      <alignment horizontal="center" vertical="center" wrapText="1"/>
    </xf>
    <xf numFmtId="0" fontId="6" fillId="10" borderId="0" xfId="0" applyFont="1" applyFill="1" applyBorder="1" applyAlignment="1">
      <alignment horizontal="center" vertical="center" wrapText="1"/>
    </xf>
    <xf numFmtId="0" fontId="6" fillId="10" borderId="3" xfId="0" applyFont="1" applyFill="1" applyBorder="1" applyAlignment="1">
      <alignment horizontal="center" vertical="center" wrapText="1"/>
    </xf>
    <xf numFmtId="0" fontId="6" fillId="10" borderId="8" xfId="0" applyFont="1" applyFill="1" applyBorder="1" applyAlignment="1">
      <alignment horizontal="center" vertical="center" wrapText="1"/>
    </xf>
    <xf numFmtId="0" fontId="6" fillId="10" borderId="9" xfId="0" applyFont="1" applyFill="1" applyBorder="1" applyAlignment="1">
      <alignment horizontal="center" vertical="center" wrapText="1"/>
    </xf>
    <xf numFmtId="0" fontId="15" fillId="10" borderId="10" xfId="0" applyFont="1" applyFill="1" applyBorder="1" applyAlignment="1">
      <alignment horizontal="left"/>
    </xf>
    <xf numFmtId="0" fontId="15" fillId="10" borderId="11" xfId="0" applyFont="1" applyFill="1" applyBorder="1" applyAlignment="1">
      <alignment horizontal="left"/>
    </xf>
    <xf numFmtId="0" fontId="15" fillId="10" borderId="12" xfId="0" applyFont="1" applyFill="1" applyBorder="1" applyAlignment="1">
      <alignment horizontal="left"/>
    </xf>
  </cellXfs>
  <cellStyles count="11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Normal" xfId="0" builtinId="0"/>
    <cellStyle name="Standard_FDB602c" xfId="1"/>
  </cellStyles>
  <dxfs count="15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4" Type="http://schemas.openxmlformats.org/officeDocument/2006/relationships/image" Target="../media/image4.emf"/><Relationship Id="rId5" Type="http://schemas.openxmlformats.org/officeDocument/2006/relationships/image" Target="../media/image5.emf"/><Relationship Id="rId1" Type="http://schemas.openxmlformats.org/officeDocument/2006/relationships/image" Target="../media/image1.emf"/><Relationship Id="rId2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266700</xdr:colOff>
      <xdr:row>9</xdr:row>
      <xdr:rowOff>333375</xdr:rowOff>
    </xdr:from>
    <xdr:to>
      <xdr:col>10</xdr:col>
      <xdr:colOff>266700</xdr:colOff>
      <xdr:row>16</xdr:row>
      <xdr:rowOff>123825</xdr:rowOff>
    </xdr:to>
    <xdr:cxnSp macro="">
      <xdr:nvCxnSpPr>
        <xdr:cNvPr id="18" name="Straight Arrow Connector 17"/>
        <xdr:cNvCxnSpPr/>
      </xdr:nvCxnSpPr>
      <xdr:spPr>
        <a:xfrm>
          <a:off x="9296400" y="3432175"/>
          <a:ext cx="0" cy="24574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</xdr:col>
      <xdr:colOff>95250</xdr:colOff>
      <xdr:row>19</xdr:row>
      <xdr:rowOff>123825</xdr:rowOff>
    </xdr:from>
    <xdr:to>
      <xdr:col>19</xdr:col>
      <xdr:colOff>338455</xdr:colOff>
      <xdr:row>23</xdr:row>
      <xdr:rowOff>75565</xdr:rowOff>
    </xdr:to>
    <xdr:pic>
      <xdr:nvPicPr>
        <xdr:cNvPr id="19" name="Picture 14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163550" y="7045325"/>
          <a:ext cx="2701925" cy="8763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284480</xdr:colOff>
      <xdr:row>13</xdr:row>
      <xdr:rowOff>304800</xdr:rowOff>
    </xdr:from>
    <xdr:to>
      <xdr:col>17</xdr:col>
      <xdr:colOff>295276</xdr:colOff>
      <xdr:row>19</xdr:row>
      <xdr:rowOff>66675</xdr:rowOff>
    </xdr:to>
    <xdr:cxnSp macro="">
      <xdr:nvCxnSpPr>
        <xdr:cNvPr id="20" name="Straight Arrow Connector 19"/>
        <xdr:cNvCxnSpPr/>
      </xdr:nvCxnSpPr>
      <xdr:spPr>
        <a:xfrm>
          <a:off x="14114780" y="4927600"/>
          <a:ext cx="10796" cy="20605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314960</xdr:colOff>
      <xdr:row>13</xdr:row>
      <xdr:rowOff>325120</xdr:rowOff>
    </xdr:from>
    <xdr:to>
      <xdr:col>18</xdr:col>
      <xdr:colOff>333376</xdr:colOff>
      <xdr:row>19</xdr:row>
      <xdr:rowOff>76200</xdr:rowOff>
    </xdr:to>
    <xdr:cxnSp macro="">
      <xdr:nvCxnSpPr>
        <xdr:cNvPr id="21" name="Straight Arrow Connector 20"/>
        <xdr:cNvCxnSpPr/>
      </xdr:nvCxnSpPr>
      <xdr:spPr>
        <a:xfrm>
          <a:off x="14818360" y="4947920"/>
          <a:ext cx="18416" cy="204978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67945</xdr:colOff>
      <xdr:row>5</xdr:row>
      <xdr:rowOff>635</xdr:rowOff>
    </xdr:from>
    <xdr:to>
      <xdr:col>15</xdr:col>
      <xdr:colOff>287021</xdr:colOff>
      <xdr:row>6</xdr:row>
      <xdr:rowOff>377191</xdr:rowOff>
    </xdr:to>
    <xdr:cxnSp macro="">
      <xdr:nvCxnSpPr>
        <xdr:cNvPr id="23" name="Straight Arrow Connector 22"/>
        <xdr:cNvCxnSpPr/>
      </xdr:nvCxnSpPr>
      <xdr:spPr>
        <a:xfrm flipH="1" flipV="1">
          <a:off x="13367385" y="935355"/>
          <a:ext cx="219076" cy="55943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304800</xdr:colOff>
      <xdr:row>2</xdr:row>
      <xdr:rowOff>19050</xdr:rowOff>
    </xdr:from>
    <xdr:to>
      <xdr:col>16</xdr:col>
      <xdr:colOff>314325</xdr:colOff>
      <xdr:row>6</xdr:row>
      <xdr:rowOff>133351</xdr:rowOff>
    </xdr:to>
    <xdr:cxnSp macro="">
      <xdr:nvCxnSpPr>
        <xdr:cNvPr id="24" name="Straight Arrow Connector 23"/>
        <xdr:cNvCxnSpPr/>
      </xdr:nvCxnSpPr>
      <xdr:spPr>
        <a:xfrm flipV="1">
          <a:off x="13373100" y="374650"/>
          <a:ext cx="9525" cy="85090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323851</xdr:colOff>
      <xdr:row>9</xdr:row>
      <xdr:rowOff>101600</xdr:rowOff>
    </xdr:from>
    <xdr:to>
      <xdr:col>1</xdr:col>
      <xdr:colOff>203200</xdr:colOff>
      <xdr:row>17</xdr:row>
      <xdr:rowOff>104775</xdr:rowOff>
    </xdr:to>
    <xdr:cxnSp macro="">
      <xdr:nvCxnSpPr>
        <xdr:cNvPr id="25" name="Straight Arrow Connector 24"/>
        <xdr:cNvCxnSpPr/>
      </xdr:nvCxnSpPr>
      <xdr:spPr>
        <a:xfrm flipH="1">
          <a:off x="323851" y="3190240"/>
          <a:ext cx="692149" cy="216725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571500</xdr:colOff>
      <xdr:row>7</xdr:row>
      <xdr:rowOff>314325</xdr:rowOff>
    </xdr:from>
    <xdr:to>
      <xdr:col>1</xdr:col>
      <xdr:colOff>600075</xdr:colOff>
      <xdr:row>17</xdr:row>
      <xdr:rowOff>104775</xdr:rowOff>
    </xdr:to>
    <xdr:cxnSp macro="">
      <xdr:nvCxnSpPr>
        <xdr:cNvPr id="26" name="Straight Arrow Connector 25"/>
        <xdr:cNvCxnSpPr/>
      </xdr:nvCxnSpPr>
      <xdr:spPr>
        <a:xfrm flipH="1">
          <a:off x="1384300" y="2651125"/>
          <a:ext cx="28575" cy="33972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1381125</xdr:colOff>
      <xdr:row>13</xdr:row>
      <xdr:rowOff>333375</xdr:rowOff>
    </xdr:from>
    <xdr:to>
      <xdr:col>6</xdr:col>
      <xdr:colOff>219075</xdr:colOff>
      <xdr:row>17</xdr:row>
      <xdr:rowOff>123825</xdr:rowOff>
    </xdr:to>
    <xdr:cxnSp macro="">
      <xdr:nvCxnSpPr>
        <xdr:cNvPr id="27" name="Straight Arrow Connector 26"/>
        <xdr:cNvCxnSpPr/>
      </xdr:nvCxnSpPr>
      <xdr:spPr>
        <a:xfrm flipH="1">
          <a:off x="5038725" y="4956175"/>
          <a:ext cx="1987550" cy="11112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10</xdr:col>
      <xdr:colOff>428625</xdr:colOff>
      <xdr:row>0</xdr:row>
      <xdr:rowOff>95250</xdr:rowOff>
    </xdr:from>
    <xdr:to>
      <xdr:col>18</xdr:col>
      <xdr:colOff>289560</xdr:colOff>
      <xdr:row>2</xdr:row>
      <xdr:rowOff>3175</xdr:rowOff>
    </xdr:to>
    <xdr:pic>
      <xdr:nvPicPr>
        <xdr:cNvPr id="28" name="Picture 15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75265" y="95250"/>
          <a:ext cx="5316855" cy="273685"/>
        </a:xfrm>
        <a:prstGeom prst="rect">
          <a:avLst/>
        </a:prstGeom>
        <a:noFill/>
      </xdr:spPr>
    </xdr:pic>
    <xdr:clientData/>
  </xdr:twoCellAnchor>
  <xdr:twoCellAnchor>
    <xdr:from>
      <xdr:col>18</xdr:col>
      <xdr:colOff>457200</xdr:colOff>
      <xdr:row>3</xdr:row>
      <xdr:rowOff>133350</xdr:rowOff>
    </xdr:from>
    <xdr:to>
      <xdr:col>19</xdr:col>
      <xdr:colOff>152400</xdr:colOff>
      <xdr:row>6</xdr:row>
      <xdr:rowOff>114300</xdr:rowOff>
    </xdr:to>
    <xdr:cxnSp macro="">
      <xdr:nvCxnSpPr>
        <xdr:cNvPr id="29" name="Straight Arrow Connector 28"/>
        <xdr:cNvCxnSpPr/>
      </xdr:nvCxnSpPr>
      <xdr:spPr>
        <a:xfrm flipV="1">
          <a:off x="14960600" y="666750"/>
          <a:ext cx="495300" cy="5397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240030</xdr:colOff>
      <xdr:row>3</xdr:row>
      <xdr:rowOff>120015</xdr:rowOff>
    </xdr:from>
    <xdr:to>
      <xdr:col>15</xdr:col>
      <xdr:colOff>249555</xdr:colOff>
      <xdr:row>5</xdr:row>
      <xdr:rowOff>2540</xdr:rowOff>
    </xdr:to>
    <xdr:pic>
      <xdr:nvPicPr>
        <xdr:cNvPr id="30" name="Picture 15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516110" y="668655"/>
          <a:ext cx="4032885" cy="2686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47625</xdr:colOff>
      <xdr:row>1</xdr:row>
      <xdr:rowOff>180975</xdr:rowOff>
    </xdr:from>
    <xdr:to>
      <xdr:col>25</xdr:col>
      <xdr:colOff>236855</xdr:colOff>
      <xdr:row>3</xdr:row>
      <xdr:rowOff>85725</xdr:rowOff>
    </xdr:to>
    <xdr:pic>
      <xdr:nvPicPr>
        <xdr:cNvPr id="31" name="Picture 15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5351125" y="358775"/>
          <a:ext cx="6775450" cy="260350"/>
        </a:xfrm>
        <a:prstGeom prst="rect">
          <a:avLst/>
        </a:prstGeom>
        <a:noFill/>
      </xdr:spPr>
    </xdr:pic>
    <xdr:clientData/>
  </xdr:twoCellAnchor>
  <xdr:twoCellAnchor>
    <xdr:from>
      <xdr:col>32</xdr:col>
      <xdr:colOff>802640</xdr:colOff>
      <xdr:row>3</xdr:row>
      <xdr:rowOff>50800</xdr:rowOff>
    </xdr:from>
    <xdr:to>
      <xdr:col>34</xdr:col>
      <xdr:colOff>304800</xdr:colOff>
      <xdr:row>6</xdr:row>
      <xdr:rowOff>72390</xdr:rowOff>
    </xdr:to>
    <xdr:cxnSp macro="">
      <xdr:nvCxnSpPr>
        <xdr:cNvPr id="32" name="Straight Arrow Connector 31"/>
        <xdr:cNvCxnSpPr/>
      </xdr:nvCxnSpPr>
      <xdr:spPr>
        <a:xfrm flipV="1">
          <a:off x="26786840" y="584200"/>
          <a:ext cx="1051560" cy="58039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203200</xdr:colOff>
      <xdr:row>5</xdr:row>
      <xdr:rowOff>50800</xdr:rowOff>
    </xdr:from>
    <xdr:to>
      <xdr:col>31</xdr:col>
      <xdr:colOff>345440</xdr:colOff>
      <xdr:row>6</xdr:row>
      <xdr:rowOff>233680</xdr:rowOff>
    </xdr:to>
    <xdr:cxnSp macro="">
      <xdr:nvCxnSpPr>
        <xdr:cNvPr id="33" name="Straight Arrow Connector 32"/>
        <xdr:cNvCxnSpPr/>
      </xdr:nvCxnSpPr>
      <xdr:spPr>
        <a:xfrm flipH="1" flipV="1">
          <a:off x="24587200" y="965200"/>
          <a:ext cx="815340" cy="36068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1016000</xdr:colOff>
      <xdr:row>17</xdr:row>
      <xdr:rowOff>20320</xdr:rowOff>
    </xdr:from>
    <xdr:to>
      <xdr:col>12</xdr:col>
      <xdr:colOff>517525</xdr:colOff>
      <xdr:row>23</xdr:row>
      <xdr:rowOff>90805</xdr:rowOff>
    </xdr:to>
    <xdr:pic>
      <xdr:nvPicPr>
        <xdr:cNvPr id="34" name="Picture 150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93840" y="4561840"/>
          <a:ext cx="5211445" cy="174688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Relationship Id="rId2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Relationship Id="rId2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Relationship Id="rId2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20"/>
  <sheetViews>
    <sheetView topLeftCell="A4" zoomScale="125" zoomScaleNormal="125" zoomScalePageLayoutView="125" workbookViewId="0">
      <selection activeCell="A5" sqref="A5"/>
    </sheetView>
  </sheetViews>
  <sheetFormatPr baseColWidth="10" defaultColWidth="8.83203125" defaultRowHeight="14" x14ac:dyDescent="0"/>
  <cols>
    <col min="1" max="1" width="10.6640625" style="1" customWidth="1"/>
    <col min="2" max="2" width="18.33203125" style="1" customWidth="1"/>
    <col min="3" max="3" width="10.1640625" style="1" customWidth="1"/>
    <col min="4" max="4" width="8.83203125" style="1"/>
    <col min="5" max="5" width="25.1640625" style="1" customWidth="1"/>
    <col min="6" max="6" width="16.1640625" style="1" customWidth="1"/>
    <col min="7" max="8" width="10.1640625" style="1" customWidth="1"/>
    <col min="9" max="9" width="12.1640625" style="1" customWidth="1"/>
    <col min="10" max="16" width="8.83203125" style="1"/>
    <col min="17" max="17" width="10" style="1" customWidth="1"/>
    <col min="18" max="18" width="8.83203125" style="1"/>
    <col min="19" max="19" width="10.5" style="1" customWidth="1"/>
    <col min="20" max="21" width="8.83203125" style="1"/>
    <col min="22" max="22" width="11.6640625" style="1" customWidth="1"/>
    <col min="23" max="27" width="12.6640625" style="1" customWidth="1"/>
    <col min="28" max="31" width="8.83203125" style="1"/>
    <col min="32" max="32" width="12.1640625" style="1" customWidth="1"/>
    <col min="33" max="33" width="11.5" style="1" customWidth="1"/>
    <col min="34" max="38" width="8.83203125" style="1"/>
    <col min="39" max="39" width="9.6640625" style="1" customWidth="1"/>
    <col min="40" max="44" width="8.83203125" style="1"/>
    <col min="45" max="45" width="10" style="1" customWidth="1"/>
    <col min="46" max="46" width="10.1640625" style="1" customWidth="1"/>
    <col min="47" max="16384" width="8.83203125" style="1"/>
  </cols>
  <sheetData>
    <row r="1" spans="1:46" ht="14" customHeight="1">
      <c r="A1" s="18" t="s">
        <v>90</v>
      </c>
      <c r="AH1" s="66"/>
      <c r="AI1" s="93" t="s">
        <v>337</v>
      </c>
      <c r="AJ1" s="94"/>
      <c r="AK1" s="94"/>
      <c r="AL1" s="94"/>
      <c r="AM1" s="94"/>
      <c r="AN1" s="95"/>
    </row>
    <row r="2" spans="1:46">
      <c r="O2" s="67"/>
      <c r="AC2" s="68"/>
      <c r="AH2" s="66"/>
      <c r="AI2" s="96"/>
      <c r="AJ2" s="97"/>
      <c r="AK2" s="97"/>
      <c r="AL2" s="97"/>
      <c r="AM2" s="97"/>
      <c r="AN2" s="98"/>
    </row>
    <row r="3" spans="1:46">
      <c r="AH3" s="66"/>
      <c r="AI3" s="96"/>
      <c r="AJ3" s="97"/>
      <c r="AK3" s="97"/>
      <c r="AL3" s="97"/>
      <c r="AM3" s="97"/>
      <c r="AN3" s="98"/>
    </row>
    <row r="4" spans="1:46" ht="15" thickBot="1">
      <c r="AH4" s="66"/>
      <c r="AI4" s="96"/>
      <c r="AJ4" s="97"/>
      <c r="AK4" s="99"/>
      <c r="AL4" s="99"/>
      <c r="AM4" s="99"/>
      <c r="AN4" s="100"/>
    </row>
    <row r="5" spans="1:46" ht="15" thickBot="1">
      <c r="AC5" s="101" t="s">
        <v>338</v>
      </c>
      <c r="AD5" s="102"/>
      <c r="AE5" s="102"/>
      <c r="AF5" s="102"/>
      <c r="AG5" s="102"/>
      <c r="AH5" s="102"/>
      <c r="AI5" s="102"/>
      <c r="AJ5" s="103"/>
      <c r="AK5" s="69"/>
      <c r="AL5" s="69"/>
      <c r="AM5" s="69"/>
      <c r="AN5" s="69"/>
    </row>
    <row r="7" spans="1:46" ht="98">
      <c r="A7" s="2" t="s">
        <v>55</v>
      </c>
      <c r="B7" s="2" t="s">
        <v>56</v>
      </c>
      <c r="C7" s="2" t="s">
        <v>1</v>
      </c>
      <c r="D7" s="2" t="s">
        <v>2</v>
      </c>
      <c r="E7" s="2" t="s">
        <v>3</v>
      </c>
      <c r="F7" s="21" t="s">
        <v>94</v>
      </c>
      <c r="G7" s="2" t="s">
        <v>57</v>
      </c>
      <c r="H7" s="2" t="s">
        <v>58</v>
      </c>
      <c r="I7" s="2" t="s">
        <v>355</v>
      </c>
      <c r="J7" s="2" t="s">
        <v>5</v>
      </c>
      <c r="K7" s="2" t="s">
        <v>6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4</v>
      </c>
      <c r="Q7" s="19" t="s">
        <v>63</v>
      </c>
      <c r="R7" s="2" t="s">
        <v>0</v>
      </c>
      <c r="S7" s="19" t="s">
        <v>64</v>
      </c>
      <c r="T7" s="2" t="s">
        <v>65</v>
      </c>
      <c r="U7" s="2" t="s">
        <v>66</v>
      </c>
      <c r="V7" s="19" t="s">
        <v>67</v>
      </c>
      <c r="W7" s="19" t="s">
        <v>68</v>
      </c>
      <c r="X7" s="2" t="s">
        <v>339</v>
      </c>
      <c r="Y7" s="2" t="s">
        <v>340</v>
      </c>
      <c r="Z7" s="2" t="s">
        <v>341</v>
      </c>
      <c r="AA7" s="2" t="s">
        <v>350</v>
      </c>
      <c r="AB7" s="2" t="s">
        <v>69</v>
      </c>
      <c r="AC7" s="2" t="s">
        <v>70</v>
      </c>
      <c r="AD7" s="2" t="s">
        <v>71</v>
      </c>
      <c r="AE7" s="2" t="s">
        <v>72</v>
      </c>
      <c r="AF7" s="2" t="s">
        <v>342</v>
      </c>
      <c r="AG7" s="2" t="s">
        <v>360</v>
      </c>
      <c r="AH7" s="2" t="s">
        <v>74</v>
      </c>
      <c r="AI7" s="2" t="s">
        <v>75</v>
      </c>
      <c r="AJ7" s="2" t="s">
        <v>76</v>
      </c>
      <c r="AK7" s="2" t="s">
        <v>77</v>
      </c>
      <c r="AL7" s="2" t="s">
        <v>78</v>
      </c>
      <c r="AM7" s="2" t="s">
        <v>79</v>
      </c>
      <c r="AN7" s="2" t="s">
        <v>80</v>
      </c>
      <c r="AO7" s="2" t="s">
        <v>81</v>
      </c>
      <c r="AP7" s="2" t="s">
        <v>82</v>
      </c>
      <c r="AQ7" s="2" t="s">
        <v>83</v>
      </c>
      <c r="AR7" s="2" t="s">
        <v>84</v>
      </c>
      <c r="AS7" s="2" t="s">
        <v>85</v>
      </c>
      <c r="AT7" s="2" t="s">
        <v>86</v>
      </c>
    </row>
    <row r="8" spans="1:46" ht="42">
      <c r="A8" s="3">
        <v>1001</v>
      </c>
      <c r="B8" s="70" t="s">
        <v>158</v>
      </c>
      <c r="C8" s="9" t="s">
        <v>359</v>
      </c>
      <c r="D8" s="3"/>
      <c r="E8" s="14" t="s">
        <v>109</v>
      </c>
      <c r="F8" s="3" t="s">
        <v>108</v>
      </c>
      <c r="G8" s="3">
        <v>0</v>
      </c>
      <c r="H8" s="3">
        <v>1</v>
      </c>
      <c r="I8" s="3">
        <v>1</v>
      </c>
      <c r="J8" s="23">
        <v>11.833333333333332</v>
      </c>
      <c r="K8" s="23">
        <v>0.84166666666666667</v>
      </c>
      <c r="L8" s="23">
        <v>7.0816666666666661</v>
      </c>
      <c r="M8" s="23">
        <v>1.3183333333333334</v>
      </c>
      <c r="N8" s="23">
        <v>2.5333333333333332</v>
      </c>
      <c r="O8" s="5">
        <v>0</v>
      </c>
      <c r="P8" s="23">
        <v>78.924999999999997</v>
      </c>
      <c r="Q8" s="23">
        <v>76.391666666666666</v>
      </c>
      <c r="R8" s="23">
        <v>364.16666666666669</v>
      </c>
      <c r="S8" s="5">
        <f t="shared" ref="S8:S15" si="0">+L8*4+M8*9+N8*2+O8*7+Q8*4</f>
        <v>350.82499999999999</v>
      </c>
      <c r="T8" s="24">
        <v>17.833333333333332</v>
      </c>
      <c r="U8" s="24">
        <v>1.2116666666666664</v>
      </c>
      <c r="V8" s="12">
        <v>0</v>
      </c>
      <c r="W8" s="24">
        <v>1.2116666666666664</v>
      </c>
      <c r="X8" s="71">
        <v>0</v>
      </c>
      <c r="Y8" s="24">
        <v>1.04</v>
      </c>
      <c r="Z8" s="24">
        <v>1.45</v>
      </c>
      <c r="AA8" s="24">
        <v>12.166666666666666</v>
      </c>
      <c r="AB8" s="24">
        <v>0</v>
      </c>
      <c r="AC8" s="24">
        <v>0.20066666666666663</v>
      </c>
      <c r="AD8" s="24">
        <v>5.5999999999999994E-2</v>
      </c>
      <c r="AE8" s="24">
        <v>0</v>
      </c>
      <c r="AF8" s="24">
        <v>0</v>
      </c>
      <c r="AG8" s="24">
        <v>0</v>
      </c>
      <c r="AH8" s="24">
        <v>0.26750000000000002</v>
      </c>
      <c r="AI8" s="71">
        <v>0</v>
      </c>
      <c r="AJ8" s="24">
        <v>0.30366666666666664</v>
      </c>
      <c r="AK8" s="24">
        <v>0.58549999999999991</v>
      </c>
      <c r="AL8" s="24">
        <v>0.26116666666666666</v>
      </c>
      <c r="AM8" s="24">
        <v>0.16400000000000001</v>
      </c>
      <c r="AN8" s="24">
        <v>0.37383333333333335</v>
      </c>
      <c r="AO8" s="24">
        <v>0.25566666666666665</v>
      </c>
      <c r="AP8" s="24">
        <v>8.5166666666666668E-2</v>
      </c>
      <c r="AQ8" s="24">
        <v>0.42616666666666664</v>
      </c>
      <c r="AR8" s="24">
        <v>0.17133333333333331</v>
      </c>
      <c r="AS8" s="24">
        <v>0.1235</v>
      </c>
      <c r="AT8" s="24">
        <v>0.24716666666666665</v>
      </c>
    </row>
    <row r="9" spans="1:46">
      <c r="A9" s="3">
        <v>1002</v>
      </c>
      <c r="B9" s="4" t="s">
        <v>153</v>
      </c>
      <c r="C9" s="3" t="s">
        <v>7</v>
      </c>
      <c r="D9" s="3">
        <v>20027</v>
      </c>
      <c r="E9" s="14" t="s">
        <v>154</v>
      </c>
      <c r="F9" s="3" t="s">
        <v>151</v>
      </c>
      <c r="G9" s="3">
        <v>0</v>
      </c>
      <c r="H9" s="3">
        <v>1</v>
      </c>
      <c r="I9" s="3">
        <v>1</v>
      </c>
      <c r="J9" s="23">
        <v>8.32</v>
      </c>
      <c r="K9" s="23">
        <v>0.09</v>
      </c>
      <c r="L9" s="23">
        <v>0.26</v>
      </c>
      <c r="M9" s="23">
        <v>0.05</v>
      </c>
      <c r="N9" s="23">
        <v>0.9</v>
      </c>
      <c r="O9" s="5">
        <v>0</v>
      </c>
      <c r="P9" s="23">
        <v>91.27</v>
      </c>
      <c r="Q9" s="91">
        <f t="shared" ref="Q9" si="1">100-J9-K9-L9-M9-N9-O9</f>
        <v>90.38</v>
      </c>
      <c r="R9" s="23">
        <v>381</v>
      </c>
      <c r="S9" s="5">
        <f t="shared" si="0"/>
        <v>364.81</v>
      </c>
      <c r="T9" s="24">
        <v>2</v>
      </c>
      <c r="U9" s="24">
        <v>0.47</v>
      </c>
      <c r="V9" s="12">
        <v>0</v>
      </c>
      <c r="W9" s="24">
        <v>0.47</v>
      </c>
      <c r="X9" s="71">
        <v>0</v>
      </c>
      <c r="Y9" s="24">
        <v>0.47</v>
      </c>
      <c r="Z9" s="24">
        <v>0.06</v>
      </c>
      <c r="AA9" s="24">
        <v>0</v>
      </c>
      <c r="AB9" s="24">
        <v>0</v>
      </c>
      <c r="AC9" s="24">
        <v>0</v>
      </c>
      <c r="AD9" s="24">
        <v>0</v>
      </c>
      <c r="AE9" s="24">
        <v>0</v>
      </c>
      <c r="AF9" s="24">
        <v>0</v>
      </c>
      <c r="AG9" s="24">
        <v>0</v>
      </c>
      <c r="AH9" s="24">
        <v>0</v>
      </c>
      <c r="AI9" s="71">
        <v>0</v>
      </c>
      <c r="AJ9" s="24">
        <v>0.01</v>
      </c>
      <c r="AK9" s="24">
        <v>3.5999999999999997E-2</v>
      </c>
      <c r="AL9" s="24">
        <v>6.0000000000000001E-3</v>
      </c>
      <c r="AM9" s="24">
        <v>6.0000000000000001E-3</v>
      </c>
      <c r="AN9" s="24">
        <v>1.2999999999999999E-2</v>
      </c>
      <c r="AO9" s="24">
        <v>8.9999999999999993E-3</v>
      </c>
      <c r="AP9" s="24">
        <v>1E-3</v>
      </c>
      <c r="AQ9" s="24">
        <v>1.4E-2</v>
      </c>
      <c r="AR9" s="24">
        <v>8.0000000000000002E-3</v>
      </c>
      <c r="AS9" s="24">
        <v>6.0000000000000001E-3</v>
      </c>
      <c r="AT9" s="24">
        <v>0.01</v>
      </c>
    </row>
    <row r="10" spans="1:46">
      <c r="A10" s="6">
        <v>3002</v>
      </c>
      <c r="B10" s="70" t="s">
        <v>8</v>
      </c>
      <c r="C10" s="3" t="s">
        <v>7</v>
      </c>
      <c r="D10" s="8" t="s">
        <v>15</v>
      </c>
      <c r="E10" s="14" t="s">
        <v>9</v>
      </c>
      <c r="F10" s="3" t="s">
        <v>110</v>
      </c>
      <c r="G10" s="3">
        <v>36</v>
      </c>
      <c r="H10" s="3">
        <v>8</v>
      </c>
      <c r="I10" s="3">
        <v>7</v>
      </c>
      <c r="J10" s="3">
        <v>74.91</v>
      </c>
      <c r="K10" s="72">
        <v>0.86</v>
      </c>
      <c r="L10" s="3">
        <v>1.0900000000000001</v>
      </c>
      <c r="M10" s="3">
        <v>0.33</v>
      </c>
      <c r="N10" s="3">
        <v>2.6</v>
      </c>
      <c r="O10" s="3">
        <v>0</v>
      </c>
      <c r="P10" s="3">
        <v>22.84</v>
      </c>
      <c r="Q10" s="91">
        <f>100-J10-K10-L10-M10-N10-O10</f>
        <v>20.210000000000004</v>
      </c>
      <c r="R10" s="3">
        <v>89</v>
      </c>
      <c r="S10" s="5">
        <f t="shared" si="0"/>
        <v>93.370000000000019</v>
      </c>
      <c r="T10" s="6">
        <v>5</v>
      </c>
      <c r="U10" s="6">
        <v>0.26</v>
      </c>
      <c r="V10" s="12">
        <v>0</v>
      </c>
      <c r="W10" s="6">
        <v>0.26</v>
      </c>
      <c r="X10" s="71">
        <v>0</v>
      </c>
      <c r="Y10" s="6">
        <v>0.26</v>
      </c>
      <c r="Z10" s="6">
        <v>0.15</v>
      </c>
      <c r="AA10" s="6">
        <v>20</v>
      </c>
      <c r="AB10" s="6">
        <v>8.6999999999999993</v>
      </c>
      <c r="AC10" s="6">
        <v>3.1E-2</v>
      </c>
      <c r="AD10" s="6">
        <v>7.2999999999999995E-2</v>
      </c>
      <c r="AE10" s="6">
        <v>0</v>
      </c>
      <c r="AF10" s="6">
        <v>38.5</v>
      </c>
      <c r="AG10" s="6">
        <v>3</v>
      </c>
      <c r="AH10" s="6">
        <v>0.36699999999999999</v>
      </c>
      <c r="AI10" s="71">
        <v>0</v>
      </c>
      <c r="AJ10" s="6">
        <v>2.8000000000000001E-2</v>
      </c>
      <c r="AK10" s="6">
        <v>6.8000000000000005E-2</v>
      </c>
      <c r="AL10" s="6">
        <v>0.05</v>
      </c>
      <c r="AM10" s="6">
        <v>8.0000000000000002E-3</v>
      </c>
      <c r="AN10" s="6">
        <v>4.9000000000000002E-2</v>
      </c>
      <c r="AO10" s="6">
        <v>2.8000000000000001E-2</v>
      </c>
      <c r="AP10" s="6">
        <v>8.9999999999999993E-3</v>
      </c>
      <c r="AQ10" s="6">
        <v>4.7E-2</v>
      </c>
      <c r="AR10" s="6">
        <v>7.6999999999999999E-2</v>
      </c>
      <c r="AS10" s="6">
        <v>8.9999999999999993E-3</v>
      </c>
      <c r="AT10" s="6">
        <v>8.9999999999999993E-3</v>
      </c>
    </row>
    <row r="11" spans="1:46" ht="42">
      <c r="A11" s="6">
        <v>4002</v>
      </c>
      <c r="B11" s="7" t="s">
        <v>10</v>
      </c>
      <c r="C11" s="9" t="s">
        <v>359</v>
      </c>
      <c r="D11" s="3"/>
      <c r="E11" s="26" t="s">
        <v>109</v>
      </c>
      <c r="F11" s="9" t="s">
        <v>108</v>
      </c>
      <c r="G11" s="3">
        <v>9</v>
      </c>
      <c r="H11" s="3">
        <v>7</v>
      </c>
      <c r="I11" s="3">
        <v>5</v>
      </c>
      <c r="J11" s="27">
        <v>94.39500000000001</v>
      </c>
      <c r="K11" s="27">
        <v>0.54749999999999999</v>
      </c>
      <c r="L11" s="23">
        <v>1.0549999999999999</v>
      </c>
      <c r="M11" s="23">
        <v>0.21250000000000002</v>
      </c>
      <c r="N11" s="23">
        <v>0.97499999999999998</v>
      </c>
      <c r="O11" s="5">
        <v>0</v>
      </c>
      <c r="P11" s="23">
        <v>3.7875000000000001</v>
      </c>
      <c r="Q11" s="3">
        <v>2.8149999999999999</v>
      </c>
      <c r="R11" s="23">
        <v>18</v>
      </c>
      <c r="S11" s="5">
        <f t="shared" si="0"/>
        <v>19.342500000000001</v>
      </c>
      <c r="T11" s="24">
        <v>9.75</v>
      </c>
      <c r="U11" s="24">
        <v>0.435</v>
      </c>
      <c r="V11" s="12">
        <v>0</v>
      </c>
      <c r="W11" s="24">
        <v>0.435</v>
      </c>
      <c r="X11" s="71">
        <v>0</v>
      </c>
      <c r="Y11" s="24">
        <v>0.435</v>
      </c>
      <c r="Z11" s="24">
        <v>0.18000000000000002</v>
      </c>
      <c r="AA11" s="24">
        <v>20.75</v>
      </c>
      <c r="AB11" s="24">
        <v>15.525</v>
      </c>
      <c r="AC11" s="24">
        <v>4.5999999999999999E-2</v>
      </c>
      <c r="AD11" s="24">
        <v>3.5000000000000003E-2</v>
      </c>
      <c r="AE11" s="24">
        <v>0</v>
      </c>
      <c r="AF11" s="24">
        <v>446.125</v>
      </c>
      <c r="AG11" s="24">
        <v>37.25</v>
      </c>
      <c r="AH11" s="24">
        <v>6.9250000000000006E-2</v>
      </c>
      <c r="AI11" s="71">
        <v>0</v>
      </c>
      <c r="AJ11" s="24">
        <v>2.4250000000000001E-2</v>
      </c>
      <c r="AK11" s="24">
        <v>3.6750000000000005E-2</v>
      </c>
      <c r="AL11" s="24">
        <v>3.7250000000000005E-2</v>
      </c>
      <c r="AM11" s="24">
        <v>8.5000000000000006E-3</v>
      </c>
      <c r="AN11" s="24">
        <v>2.8249999999999997E-2</v>
      </c>
      <c r="AO11" s="24">
        <v>2.75E-2</v>
      </c>
      <c r="AP11" s="24">
        <v>7.4999999999999997E-3</v>
      </c>
      <c r="AQ11" s="24">
        <v>2.6000000000000002E-2</v>
      </c>
      <c r="AR11" s="24">
        <v>1.6250000000000001E-2</v>
      </c>
      <c r="AS11" s="24">
        <v>1.325E-2</v>
      </c>
      <c r="AT11" s="24">
        <v>1.8000000000000002E-2</v>
      </c>
    </row>
    <row r="12" spans="1:46" s="13" customFormat="1">
      <c r="A12" s="6">
        <v>5005</v>
      </c>
      <c r="B12" s="7" t="s">
        <v>150</v>
      </c>
      <c r="C12" s="3" t="s">
        <v>7</v>
      </c>
      <c r="D12" s="10" t="s">
        <v>16</v>
      </c>
      <c r="E12" s="15" t="s">
        <v>87</v>
      </c>
      <c r="F12" s="3" t="s">
        <v>151</v>
      </c>
      <c r="G12" s="6">
        <v>12</v>
      </c>
      <c r="H12" s="6">
        <v>13</v>
      </c>
      <c r="I12" s="6">
        <v>10</v>
      </c>
      <c r="J12" s="11">
        <v>76.150000000000006</v>
      </c>
      <c r="K12" s="11">
        <v>1.06</v>
      </c>
      <c r="L12" s="6">
        <v>12.56</v>
      </c>
      <c r="M12" s="6">
        <v>9.51</v>
      </c>
      <c r="N12" s="6">
        <v>0</v>
      </c>
      <c r="O12" s="6">
        <v>0</v>
      </c>
      <c r="P12" s="6">
        <v>0.72</v>
      </c>
      <c r="Q12" s="91">
        <f>100-J12-K12-L12-M12-N12-O12</f>
        <v>0.71999999999999531</v>
      </c>
      <c r="R12" s="6">
        <v>143</v>
      </c>
      <c r="S12" s="12">
        <f t="shared" si="0"/>
        <v>138.70999999999998</v>
      </c>
      <c r="T12" s="6">
        <v>56</v>
      </c>
      <c r="U12" s="6">
        <v>1.75</v>
      </c>
      <c r="V12" s="6">
        <v>1.75</v>
      </c>
      <c r="W12" s="6">
        <v>0</v>
      </c>
      <c r="X12" s="71">
        <v>0</v>
      </c>
      <c r="Y12" s="6">
        <v>1.75</v>
      </c>
      <c r="Z12" s="6">
        <v>1.29</v>
      </c>
      <c r="AA12" s="6">
        <v>47</v>
      </c>
      <c r="AB12" s="6">
        <v>0</v>
      </c>
      <c r="AC12" s="6">
        <v>0.04</v>
      </c>
      <c r="AD12" s="6">
        <v>0.45700000000000002</v>
      </c>
      <c r="AE12" s="6">
        <v>160</v>
      </c>
      <c r="AF12" s="6">
        <v>0</v>
      </c>
      <c r="AG12" s="6">
        <v>160</v>
      </c>
      <c r="AH12" s="6">
        <v>0.17</v>
      </c>
      <c r="AI12" s="6">
        <v>0.89</v>
      </c>
      <c r="AJ12" s="6">
        <v>0.67100000000000004</v>
      </c>
      <c r="AK12" s="6">
        <v>1.0860000000000001</v>
      </c>
      <c r="AL12" s="6">
        <v>0.91200000000000003</v>
      </c>
      <c r="AM12" s="6">
        <v>0.38</v>
      </c>
      <c r="AN12" s="6">
        <v>0.68</v>
      </c>
      <c r="AO12" s="6">
        <v>0.55600000000000005</v>
      </c>
      <c r="AP12" s="6">
        <v>0.16700000000000001</v>
      </c>
      <c r="AQ12" s="6">
        <v>0.85799999999999998</v>
      </c>
      <c r="AR12" s="6">
        <v>0.309</v>
      </c>
      <c r="AS12" s="6">
        <v>0.27200000000000002</v>
      </c>
      <c r="AT12" s="6">
        <v>0.499</v>
      </c>
    </row>
    <row r="13" spans="1:46" s="13" customFormat="1" ht="28">
      <c r="A13" s="6">
        <v>6002</v>
      </c>
      <c r="B13" s="7" t="s">
        <v>343</v>
      </c>
      <c r="C13" s="3" t="s">
        <v>7</v>
      </c>
      <c r="D13" s="10" t="s">
        <v>344</v>
      </c>
      <c r="E13" s="15" t="s">
        <v>345</v>
      </c>
      <c r="F13" s="3" t="s">
        <v>110</v>
      </c>
      <c r="G13" s="6">
        <v>20</v>
      </c>
      <c r="H13" s="6">
        <v>12</v>
      </c>
      <c r="I13" s="6">
        <v>9</v>
      </c>
      <c r="J13" s="11">
        <v>69.459999999999994</v>
      </c>
      <c r="K13" s="11">
        <v>1.01</v>
      </c>
      <c r="L13" s="6">
        <v>20.85</v>
      </c>
      <c r="M13" s="6">
        <v>9.25</v>
      </c>
      <c r="N13" s="6">
        <v>0</v>
      </c>
      <c r="O13" s="6">
        <v>0</v>
      </c>
      <c r="P13" s="6">
        <v>0</v>
      </c>
      <c r="Q13" s="91">
        <v>0</v>
      </c>
      <c r="R13" s="6">
        <v>172</v>
      </c>
      <c r="S13" s="12">
        <f t="shared" si="0"/>
        <v>166.65</v>
      </c>
      <c r="T13" s="6">
        <v>11</v>
      </c>
      <c r="U13" s="6">
        <v>0.74</v>
      </c>
      <c r="V13" s="6">
        <v>0.74</v>
      </c>
      <c r="W13" s="6">
        <v>0</v>
      </c>
      <c r="X13" s="71">
        <f>+U13*30/100</f>
        <v>0.222</v>
      </c>
      <c r="Y13" s="24">
        <f>+V13-X13</f>
        <v>0.51800000000000002</v>
      </c>
      <c r="Z13" s="24">
        <v>0.8</v>
      </c>
      <c r="AA13" s="6">
        <v>4</v>
      </c>
      <c r="AB13" s="6">
        <v>0</v>
      </c>
      <c r="AC13" s="6">
        <v>6.3E-2</v>
      </c>
      <c r="AD13" s="6">
        <v>8.5000000000000006E-2</v>
      </c>
      <c r="AE13" s="6">
        <v>24</v>
      </c>
      <c r="AF13" s="6">
        <v>0</v>
      </c>
      <c r="AG13" s="6">
        <v>24</v>
      </c>
      <c r="AH13" s="6">
        <v>0.53</v>
      </c>
      <c r="AI13" s="6">
        <v>0.34</v>
      </c>
      <c r="AJ13" s="6">
        <v>1.0629999999999999</v>
      </c>
      <c r="AK13" s="6">
        <v>1.534</v>
      </c>
      <c r="AL13" s="6">
        <v>1.7250000000000001</v>
      </c>
      <c r="AM13" s="6">
        <v>0.56299999999999994</v>
      </c>
      <c r="AN13" s="6">
        <v>0.81599999999999995</v>
      </c>
      <c r="AO13" s="6">
        <v>0.86899999999999999</v>
      </c>
      <c r="AP13" s="6">
        <v>0.23699999999999999</v>
      </c>
      <c r="AQ13" s="6">
        <v>1.02</v>
      </c>
      <c r="AR13" s="6">
        <v>0.625</v>
      </c>
      <c r="AS13" s="6">
        <v>0.27400000000000002</v>
      </c>
      <c r="AT13" s="6">
        <v>0.68400000000000005</v>
      </c>
    </row>
    <row r="14" spans="1:46" s="13" customFormat="1">
      <c r="A14" s="6">
        <v>7004</v>
      </c>
      <c r="B14" s="7" t="s">
        <v>155</v>
      </c>
      <c r="C14" s="3" t="s">
        <v>156</v>
      </c>
      <c r="D14" s="10" t="s">
        <v>346</v>
      </c>
      <c r="E14" s="15" t="s">
        <v>157</v>
      </c>
      <c r="F14" s="3" t="s">
        <v>110</v>
      </c>
      <c r="G14" s="73">
        <v>95</v>
      </c>
      <c r="H14" s="6">
        <v>9</v>
      </c>
      <c r="I14" s="6">
        <v>16</v>
      </c>
      <c r="J14" s="11">
        <v>9.3000000000000007</v>
      </c>
      <c r="K14" s="11">
        <v>7</v>
      </c>
      <c r="L14" s="6">
        <v>19.600000000000001</v>
      </c>
      <c r="M14" s="6">
        <v>2</v>
      </c>
      <c r="N14" s="6">
        <v>55.8</v>
      </c>
      <c r="O14" s="6">
        <v>0</v>
      </c>
      <c r="P14" s="6">
        <v>62.1</v>
      </c>
      <c r="Q14" s="91">
        <f>100-J14-K14-L14-M14-N14-O14</f>
        <v>6.2999999999999972</v>
      </c>
      <c r="R14" s="6">
        <v>229.53</v>
      </c>
      <c r="S14" s="12">
        <f t="shared" si="0"/>
        <v>233.2</v>
      </c>
      <c r="T14" s="6">
        <v>430</v>
      </c>
      <c r="U14" s="6">
        <v>18</v>
      </c>
      <c r="V14" s="6">
        <v>0</v>
      </c>
      <c r="W14" s="24">
        <v>18</v>
      </c>
      <c r="X14" s="71">
        <v>0</v>
      </c>
      <c r="Y14" s="24">
        <v>18</v>
      </c>
      <c r="Z14" s="24">
        <v>2.9</v>
      </c>
      <c r="AA14" s="6">
        <v>0</v>
      </c>
      <c r="AB14" s="6">
        <v>0</v>
      </c>
      <c r="AC14" s="6">
        <v>0.14000000000000001</v>
      </c>
      <c r="AD14" s="6">
        <v>0.95</v>
      </c>
      <c r="AE14" s="6">
        <v>0</v>
      </c>
      <c r="AF14" s="6">
        <v>0</v>
      </c>
      <c r="AG14" s="6">
        <v>0</v>
      </c>
      <c r="AH14" s="6">
        <v>0.3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0.82</v>
      </c>
      <c r="AQ14" s="6">
        <v>0</v>
      </c>
      <c r="AR14" s="6">
        <v>0</v>
      </c>
      <c r="AS14" s="6">
        <v>0</v>
      </c>
      <c r="AT14" s="6">
        <v>0</v>
      </c>
    </row>
    <row r="15" spans="1:46" ht="28">
      <c r="A15" s="6">
        <v>8003</v>
      </c>
      <c r="B15" s="7" t="s">
        <v>12</v>
      </c>
      <c r="C15" s="6" t="s">
        <v>7</v>
      </c>
      <c r="D15" s="6">
        <v>14003</v>
      </c>
      <c r="E15" s="15" t="s">
        <v>13</v>
      </c>
      <c r="F15" s="6" t="s">
        <v>110</v>
      </c>
      <c r="G15" s="6">
        <v>0</v>
      </c>
      <c r="H15" s="12">
        <v>11</v>
      </c>
      <c r="I15" s="12">
        <v>16</v>
      </c>
      <c r="J15" s="6">
        <v>91.96</v>
      </c>
      <c r="K15" s="6">
        <v>0.16</v>
      </c>
      <c r="L15" s="6">
        <v>0.46</v>
      </c>
      <c r="M15" s="6">
        <v>0</v>
      </c>
      <c r="N15" s="6">
        <v>0</v>
      </c>
      <c r="O15" s="6">
        <v>3.9</v>
      </c>
      <c r="P15" s="6">
        <v>3.55</v>
      </c>
      <c r="Q15" s="91">
        <f>100-J15-K15-L15-M15-N15-O15</f>
        <v>3.5200000000000062</v>
      </c>
      <c r="R15" s="6">
        <v>43</v>
      </c>
      <c r="S15" s="5">
        <f t="shared" si="0"/>
        <v>43.220000000000027</v>
      </c>
      <c r="T15" s="6">
        <v>4</v>
      </c>
      <c r="U15" s="6">
        <v>0.02</v>
      </c>
      <c r="V15" s="6">
        <v>0</v>
      </c>
      <c r="W15" s="6">
        <v>0.02</v>
      </c>
      <c r="X15" s="71">
        <v>0</v>
      </c>
      <c r="Y15" s="6">
        <v>0.02</v>
      </c>
      <c r="Z15" s="6">
        <v>0.01</v>
      </c>
      <c r="AA15" s="6">
        <v>6</v>
      </c>
      <c r="AB15" s="6">
        <v>0</v>
      </c>
      <c r="AC15" s="6">
        <v>5.0000000000000001E-3</v>
      </c>
      <c r="AD15" s="6">
        <v>2.5000000000000001E-2</v>
      </c>
      <c r="AE15" s="6">
        <v>0</v>
      </c>
      <c r="AF15" s="6">
        <v>0</v>
      </c>
      <c r="AG15" s="6">
        <v>0</v>
      </c>
      <c r="AH15" s="6">
        <v>4.5999999999999999E-2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</row>
    <row r="16" spans="1:46">
      <c r="A16" s="3">
        <v>9002</v>
      </c>
      <c r="B16" s="4" t="s">
        <v>14</v>
      </c>
      <c r="C16" s="3"/>
      <c r="D16" s="3"/>
      <c r="E16" s="14"/>
      <c r="F16" s="3" t="s">
        <v>152</v>
      </c>
      <c r="G16" s="6">
        <v>0</v>
      </c>
      <c r="H16" s="6">
        <v>19</v>
      </c>
      <c r="I16" s="6">
        <v>17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</row>
    <row r="18" spans="1:5" ht="15" thickBot="1"/>
    <row r="19" spans="1:5" ht="58" thickTop="1" thickBot="1">
      <c r="A19" s="74" t="s">
        <v>347</v>
      </c>
      <c r="B19" s="75" t="s">
        <v>348</v>
      </c>
      <c r="E19" s="76" t="s">
        <v>349</v>
      </c>
    </row>
    <row r="20" spans="1:5" ht="15" thickTop="1">
      <c r="E20" s="77"/>
    </row>
  </sheetData>
  <mergeCells count="2">
    <mergeCell ref="AI1:AN4"/>
    <mergeCell ref="AC5:AJ5"/>
  </mergeCells>
  <pageMargins left="0.7" right="0.7" top="0.75" bottom="0.75" header="0.3" footer="0.3"/>
  <pageSetup orientation="portrait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7"/>
  <sheetViews>
    <sheetView workbookViewId="0">
      <selection activeCell="A2" sqref="A2"/>
    </sheetView>
  </sheetViews>
  <sheetFormatPr baseColWidth="10" defaultColWidth="8.83203125" defaultRowHeight="14" x14ac:dyDescent="0"/>
  <cols>
    <col min="1" max="1" width="11" style="25" customWidth="1"/>
    <col min="2" max="2" width="14" style="25" bestFit="1" customWidth="1"/>
    <col min="3" max="3" width="12.5" style="25" customWidth="1"/>
    <col min="4" max="4" width="8.83203125" style="25"/>
    <col min="5" max="5" width="23" style="25" customWidth="1"/>
    <col min="6" max="6" width="12.1640625" style="25" customWidth="1"/>
    <col min="7" max="7" width="8.83203125" style="25"/>
    <col min="8" max="8" width="10.33203125" style="25" customWidth="1"/>
    <col min="9" max="9" width="13.1640625" style="25" customWidth="1"/>
    <col min="10" max="22" width="8.83203125" style="25"/>
    <col min="23" max="23" width="9.33203125" style="25" bestFit="1" customWidth="1"/>
    <col min="24" max="25" width="10.5" style="25" customWidth="1"/>
    <col min="26" max="26" width="10.33203125" style="25" customWidth="1"/>
    <col min="27" max="27" width="12.5" style="25" customWidth="1"/>
    <col min="28" max="28" width="12.33203125" style="25" customWidth="1"/>
    <col min="29" max="29" width="13" style="25" customWidth="1"/>
    <col min="30" max="30" width="13.1640625" style="25" customWidth="1"/>
    <col min="31" max="31" width="8.6640625" style="25" bestFit="1" customWidth="1"/>
    <col min="32" max="32" width="11.5" style="25" bestFit="1" customWidth="1"/>
    <col min="33" max="33" width="8.83203125" style="25"/>
    <col min="34" max="34" width="11" style="25" customWidth="1"/>
    <col min="35" max="35" width="11.83203125" style="25" customWidth="1"/>
    <col min="36" max="16384" width="8.83203125" style="25"/>
  </cols>
  <sheetData>
    <row r="1" spans="1:46" s="1" customFormat="1" ht="98">
      <c r="A1" s="2" t="s">
        <v>118</v>
      </c>
      <c r="B1" s="2" t="s">
        <v>119</v>
      </c>
      <c r="C1" s="2" t="s">
        <v>1</v>
      </c>
      <c r="D1" s="2" t="s">
        <v>2</v>
      </c>
      <c r="E1" s="2" t="s">
        <v>3</v>
      </c>
      <c r="F1" s="22" t="s">
        <v>107</v>
      </c>
      <c r="G1" s="2" t="s">
        <v>120</v>
      </c>
      <c r="H1" s="2" t="s">
        <v>121</v>
      </c>
      <c r="I1" s="2" t="s">
        <v>356</v>
      </c>
      <c r="J1" s="2" t="s">
        <v>5</v>
      </c>
      <c r="K1" s="2" t="s">
        <v>6</v>
      </c>
      <c r="L1" s="2" t="s">
        <v>122</v>
      </c>
      <c r="M1" s="2" t="s">
        <v>123</v>
      </c>
      <c r="N1" s="2" t="s">
        <v>124</v>
      </c>
      <c r="O1" s="2" t="s">
        <v>125</v>
      </c>
      <c r="P1" s="2" t="s">
        <v>4</v>
      </c>
      <c r="Q1" s="19" t="s">
        <v>126</v>
      </c>
      <c r="R1" s="2" t="s">
        <v>0</v>
      </c>
      <c r="S1" s="19" t="s">
        <v>127</v>
      </c>
      <c r="T1" s="2" t="s">
        <v>128</v>
      </c>
      <c r="U1" s="2" t="s">
        <v>129</v>
      </c>
      <c r="V1" s="19" t="s">
        <v>130</v>
      </c>
      <c r="W1" s="19" t="s">
        <v>131</v>
      </c>
      <c r="X1" s="2" t="s">
        <v>339</v>
      </c>
      <c r="Y1" s="2" t="s">
        <v>340</v>
      </c>
      <c r="Z1" s="2" t="s">
        <v>341</v>
      </c>
      <c r="AA1" s="2" t="s">
        <v>350</v>
      </c>
      <c r="AB1" s="2" t="s">
        <v>132</v>
      </c>
      <c r="AC1" s="2" t="s">
        <v>133</v>
      </c>
      <c r="AD1" s="2" t="s">
        <v>134</v>
      </c>
      <c r="AE1" s="2" t="s">
        <v>135</v>
      </c>
      <c r="AF1" s="2" t="s">
        <v>342</v>
      </c>
      <c r="AG1" s="2" t="s">
        <v>360</v>
      </c>
      <c r="AH1" s="2" t="s">
        <v>137</v>
      </c>
      <c r="AI1" s="2" t="s">
        <v>138</v>
      </c>
      <c r="AJ1" s="2" t="s">
        <v>139</v>
      </c>
      <c r="AK1" s="2" t="s">
        <v>140</v>
      </c>
      <c r="AL1" s="2" t="s">
        <v>141</v>
      </c>
      <c r="AM1" s="2" t="s">
        <v>142</v>
      </c>
      <c r="AN1" s="2" t="s">
        <v>143</v>
      </c>
      <c r="AO1" s="2" t="s">
        <v>144</v>
      </c>
      <c r="AP1" s="2" t="s">
        <v>145</v>
      </c>
      <c r="AQ1" s="2" t="s">
        <v>146</v>
      </c>
      <c r="AR1" s="2" t="s">
        <v>147</v>
      </c>
      <c r="AS1" s="2" t="s">
        <v>148</v>
      </c>
      <c r="AT1" s="2" t="s">
        <v>149</v>
      </c>
    </row>
    <row r="2" spans="1:46">
      <c r="A2" s="3">
        <v>1001</v>
      </c>
      <c r="B2" s="4" t="s">
        <v>158</v>
      </c>
      <c r="C2" s="29" t="s">
        <v>7</v>
      </c>
      <c r="D2" s="30" t="s">
        <v>95</v>
      </c>
      <c r="E2" s="31" t="s">
        <v>96</v>
      </c>
      <c r="F2" s="78">
        <v>0.16666666666666666</v>
      </c>
      <c r="G2" s="3">
        <v>0</v>
      </c>
      <c r="H2" s="3">
        <v>1</v>
      </c>
      <c r="I2" s="3">
        <v>1</v>
      </c>
      <c r="J2" s="3">
        <v>10.37</v>
      </c>
      <c r="K2" s="3">
        <v>1.53</v>
      </c>
      <c r="L2" s="3">
        <v>7.94</v>
      </c>
      <c r="M2" s="3">
        <v>2.92</v>
      </c>
      <c r="N2" s="3">
        <v>3.5</v>
      </c>
      <c r="O2" s="3">
        <v>0</v>
      </c>
      <c r="P2" s="3">
        <v>77.239999999999995</v>
      </c>
      <c r="Q2" s="3">
        <f>100-J2-K2-L2-M2-N2-O2</f>
        <v>73.739999999999995</v>
      </c>
      <c r="R2" s="3">
        <v>370</v>
      </c>
      <c r="S2" s="32"/>
      <c r="T2" s="3">
        <v>23</v>
      </c>
      <c r="U2" s="3">
        <v>1.47</v>
      </c>
      <c r="V2" s="16"/>
      <c r="W2" s="16"/>
      <c r="X2" s="38">
        <v>0</v>
      </c>
      <c r="Y2" s="38">
        <v>1.04</v>
      </c>
      <c r="Z2" s="38">
        <v>2.13</v>
      </c>
      <c r="AA2" s="38">
        <v>23</v>
      </c>
      <c r="AB2" s="3">
        <v>0</v>
      </c>
      <c r="AC2" s="3">
        <v>0.40100000000000002</v>
      </c>
      <c r="AD2" s="3">
        <v>9.2999999999999999E-2</v>
      </c>
      <c r="AE2" s="3">
        <v>0</v>
      </c>
      <c r="AF2" s="3">
        <v>0</v>
      </c>
      <c r="AG2" s="3">
        <v>0</v>
      </c>
      <c r="AH2" s="3">
        <v>0.50900000000000001</v>
      </c>
      <c r="AI2" s="3">
        <v>0</v>
      </c>
      <c r="AJ2" s="3">
        <v>0.33600000000000002</v>
      </c>
      <c r="AK2" s="3">
        <v>0.65700000000000003</v>
      </c>
      <c r="AL2" s="3">
        <v>0.30299999999999999</v>
      </c>
      <c r="AM2" s="3">
        <v>0.17899999999999999</v>
      </c>
      <c r="AN2" s="3">
        <v>0.41</v>
      </c>
      <c r="AO2" s="3">
        <v>0.29099999999999998</v>
      </c>
      <c r="AP2" s="3">
        <v>0.10100000000000001</v>
      </c>
      <c r="AQ2" s="3">
        <v>0.46600000000000003</v>
      </c>
      <c r="AR2" s="3">
        <v>0.20200000000000001</v>
      </c>
      <c r="AS2" s="3">
        <v>9.6000000000000002E-2</v>
      </c>
      <c r="AT2" s="3">
        <v>0.29799999999999999</v>
      </c>
    </row>
    <row r="3" spans="1:46" ht="28">
      <c r="A3" s="3">
        <v>1001</v>
      </c>
      <c r="B3" s="4" t="s">
        <v>158</v>
      </c>
      <c r="C3" s="29" t="s">
        <v>7</v>
      </c>
      <c r="D3" s="30" t="s">
        <v>97</v>
      </c>
      <c r="E3" s="31" t="s">
        <v>98</v>
      </c>
      <c r="F3" s="78">
        <v>0.16666666666666666</v>
      </c>
      <c r="G3" s="3">
        <v>0</v>
      </c>
      <c r="H3" s="3">
        <v>1</v>
      </c>
      <c r="I3" s="3">
        <v>1</v>
      </c>
      <c r="J3" s="3">
        <v>12.37</v>
      </c>
      <c r="K3" s="3">
        <v>1.27</v>
      </c>
      <c r="L3" s="3">
        <v>7.5</v>
      </c>
      <c r="M3" s="3">
        <v>2.68</v>
      </c>
      <c r="N3" s="3">
        <v>3.4</v>
      </c>
      <c r="O3" s="3">
        <v>0</v>
      </c>
      <c r="P3" s="3">
        <v>76.179999999999993</v>
      </c>
      <c r="Q3" s="3">
        <f t="shared" ref="Q3:Q7" si="0">100-J3-K3-L3-M3-N3-O3</f>
        <v>72.779999999999987</v>
      </c>
      <c r="R3" s="3">
        <v>362</v>
      </c>
      <c r="S3" s="32"/>
      <c r="T3" s="3">
        <v>33</v>
      </c>
      <c r="U3" s="3">
        <v>1.8</v>
      </c>
      <c r="V3" s="16"/>
      <c r="W3" s="16"/>
      <c r="X3" s="38">
        <v>0</v>
      </c>
      <c r="Y3" s="38">
        <v>1.04</v>
      </c>
      <c r="Z3" s="38">
        <v>2.02</v>
      </c>
      <c r="AA3" s="38">
        <v>20</v>
      </c>
      <c r="AB3" s="3">
        <v>0</v>
      </c>
      <c r="AC3" s="3">
        <v>0.41299999999999998</v>
      </c>
      <c r="AD3" s="3">
        <v>4.2999999999999997E-2</v>
      </c>
      <c r="AE3" s="3">
        <v>0</v>
      </c>
      <c r="AF3" s="3">
        <v>0</v>
      </c>
      <c r="AG3" s="3">
        <v>0</v>
      </c>
      <c r="AH3" s="3">
        <v>0.50900000000000001</v>
      </c>
      <c r="AI3" s="3">
        <v>0</v>
      </c>
      <c r="AJ3" s="3">
        <v>0.318</v>
      </c>
      <c r="AK3" s="3">
        <v>0.62</v>
      </c>
      <c r="AL3" s="3">
        <v>0.28599999999999998</v>
      </c>
      <c r="AM3" s="3">
        <v>0.16900000000000001</v>
      </c>
      <c r="AN3" s="3">
        <v>0.38700000000000001</v>
      </c>
      <c r="AO3" s="3">
        <v>0.27500000000000002</v>
      </c>
      <c r="AP3" s="3">
        <v>9.6000000000000002E-2</v>
      </c>
      <c r="AQ3" s="3">
        <v>0.44</v>
      </c>
      <c r="AR3" s="3">
        <v>0.19</v>
      </c>
      <c r="AS3" s="3">
        <v>9.0999999999999998E-2</v>
      </c>
      <c r="AT3" s="3">
        <v>0.28100000000000003</v>
      </c>
    </row>
    <row r="4" spans="1:46">
      <c r="A4" s="3">
        <v>1001</v>
      </c>
      <c r="B4" s="4" t="s">
        <v>158</v>
      </c>
      <c r="C4" s="29" t="s">
        <v>7</v>
      </c>
      <c r="D4" s="30" t="s">
        <v>99</v>
      </c>
      <c r="E4" s="31" t="s">
        <v>100</v>
      </c>
      <c r="F4" s="78">
        <v>0.16666666666666666</v>
      </c>
      <c r="G4" s="3">
        <v>0</v>
      </c>
      <c r="H4" s="3">
        <v>1</v>
      </c>
      <c r="I4" s="3">
        <v>1</v>
      </c>
      <c r="J4" s="3">
        <v>10.46</v>
      </c>
      <c r="K4" s="3">
        <v>0.49</v>
      </c>
      <c r="L4" s="3">
        <v>6.81</v>
      </c>
      <c r="M4" s="3">
        <v>0.55000000000000004</v>
      </c>
      <c r="N4" s="3">
        <v>2.8</v>
      </c>
      <c r="O4" s="3">
        <v>0</v>
      </c>
      <c r="P4" s="3">
        <v>81.690000000000012</v>
      </c>
      <c r="Q4" s="3">
        <f t="shared" si="0"/>
        <v>78.89</v>
      </c>
      <c r="R4" s="3">
        <v>370</v>
      </c>
      <c r="S4" s="32"/>
      <c r="T4" s="6">
        <v>11</v>
      </c>
      <c r="U4" s="6">
        <v>1.6</v>
      </c>
      <c r="V4" s="16"/>
      <c r="W4" s="16"/>
      <c r="X4" s="38">
        <v>0</v>
      </c>
      <c r="Y4" s="38">
        <v>1.04</v>
      </c>
      <c r="Z4" s="38">
        <v>1.2</v>
      </c>
      <c r="AA4" s="38">
        <v>7</v>
      </c>
      <c r="AB4" s="3">
        <v>0</v>
      </c>
      <c r="AC4" s="3">
        <v>0.18</v>
      </c>
      <c r="AD4" s="3">
        <v>5.5E-2</v>
      </c>
      <c r="AE4" s="3">
        <v>0</v>
      </c>
      <c r="AF4" s="3">
        <v>0</v>
      </c>
      <c r="AG4" s="3">
        <v>0</v>
      </c>
      <c r="AH4" s="3">
        <v>0.107</v>
      </c>
      <c r="AI4" s="3">
        <v>0</v>
      </c>
      <c r="AJ4" s="3">
        <v>0.29399999999999998</v>
      </c>
      <c r="AK4" s="3">
        <v>0.56299999999999994</v>
      </c>
      <c r="AL4" s="3">
        <v>0.246</v>
      </c>
      <c r="AM4" s="3">
        <v>0.16</v>
      </c>
      <c r="AN4" s="3">
        <v>0.36399999999999999</v>
      </c>
      <c r="AO4" s="3">
        <v>0.24399999999999999</v>
      </c>
      <c r="AP4" s="3">
        <v>7.9000000000000001E-2</v>
      </c>
      <c r="AQ4" s="3">
        <v>0.41599999999999998</v>
      </c>
      <c r="AR4" s="3">
        <v>0.16</v>
      </c>
      <c r="AS4" s="3">
        <v>0.14000000000000001</v>
      </c>
      <c r="AT4" s="3">
        <v>0.22800000000000001</v>
      </c>
    </row>
    <row r="5" spans="1:46" ht="28">
      <c r="A5" s="3">
        <v>1001</v>
      </c>
      <c r="B5" s="4" t="s">
        <v>158</v>
      </c>
      <c r="C5" s="29" t="s">
        <v>7</v>
      </c>
      <c r="D5" s="30" t="s">
        <v>101</v>
      </c>
      <c r="E5" s="31" t="s">
        <v>102</v>
      </c>
      <c r="F5" s="78">
        <v>0.16666666666666666</v>
      </c>
      <c r="G5" s="3">
        <v>0</v>
      </c>
      <c r="H5" s="3">
        <v>1</v>
      </c>
      <c r="I5" s="3">
        <v>1</v>
      </c>
      <c r="J5" s="3">
        <v>11.62</v>
      </c>
      <c r="K5" s="3">
        <v>0.64</v>
      </c>
      <c r="L5" s="3">
        <v>7.13</v>
      </c>
      <c r="M5" s="3">
        <v>0.66</v>
      </c>
      <c r="N5" s="3">
        <v>1.3</v>
      </c>
      <c r="O5" s="3">
        <v>0</v>
      </c>
      <c r="P5" s="3">
        <v>79.95</v>
      </c>
      <c r="Q5" s="3">
        <f t="shared" si="0"/>
        <v>78.650000000000006</v>
      </c>
      <c r="R5" s="3">
        <v>365</v>
      </c>
      <c r="S5" s="32"/>
      <c r="T5" s="6">
        <v>28</v>
      </c>
      <c r="U5" s="6">
        <v>0.8</v>
      </c>
      <c r="V5" s="16"/>
      <c r="W5" s="16"/>
      <c r="X5" s="38">
        <v>0</v>
      </c>
      <c r="Y5" s="38">
        <v>1.04</v>
      </c>
      <c r="Z5" s="38">
        <v>1.0900000000000001</v>
      </c>
      <c r="AA5" s="38">
        <v>8</v>
      </c>
      <c r="AB5" s="3">
        <v>0</v>
      </c>
      <c r="AC5" s="3">
        <v>7.0000000000000007E-2</v>
      </c>
      <c r="AD5" s="3">
        <v>4.9000000000000002E-2</v>
      </c>
      <c r="AE5" s="3">
        <v>0</v>
      </c>
      <c r="AF5" s="3">
        <v>0</v>
      </c>
      <c r="AG5" s="3">
        <v>0</v>
      </c>
      <c r="AH5" s="3">
        <v>0.16400000000000001</v>
      </c>
      <c r="AI5" s="3">
        <v>0</v>
      </c>
      <c r="AJ5" s="3">
        <v>0.308</v>
      </c>
      <c r="AK5" s="3">
        <v>0.58899999999999997</v>
      </c>
      <c r="AL5" s="3">
        <v>0.25800000000000001</v>
      </c>
      <c r="AM5" s="3">
        <v>0.16800000000000001</v>
      </c>
      <c r="AN5" s="3">
        <v>0.38100000000000001</v>
      </c>
      <c r="AO5" s="3">
        <v>0.255</v>
      </c>
      <c r="AP5" s="3">
        <v>8.3000000000000004E-2</v>
      </c>
      <c r="AQ5" s="3">
        <v>0.435</v>
      </c>
      <c r="AR5" s="3">
        <v>0.16800000000000001</v>
      </c>
      <c r="AS5" s="3">
        <v>0.14599999999999999</v>
      </c>
      <c r="AT5" s="3">
        <v>0.23799999999999999</v>
      </c>
    </row>
    <row r="6" spans="1:46" ht="31.5" customHeight="1">
      <c r="A6" s="3">
        <v>1001</v>
      </c>
      <c r="B6" s="4" t="s">
        <v>158</v>
      </c>
      <c r="C6" s="29" t="s">
        <v>7</v>
      </c>
      <c r="D6" s="30" t="s">
        <v>103</v>
      </c>
      <c r="E6" s="31" t="s">
        <v>104</v>
      </c>
      <c r="F6" s="78">
        <v>0.16666666666666666</v>
      </c>
      <c r="G6" s="3">
        <v>0</v>
      </c>
      <c r="H6" s="3">
        <v>1</v>
      </c>
      <c r="I6" s="3">
        <v>1</v>
      </c>
      <c r="J6" s="3">
        <v>12.89</v>
      </c>
      <c r="K6" s="3">
        <v>0.57999999999999996</v>
      </c>
      <c r="L6" s="3">
        <v>6.61</v>
      </c>
      <c r="M6" s="3">
        <v>0.57999999999999996</v>
      </c>
      <c r="N6" s="3">
        <v>1.4</v>
      </c>
      <c r="O6" s="3">
        <v>0</v>
      </c>
      <c r="P6" s="3">
        <v>79.34</v>
      </c>
      <c r="Q6" s="3">
        <f t="shared" si="0"/>
        <v>77.94</v>
      </c>
      <c r="R6" s="3">
        <v>360</v>
      </c>
      <c r="S6" s="32"/>
      <c r="T6" s="6">
        <v>9</v>
      </c>
      <c r="U6" s="6">
        <v>0.8</v>
      </c>
      <c r="V6" s="16"/>
      <c r="W6" s="16"/>
      <c r="X6" s="38">
        <v>0</v>
      </c>
      <c r="Y6" s="38">
        <v>1.04</v>
      </c>
      <c r="Z6" s="38">
        <v>1.1599999999999999</v>
      </c>
      <c r="AA6" s="38">
        <v>9</v>
      </c>
      <c r="AB6" s="3">
        <v>0</v>
      </c>
      <c r="AC6" s="3">
        <v>7.0000000000000007E-2</v>
      </c>
      <c r="AD6" s="3">
        <v>4.8000000000000001E-2</v>
      </c>
      <c r="AE6" s="3">
        <v>0</v>
      </c>
      <c r="AF6" s="3">
        <v>0</v>
      </c>
      <c r="AG6" s="3">
        <v>0</v>
      </c>
      <c r="AH6" s="3">
        <v>0.14499999999999999</v>
      </c>
      <c r="AI6" s="3">
        <v>0</v>
      </c>
      <c r="AJ6" s="3">
        <v>0.28499999999999998</v>
      </c>
      <c r="AK6" s="3">
        <v>0.54600000000000004</v>
      </c>
      <c r="AL6" s="3">
        <v>0.23899999999999999</v>
      </c>
      <c r="AM6" s="3">
        <v>0.155</v>
      </c>
      <c r="AN6" s="3">
        <v>0.35299999999999998</v>
      </c>
      <c r="AO6" s="3">
        <v>0.23599999999999999</v>
      </c>
      <c r="AP6" s="3">
        <v>7.6999999999999999E-2</v>
      </c>
      <c r="AQ6" s="3">
        <v>0.40300000000000002</v>
      </c>
      <c r="AR6" s="3">
        <v>0.155</v>
      </c>
      <c r="AS6" s="3">
        <v>0.13500000000000001</v>
      </c>
      <c r="AT6" s="3">
        <v>0.221</v>
      </c>
    </row>
    <row r="7" spans="1:46" ht="28">
      <c r="A7" s="3">
        <v>1001</v>
      </c>
      <c r="B7" s="4" t="s">
        <v>158</v>
      </c>
      <c r="C7" s="29" t="s">
        <v>7</v>
      </c>
      <c r="D7" s="30" t="s">
        <v>105</v>
      </c>
      <c r="E7" s="31" t="s">
        <v>106</v>
      </c>
      <c r="F7" s="78">
        <v>0.16666666666666666</v>
      </c>
      <c r="G7" s="3">
        <v>0</v>
      </c>
      <c r="H7" s="3">
        <v>1</v>
      </c>
      <c r="I7" s="3">
        <v>1</v>
      </c>
      <c r="J7" s="3">
        <v>13.29</v>
      </c>
      <c r="K7" s="3">
        <v>0.54</v>
      </c>
      <c r="L7" s="3">
        <v>6.5</v>
      </c>
      <c r="M7" s="3">
        <v>0.52</v>
      </c>
      <c r="N7" s="3">
        <v>2.8</v>
      </c>
      <c r="O7" s="3">
        <v>0</v>
      </c>
      <c r="P7" s="3">
        <v>79.149999999999991</v>
      </c>
      <c r="Q7" s="3">
        <f t="shared" si="0"/>
        <v>76.350000000000009</v>
      </c>
      <c r="R7" s="3">
        <v>358</v>
      </c>
      <c r="S7" s="32"/>
      <c r="T7" s="6">
        <v>3</v>
      </c>
      <c r="U7" s="6">
        <v>0.8</v>
      </c>
      <c r="V7" s="16"/>
      <c r="W7" s="16"/>
      <c r="X7" s="38">
        <v>0</v>
      </c>
      <c r="Y7" s="38">
        <v>1.04</v>
      </c>
      <c r="Z7" s="38">
        <v>1.1000000000000001</v>
      </c>
      <c r="AA7" s="38">
        <v>6</v>
      </c>
      <c r="AB7" s="3">
        <v>0</v>
      </c>
      <c r="AC7" s="3">
        <v>7.0000000000000007E-2</v>
      </c>
      <c r="AD7" s="3">
        <v>4.8000000000000001E-2</v>
      </c>
      <c r="AE7" s="3">
        <v>0</v>
      </c>
      <c r="AF7" s="3">
        <v>0</v>
      </c>
      <c r="AG7" s="3">
        <v>0</v>
      </c>
      <c r="AH7" s="3">
        <v>0.17100000000000001</v>
      </c>
      <c r="AI7" s="3">
        <v>0</v>
      </c>
      <c r="AJ7" s="3">
        <v>0.28100000000000003</v>
      </c>
      <c r="AK7" s="3">
        <v>0.53800000000000003</v>
      </c>
      <c r="AL7" s="3">
        <v>0.23499999999999999</v>
      </c>
      <c r="AM7" s="3">
        <v>0.153</v>
      </c>
      <c r="AN7" s="3">
        <v>0.34799999999999998</v>
      </c>
      <c r="AO7" s="3">
        <v>0.23300000000000001</v>
      </c>
      <c r="AP7" s="3">
        <v>7.4999999999999997E-2</v>
      </c>
      <c r="AQ7" s="3">
        <v>0.39700000000000002</v>
      </c>
      <c r="AR7" s="3">
        <v>0.153</v>
      </c>
      <c r="AS7" s="3">
        <v>0.13300000000000001</v>
      </c>
      <c r="AT7" s="3">
        <v>0.217</v>
      </c>
    </row>
    <row r="8" spans="1:46">
      <c r="A8" s="35"/>
      <c r="B8" s="35"/>
      <c r="C8" s="35"/>
      <c r="D8" s="35"/>
      <c r="E8" s="35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</row>
    <row r="9" spans="1:46">
      <c r="A9" s="3">
        <v>1001</v>
      </c>
      <c r="B9" s="4" t="s">
        <v>158</v>
      </c>
      <c r="C9" s="33"/>
      <c r="D9" s="33"/>
      <c r="E9" s="34" t="s">
        <v>109</v>
      </c>
      <c r="F9" s="16"/>
      <c r="G9" s="28">
        <f t="shared" ref="G9:P9" si="1">SUM(G2*$F2,G3*$F3,G4*$F4,G5*$F5,G6*$F6,G7*$F7)</f>
        <v>0</v>
      </c>
      <c r="H9" s="28">
        <v>1</v>
      </c>
      <c r="I9" s="28">
        <v>1</v>
      </c>
      <c r="J9" s="28">
        <f t="shared" si="1"/>
        <v>11.833333333333332</v>
      </c>
      <c r="K9" s="28">
        <f t="shared" si="1"/>
        <v>0.84166666666666667</v>
      </c>
      <c r="L9" s="28">
        <f t="shared" si="1"/>
        <v>7.0816666666666661</v>
      </c>
      <c r="M9" s="28">
        <f t="shared" si="1"/>
        <v>1.3183333333333334</v>
      </c>
      <c r="N9" s="28">
        <f t="shared" si="1"/>
        <v>2.5333333333333332</v>
      </c>
      <c r="O9" s="28">
        <f t="shared" si="1"/>
        <v>0</v>
      </c>
      <c r="P9" s="28">
        <f t="shared" si="1"/>
        <v>78.924999999999997</v>
      </c>
      <c r="Q9" s="23">
        <f>AVERAGE(Q2:Q7)</f>
        <v>76.391666666666666</v>
      </c>
      <c r="R9" s="28">
        <f>SUM(R2*$F2,R3*$F3,R4*$F4,R5*$F5,R6*$F6,R7*$F7)</f>
        <v>364.16666666666669</v>
      </c>
      <c r="S9" s="28"/>
      <c r="T9" s="28">
        <f>SUM(T2*$F2,T3*$F3,T4*$F4,T5*$F5,T6*$F6,T7*$F7)</f>
        <v>17.833333333333332</v>
      </c>
      <c r="U9" s="28">
        <f>SUM(U2*$F2,U3*$F3,U4*$F4,U5*$F5,U6*$F6,U7*$F7)</f>
        <v>1.2116666666666664</v>
      </c>
      <c r="V9" s="16"/>
      <c r="W9" s="16"/>
      <c r="X9" s="28">
        <f t="shared" ref="X9:Y9" si="2">SUM(X2*$F2,X3*$F3,X4*$F4,X5*$F5,X6*$F6,X7*$F7)</f>
        <v>0</v>
      </c>
      <c r="Y9" s="28">
        <f t="shared" si="2"/>
        <v>1.04</v>
      </c>
      <c r="Z9" s="28">
        <f t="shared" ref="Z9:AT9" si="3">SUM(Z2*$F2,Z3*$F3,Z4*$F4,Z5*$F5,Z6*$F6,Z7*$F7)</f>
        <v>1.45</v>
      </c>
      <c r="AA9" s="28">
        <f t="shared" si="3"/>
        <v>12.166666666666666</v>
      </c>
      <c r="AB9" s="28">
        <f t="shared" si="3"/>
        <v>0</v>
      </c>
      <c r="AC9" s="28">
        <f t="shared" si="3"/>
        <v>0.20066666666666663</v>
      </c>
      <c r="AD9" s="28">
        <f t="shared" si="3"/>
        <v>5.5999999999999994E-2</v>
      </c>
      <c r="AE9" s="28">
        <f t="shared" si="3"/>
        <v>0</v>
      </c>
      <c r="AF9" s="28">
        <f t="shared" si="3"/>
        <v>0</v>
      </c>
      <c r="AG9" s="28">
        <f t="shared" si="3"/>
        <v>0</v>
      </c>
      <c r="AH9" s="28">
        <f t="shared" si="3"/>
        <v>0.26750000000000002</v>
      </c>
      <c r="AI9" s="28">
        <f t="shared" si="3"/>
        <v>0</v>
      </c>
      <c r="AJ9" s="28">
        <f t="shared" si="3"/>
        <v>0.30366666666666664</v>
      </c>
      <c r="AK9" s="28">
        <f t="shared" si="3"/>
        <v>0.58549999999999991</v>
      </c>
      <c r="AL9" s="28">
        <f t="shared" si="3"/>
        <v>0.26116666666666666</v>
      </c>
      <c r="AM9" s="28">
        <f t="shared" si="3"/>
        <v>0.16400000000000001</v>
      </c>
      <c r="AN9" s="28">
        <f t="shared" si="3"/>
        <v>0.37383333333333335</v>
      </c>
      <c r="AO9" s="28">
        <f t="shared" si="3"/>
        <v>0.25566666666666665</v>
      </c>
      <c r="AP9" s="28">
        <f t="shared" si="3"/>
        <v>8.5166666666666668E-2</v>
      </c>
      <c r="AQ9" s="28">
        <f t="shared" si="3"/>
        <v>0.42616666666666664</v>
      </c>
      <c r="AR9" s="28">
        <f t="shared" si="3"/>
        <v>0.17133333333333331</v>
      </c>
      <c r="AS9" s="28">
        <f t="shared" si="3"/>
        <v>0.1235</v>
      </c>
      <c r="AT9" s="28">
        <f t="shared" si="3"/>
        <v>0.24716666666666665</v>
      </c>
    </row>
    <row r="10" spans="1:46"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>
      <c r="A12" s="6">
        <v>4002</v>
      </c>
      <c r="B12" s="7" t="s">
        <v>10</v>
      </c>
      <c r="C12" s="29" t="s">
        <v>7</v>
      </c>
      <c r="D12" s="30" t="s">
        <v>111</v>
      </c>
      <c r="E12" s="37" t="s">
        <v>112</v>
      </c>
      <c r="F12" s="3">
        <v>0.25</v>
      </c>
      <c r="G12" s="38">
        <v>9</v>
      </c>
      <c r="H12" s="38">
        <v>7</v>
      </c>
      <c r="I12" s="38">
        <v>5</v>
      </c>
      <c r="J12" s="3">
        <v>93</v>
      </c>
      <c r="K12" s="3">
        <v>0.5</v>
      </c>
      <c r="L12" s="3">
        <v>1.2</v>
      </c>
      <c r="M12" s="3">
        <v>0.2</v>
      </c>
      <c r="N12" s="3">
        <v>1.1000000000000001</v>
      </c>
      <c r="O12" s="3">
        <v>0</v>
      </c>
      <c r="P12" s="3">
        <v>5.0999999999999996</v>
      </c>
      <c r="Q12" s="3">
        <f t="shared" ref="Q12:Q15" si="4">100-J12-K12-L12-M12-N12-O12</f>
        <v>3.9999999999999996</v>
      </c>
      <c r="R12" s="3">
        <v>23</v>
      </c>
      <c r="S12" s="3"/>
      <c r="T12" s="3">
        <v>13</v>
      </c>
      <c r="U12" s="3">
        <v>0.51</v>
      </c>
      <c r="V12" s="3"/>
      <c r="W12" s="3"/>
      <c r="X12" s="3">
        <v>0</v>
      </c>
      <c r="Y12" s="3">
        <v>0.44</v>
      </c>
      <c r="Z12" s="3">
        <v>0.13</v>
      </c>
      <c r="AA12" s="3">
        <v>9</v>
      </c>
      <c r="AB12" s="3">
        <v>23.4</v>
      </c>
      <c r="AC12" s="3">
        <v>0.06</v>
      </c>
      <c r="AD12" s="3">
        <v>0.04</v>
      </c>
      <c r="AE12" s="3">
        <v>0</v>
      </c>
      <c r="AF12" s="3">
        <v>385</v>
      </c>
      <c r="AG12" s="3">
        <v>32</v>
      </c>
      <c r="AH12" s="3">
        <v>8.1000000000000003E-2</v>
      </c>
      <c r="AI12" s="3">
        <v>0</v>
      </c>
      <c r="AJ12" s="3">
        <v>2.9000000000000001E-2</v>
      </c>
      <c r="AK12" s="3">
        <v>4.3999999999999997E-2</v>
      </c>
      <c r="AL12" s="3">
        <v>4.3999999999999997E-2</v>
      </c>
      <c r="AM12" s="3">
        <v>0.01</v>
      </c>
      <c r="AN12" s="3">
        <v>3.1E-2</v>
      </c>
      <c r="AO12" s="3">
        <v>0.03</v>
      </c>
      <c r="AP12" s="3">
        <v>8.9999999999999993E-3</v>
      </c>
      <c r="AQ12" s="3">
        <v>3.1E-2</v>
      </c>
      <c r="AR12" s="3">
        <v>1.7999999999999999E-2</v>
      </c>
      <c r="AS12" s="3">
        <v>1.6E-2</v>
      </c>
      <c r="AT12" s="3">
        <v>2.1000000000000001E-2</v>
      </c>
    </row>
    <row r="13" spans="1:46">
      <c r="A13" s="6">
        <v>4002</v>
      </c>
      <c r="B13" s="7" t="s">
        <v>10</v>
      </c>
      <c r="C13" s="29" t="s">
        <v>7</v>
      </c>
      <c r="D13" s="30" t="s">
        <v>113</v>
      </c>
      <c r="E13" s="37" t="s">
        <v>11</v>
      </c>
      <c r="F13" s="3">
        <v>0.25</v>
      </c>
      <c r="G13" s="38">
        <v>9</v>
      </c>
      <c r="H13" s="38">
        <v>7</v>
      </c>
      <c r="I13" s="38">
        <v>5</v>
      </c>
      <c r="J13" s="3">
        <v>94.52</v>
      </c>
      <c r="K13" s="3">
        <v>0.5</v>
      </c>
      <c r="L13" s="3">
        <v>0.88</v>
      </c>
      <c r="M13" s="3">
        <v>0.2</v>
      </c>
      <c r="N13" s="3">
        <v>1.2</v>
      </c>
      <c r="O13" s="3">
        <v>0</v>
      </c>
      <c r="P13" s="3">
        <v>3.89</v>
      </c>
      <c r="Q13" s="3">
        <f t="shared" si="4"/>
        <v>2.7000000000000037</v>
      </c>
      <c r="R13" s="3">
        <v>18</v>
      </c>
      <c r="S13" s="3"/>
      <c r="T13" s="3">
        <v>10</v>
      </c>
      <c r="U13" s="3">
        <v>0.27</v>
      </c>
      <c r="V13" s="3"/>
      <c r="W13" s="3"/>
      <c r="X13" s="3">
        <v>0</v>
      </c>
      <c r="Y13" s="3">
        <v>0.44</v>
      </c>
      <c r="Z13" s="3">
        <v>0.17</v>
      </c>
      <c r="AA13" s="3">
        <v>15</v>
      </c>
      <c r="AB13" s="3">
        <v>13.7</v>
      </c>
      <c r="AC13" s="3">
        <v>3.6999999999999998E-2</v>
      </c>
      <c r="AD13" s="3">
        <v>1.9E-2</v>
      </c>
      <c r="AE13" s="3">
        <v>0</v>
      </c>
      <c r="AF13" s="3">
        <v>499.5</v>
      </c>
      <c r="AG13" s="3">
        <v>42</v>
      </c>
      <c r="AH13" s="3">
        <v>0.08</v>
      </c>
      <c r="AI13" s="3">
        <v>0</v>
      </c>
      <c r="AJ13" s="3">
        <v>1.7999999999999999E-2</v>
      </c>
      <c r="AK13" s="3">
        <v>2.5000000000000001E-2</v>
      </c>
      <c r="AL13" s="3">
        <v>2.7E-2</v>
      </c>
      <c r="AM13" s="3">
        <v>6.0000000000000001E-3</v>
      </c>
      <c r="AN13" s="3">
        <v>2.7E-2</v>
      </c>
      <c r="AO13" s="3">
        <v>2.7E-2</v>
      </c>
      <c r="AP13" s="3">
        <v>6.0000000000000001E-3</v>
      </c>
      <c r="AQ13" s="3">
        <v>1.7999999999999999E-2</v>
      </c>
      <c r="AR13" s="3">
        <v>1.4E-2</v>
      </c>
      <c r="AS13" s="3">
        <v>8.9999999999999993E-3</v>
      </c>
      <c r="AT13" s="3">
        <v>1.4E-2</v>
      </c>
    </row>
    <row r="14" spans="1:46">
      <c r="A14" s="6">
        <v>4002</v>
      </c>
      <c r="B14" s="7" t="s">
        <v>10</v>
      </c>
      <c r="C14" s="29" t="s">
        <v>7</v>
      </c>
      <c r="D14" s="30" t="s">
        <v>114</v>
      </c>
      <c r="E14" s="37" t="s">
        <v>115</v>
      </c>
      <c r="F14" s="3">
        <v>0.25</v>
      </c>
      <c r="G14" s="38">
        <v>9</v>
      </c>
      <c r="H14" s="38">
        <v>7</v>
      </c>
      <c r="I14" s="38">
        <v>5</v>
      </c>
      <c r="J14" s="3">
        <v>94.78</v>
      </c>
      <c r="K14" s="3">
        <v>0.69</v>
      </c>
      <c r="L14" s="3">
        <v>1.1599999999999999</v>
      </c>
      <c r="M14" s="3">
        <v>0.19</v>
      </c>
      <c r="N14" s="3">
        <v>0.9</v>
      </c>
      <c r="O14" s="3">
        <v>0</v>
      </c>
      <c r="P14" s="3">
        <v>3.18</v>
      </c>
      <c r="Q14" s="3">
        <f t="shared" si="4"/>
        <v>2.2799999999999994</v>
      </c>
      <c r="R14" s="3">
        <v>16</v>
      </c>
      <c r="S14" s="3"/>
      <c r="T14" s="3">
        <v>5</v>
      </c>
      <c r="U14" s="3">
        <v>0.47</v>
      </c>
      <c r="V14" s="3"/>
      <c r="W14" s="3"/>
      <c r="X14" s="3">
        <v>0</v>
      </c>
      <c r="Y14" s="3">
        <v>0.44</v>
      </c>
      <c r="Z14" s="3">
        <v>0.14000000000000001</v>
      </c>
      <c r="AA14" s="3">
        <v>29</v>
      </c>
      <c r="AB14" s="3">
        <v>16</v>
      </c>
      <c r="AC14" s="3">
        <v>4.5999999999999999E-2</v>
      </c>
      <c r="AD14" s="3">
        <v>3.4000000000000002E-2</v>
      </c>
      <c r="AE14" s="3">
        <v>0</v>
      </c>
      <c r="AF14" s="3">
        <f>+AG14*12</f>
        <v>900</v>
      </c>
      <c r="AG14" s="3">
        <v>75</v>
      </c>
      <c r="AH14" s="3">
        <v>0.06</v>
      </c>
      <c r="AI14" s="3">
        <v>0</v>
      </c>
      <c r="AJ14" s="3">
        <v>2.7E-2</v>
      </c>
      <c r="AK14" s="3">
        <v>4.2000000000000003E-2</v>
      </c>
      <c r="AL14" s="3">
        <v>4.2000000000000003E-2</v>
      </c>
      <c r="AM14" s="3">
        <v>0.01</v>
      </c>
      <c r="AN14" s="3">
        <v>0.03</v>
      </c>
      <c r="AO14" s="3">
        <v>2.9000000000000001E-2</v>
      </c>
      <c r="AP14" s="3">
        <v>8.0000000000000002E-3</v>
      </c>
      <c r="AQ14" s="3">
        <v>0.03</v>
      </c>
      <c r="AR14" s="3">
        <v>1.7999999999999999E-2</v>
      </c>
      <c r="AS14" s="3">
        <v>1.4999999999999999E-2</v>
      </c>
      <c r="AT14" s="3">
        <v>0.02</v>
      </c>
    </row>
    <row r="15" spans="1:46">
      <c r="A15" s="6">
        <v>4002</v>
      </c>
      <c r="B15" s="7" t="s">
        <v>10</v>
      </c>
      <c r="C15" s="29" t="s">
        <v>7</v>
      </c>
      <c r="D15" s="30" t="s">
        <v>116</v>
      </c>
      <c r="E15" s="37" t="s">
        <v>117</v>
      </c>
      <c r="F15" s="3">
        <v>0.25</v>
      </c>
      <c r="G15" s="38">
        <v>9</v>
      </c>
      <c r="H15" s="38">
        <v>7</v>
      </c>
      <c r="I15" s="38">
        <v>5</v>
      </c>
      <c r="J15" s="3">
        <v>95.28</v>
      </c>
      <c r="K15" s="3">
        <v>0.5</v>
      </c>
      <c r="L15" s="3">
        <v>0.98</v>
      </c>
      <c r="M15" s="3">
        <v>0.26</v>
      </c>
      <c r="N15" s="3">
        <v>0.7</v>
      </c>
      <c r="O15" s="3">
        <v>0</v>
      </c>
      <c r="P15" s="3">
        <v>2.98</v>
      </c>
      <c r="Q15" s="3">
        <f t="shared" si="4"/>
        <v>2.2799999999999985</v>
      </c>
      <c r="R15" s="3">
        <v>15</v>
      </c>
      <c r="S15" s="3"/>
      <c r="T15" s="3">
        <v>11</v>
      </c>
      <c r="U15" s="3">
        <v>0.49</v>
      </c>
      <c r="V15" s="3"/>
      <c r="W15" s="3"/>
      <c r="X15" s="3">
        <v>0</v>
      </c>
      <c r="Y15" s="3">
        <v>0.44</v>
      </c>
      <c r="Z15" s="3">
        <v>0.28000000000000003</v>
      </c>
      <c r="AA15" s="3">
        <v>30</v>
      </c>
      <c r="AB15" s="3">
        <v>9</v>
      </c>
      <c r="AC15" s="3">
        <v>4.1000000000000002E-2</v>
      </c>
      <c r="AD15" s="3">
        <v>4.7E-2</v>
      </c>
      <c r="AE15" s="3">
        <v>0</v>
      </c>
      <c r="AF15" s="3">
        <v>0</v>
      </c>
      <c r="AG15" s="3">
        <v>0</v>
      </c>
      <c r="AH15" s="3">
        <v>5.6000000000000001E-2</v>
      </c>
      <c r="AI15" s="3">
        <v>0</v>
      </c>
      <c r="AJ15" s="3">
        <v>2.3E-2</v>
      </c>
      <c r="AK15" s="3">
        <v>3.5999999999999997E-2</v>
      </c>
      <c r="AL15" s="3">
        <v>3.5999999999999997E-2</v>
      </c>
      <c r="AM15" s="3">
        <v>8.0000000000000002E-3</v>
      </c>
      <c r="AN15" s="3">
        <v>2.5000000000000001E-2</v>
      </c>
      <c r="AO15" s="3">
        <v>2.4E-2</v>
      </c>
      <c r="AP15" s="3">
        <v>7.0000000000000001E-3</v>
      </c>
      <c r="AQ15" s="3">
        <v>2.5000000000000001E-2</v>
      </c>
      <c r="AR15" s="3">
        <v>1.4999999999999999E-2</v>
      </c>
      <c r="AS15" s="3">
        <v>1.2999999999999999E-2</v>
      </c>
      <c r="AT15" s="3">
        <v>1.7000000000000001E-2</v>
      </c>
    </row>
    <row r="16" spans="1:46"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46">
      <c r="A17" s="6">
        <v>4002</v>
      </c>
      <c r="B17" s="7" t="s">
        <v>10</v>
      </c>
      <c r="C17" s="33"/>
      <c r="D17" s="33"/>
      <c r="E17" s="34" t="s">
        <v>109</v>
      </c>
      <c r="F17" s="33"/>
      <c r="G17" s="39">
        <f>+SUM(G12*$F12,+G13*$F13+G14*$F14+G15*$F15)</f>
        <v>9</v>
      </c>
      <c r="H17" s="39">
        <f>+SUM(H12*$F12,+H13*$F13+H14*$F14+H15*$F15)</f>
        <v>7</v>
      </c>
      <c r="I17" s="39">
        <v>5</v>
      </c>
      <c r="J17" s="39">
        <f>+SUM(J12*$F12,+J13*$F13+J14*$F14+J15*$F15)</f>
        <v>94.39500000000001</v>
      </c>
      <c r="K17" s="39">
        <f t="shared" ref="K17:P17" si="5">+SUM(K12*$F12,+K13*$F13+K14*$F14+K15*$F15)</f>
        <v>0.54749999999999999</v>
      </c>
      <c r="L17" s="39">
        <f t="shared" si="5"/>
        <v>1.0549999999999999</v>
      </c>
      <c r="M17" s="39">
        <f t="shared" si="5"/>
        <v>0.21250000000000002</v>
      </c>
      <c r="N17" s="39">
        <f t="shared" si="5"/>
        <v>0.97499999999999998</v>
      </c>
      <c r="O17" s="39">
        <f t="shared" si="5"/>
        <v>0</v>
      </c>
      <c r="P17" s="39">
        <f t="shared" si="5"/>
        <v>3.7875000000000001</v>
      </c>
      <c r="Q17" s="90">
        <f>AVERAGE(Q12:Q15)</f>
        <v>2.8150000000000004</v>
      </c>
      <c r="R17" s="39">
        <f>+SUM(R12*$F12,+R13*$F13+R14*$F14+R15*$F15)</f>
        <v>18</v>
      </c>
      <c r="S17" s="33"/>
      <c r="T17" s="39">
        <f t="shared" ref="T17:U17" si="6">+SUM(T12*$F12,+T13*$F13+T14*$F14+T15*$F15)</f>
        <v>9.75</v>
      </c>
      <c r="U17" s="39">
        <f t="shared" si="6"/>
        <v>0.435</v>
      </c>
      <c r="V17" s="33"/>
      <c r="W17" s="33"/>
      <c r="X17" s="39">
        <f t="shared" ref="X17:Y17" si="7">+SUM(X12*$F12,+X13*$F13+X14*$F14+X15*$F15)</f>
        <v>0</v>
      </c>
      <c r="Y17" s="39">
        <f t="shared" si="7"/>
        <v>0.44</v>
      </c>
      <c r="Z17" s="39">
        <f t="shared" ref="Z17:AT17" si="8">+SUM(Z12*$F12,+Z13*$F13+Z14*$F14+Z15*$F15)</f>
        <v>0.18000000000000002</v>
      </c>
      <c r="AA17" s="39">
        <f t="shared" si="8"/>
        <v>20.75</v>
      </c>
      <c r="AB17" s="39">
        <f t="shared" si="8"/>
        <v>15.525</v>
      </c>
      <c r="AC17" s="39">
        <f t="shared" si="8"/>
        <v>4.5999999999999999E-2</v>
      </c>
      <c r="AD17" s="39">
        <f t="shared" si="8"/>
        <v>3.5000000000000003E-2</v>
      </c>
      <c r="AE17" s="39">
        <f t="shared" si="8"/>
        <v>0</v>
      </c>
      <c r="AF17" s="39">
        <f t="shared" si="8"/>
        <v>446.125</v>
      </c>
      <c r="AG17" s="39">
        <f t="shared" si="8"/>
        <v>37.25</v>
      </c>
      <c r="AH17" s="39">
        <f t="shared" si="8"/>
        <v>6.9250000000000006E-2</v>
      </c>
      <c r="AI17" s="39">
        <f t="shared" si="8"/>
        <v>0</v>
      </c>
      <c r="AJ17" s="39">
        <f t="shared" si="8"/>
        <v>2.4250000000000001E-2</v>
      </c>
      <c r="AK17" s="39">
        <f t="shared" si="8"/>
        <v>3.6750000000000005E-2</v>
      </c>
      <c r="AL17" s="39">
        <f t="shared" si="8"/>
        <v>3.7250000000000005E-2</v>
      </c>
      <c r="AM17" s="39">
        <f t="shared" si="8"/>
        <v>8.5000000000000006E-3</v>
      </c>
      <c r="AN17" s="39">
        <f t="shared" si="8"/>
        <v>2.8249999999999997E-2</v>
      </c>
      <c r="AO17" s="39">
        <f t="shared" si="8"/>
        <v>2.75E-2</v>
      </c>
      <c r="AP17" s="39">
        <f t="shared" si="8"/>
        <v>7.4999999999999997E-3</v>
      </c>
      <c r="AQ17" s="39">
        <f t="shared" si="8"/>
        <v>2.6000000000000002E-2</v>
      </c>
      <c r="AR17" s="39">
        <f t="shared" si="8"/>
        <v>1.6250000000000001E-2</v>
      </c>
      <c r="AS17" s="39">
        <f t="shared" si="8"/>
        <v>1.325E-2</v>
      </c>
      <c r="AT17" s="39">
        <f t="shared" si="8"/>
        <v>1.8000000000000002E-2</v>
      </c>
    </row>
  </sheetData>
  <pageMargins left="0.7" right="0.7" top="0.75" bottom="0.75" header="0.3" footer="0.3"/>
  <pageSetup orientation="portrait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59"/>
  <sheetViews>
    <sheetView zoomScale="125" zoomScaleNormal="125" zoomScalePageLayoutView="125" workbookViewId="0">
      <selection activeCell="A4" sqref="A4"/>
    </sheetView>
  </sheetViews>
  <sheetFormatPr baseColWidth="10" defaultColWidth="8.83203125" defaultRowHeight="14" x14ac:dyDescent="0"/>
  <cols>
    <col min="1" max="1" width="10.83203125" style="1" customWidth="1"/>
    <col min="2" max="2" width="25.1640625" style="1" customWidth="1"/>
    <col min="3" max="3" width="12" style="1" customWidth="1"/>
    <col min="4" max="4" width="8.83203125" style="1"/>
    <col min="5" max="5" width="11.1640625" style="1" customWidth="1"/>
    <col min="6" max="9" width="12.33203125" style="1" customWidth="1"/>
    <col min="10" max="10" width="8.83203125" style="1" customWidth="1"/>
    <col min="11" max="12" width="9.1640625" style="1" customWidth="1"/>
    <col min="13" max="13" width="7.5" style="1" customWidth="1"/>
    <col min="14" max="14" width="9.6640625" style="1" customWidth="1"/>
    <col min="15" max="15" width="8.5" style="1" customWidth="1"/>
    <col min="16" max="16" width="14.33203125" style="1" customWidth="1"/>
    <col min="17" max="17" width="10.6640625" style="1" customWidth="1"/>
    <col min="18" max="18" width="8.5" style="1" customWidth="1"/>
    <col min="19" max="19" width="10.5" style="1" customWidth="1"/>
    <col min="20" max="20" width="11.6640625" style="1" customWidth="1"/>
    <col min="21" max="22" width="11.5" style="1" customWidth="1"/>
    <col min="23" max="27" width="14.5" style="1" customWidth="1"/>
    <col min="28" max="28" width="11.83203125" style="1" customWidth="1"/>
    <col min="29" max="29" width="12" style="1" customWidth="1"/>
    <col min="30" max="32" width="8.83203125" style="1"/>
    <col min="33" max="33" width="13.5" style="1" customWidth="1"/>
    <col min="34" max="42" width="8.83203125" style="1"/>
    <col min="43" max="43" width="11" style="1" customWidth="1"/>
    <col min="44" max="45" width="8.83203125" style="1"/>
    <col min="46" max="46" width="10.33203125" style="1" customWidth="1"/>
    <col min="47" max="48" width="8.83203125" style="1"/>
    <col min="49" max="49" width="10" style="1" customWidth="1"/>
    <col min="50" max="50" width="9.5" style="1" customWidth="1"/>
    <col min="51" max="53" width="8.83203125" style="1"/>
    <col min="54" max="54" width="11.5" style="1" customWidth="1"/>
    <col min="55" max="55" width="11.6640625" style="1" customWidth="1"/>
    <col min="56" max="16384" width="8.83203125" style="1"/>
  </cols>
  <sheetData>
    <row r="1" spans="1:50">
      <c r="A1" s="18" t="s">
        <v>91</v>
      </c>
    </row>
    <row r="3" spans="1:50" ht="118.5" customHeight="1">
      <c r="A3" s="2" t="s">
        <v>55</v>
      </c>
      <c r="B3" s="2" t="s">
        <v>56</v>
      </c>
      <c r="C3" s="2" t="s">
        <v>1</v>
      </c>
      <c r="D3" s="2" t="s">
        <v>2</v>
      </c>
      <c r="E3" s="2" t="s">
        <v>3</v>
      </c>
      <c r="F3" s="21" t="s">
        <v>94</v>
      </c>
      <c r="G3" s="2" t="s">
        <v>57</v>
      </c>
      <c r="H3" s="2" t="s">
        <v>58</v>
      </c>
      <c r="I3" s="2" t="s">
        <v>356</v>
      </c>
      <c r="J3" s="2" t="s">
        <v>5</v>
      </c>
      <c r="K3" s="2" t="s">
        <v>6</v>
      </c>
      <c r="L3" s="2" t="s">
        <v>59</v>
      </c>
      <c r="M3" s="2" t="s">
        <v>88</v>
      </c>
      <c r="N3" s="2" t="s">
        <v>89</v>
      </c>
      <c r="O3" s="2" t="s">
        <v>62</v>
      </c>
      <c r="P3" s="2" t="s">
        <v>4</v>
      </c>
      <c r="Q3" s="19" t="s">
        <v>63</v>
      </c>
      <c r="R3" s="2" t="s">
        <v>0</v>
      </c>
      <c r="S3" s="19" t="s">
        <v>64</v>
      </c>
      <c r="T3" s="2" t="s">
        <v>65</v>
      </c>
      <c r="U3" s="2" t="s">
        <v>66</v>
      </c>
      <c r="V3" s="19" t="s">
        <v>67</v>
      </c>
      <c r="W3" s="19" t="s">
        <v>68</v>
      </c>
      <c r="X3" s="2" t="s">
        <v>339</v>
      </c>
      <c r="Y3" s="2" t="s">
        <v>340</v>
      </c>
      <c r="Z3" s="2" t="s">
        <v>341</v>
      </c>
      <c r="AA3" s="2" t="s">
        <v>350</v>
      </c>
      <c r="AB3" s="2" t="s">
        <v>69</v>
      </c>
      <c r="AC3" s="2" t="s">
        <v>70</v>
      </c>
      <c r="AD3" s="2" t="s">
        <v>71</v>
      </c>
      <c r="AE3" s="2" t="s">
        <v>72</v>
      </c>
      <c r="AF3" s="2" t="s">
        <v>73</v>
      </c>
      <c r="AG3" s="2" t="s">
        <v>360</v>
      </c>
      <c r="AH3" s="2" t="s">
        <v>74</v>
      </c>
      <c r="AI3" s="2" t="s">
        <v>75</v>
      </c>
      <c r="AJ3" s="2" t="s">
        <v>330</v>
      </c>
      <c r="AK3" s="2" t="s">
        <v>331</v>
      </c>
      <c r="AL3" s="2" t="s">
        <v>332</v>
      </c>
      <c r="AM3" s="2" t="s">
        <v>336</v>
      </c>
      <c r="AN3" s="2" t="s">
        <v>76</v>
      </c>
      <c r="AO3" s="2" t="s">
        <v>77</v>
      </c>
      <c r="AP3" s="2" t="s">
        <v>78</v>
      </c>
      <c r="AQ3" s="2" t="s">
        <v>79</v>
      </c>
      <c r="AR3" s="2" t="s">
        <v>80</v>
      </c>
      <c r="AS3" s="2" t="s">
        <v>81</v>
      </c>
      <c r="AT3" s="2" t="s">
        <v>82</v>
      </c>
      <c r="AU3" s="2" t="s">
        <v>83</v>
      </c>
      <c r="AV3" s="2" t="s">
        <v>84</v>
      </c>
      <c r="AW3" s="2" t="s">
        <v>85</v>
      </c>
      <c r="AX3" s="2" t="s">
        <v>86</v>
      </c>
    </row>
    <row r="4" spans="1:50" ht="18" customHeight="1">
      <c r="A4" s="6">
        <v>100</v>
      </c>
      <c r="B4" s="7" t="s">
        <v>217</v>
      </c>
      <c r="C4" s="6" t="s">
        <v>218</v>
      </c>
      <c r="D4" s="6">
        <v>5002</v>
      </c>
      <c r="E4" s="79" t="s">
        <v>223</v>
      </c>
      <c r="F4" s="6" t="s">
        <v>110</v>
      </c>
      <c r="G4" s="6">
        <v>0</v>
      </c>
      <c r="H4" s="6">
        <v>8</v>
      </c>
      <c r="I4" s="6">
        <v>2</v>
      </c>
      <c r="J4" s="24">
        <v>67.3</v>
      </c>
      <c r="K4" s="24"/>
      <c r="L4" s="23">
        <v>0.8</v>
      </c>
      <c r="M4" s="23">
        <v>0.2</v>
      </c>
      <c r="N4" s="23">
        <v>2</v>
      </c>
      <c r="O4" s="65">
        <v>0</v>
      </c>
      <c r="P4" s="23">
        <v>31.2</v>
      </c>
      <c r="Q4" s="23"/>
      <c r="R4" s="23">
        <v>116</v>
      </c>
      <c r="S4" s="23"/>
      <c r="T4" s="23">
        <v>2</v>
      </c>
      <c r="U4" s="23">
        <v>0.6</v>
      </c>
      <c r="V4" s="65">
        <v>0</v>
      </c>
      <c r="W4" s="23">
        <v>0.6</v>
      </c>
      <c r="X4" s="23">
        <v>0</v>
      </c>
      <c r="Y4" s="23">
        <v>0.6</v>
      </c>
      <c r="Z4" s="65">
        <v>0.1</v>
      </c>
      <c r="AA4" s="65">
        <v>16</v>
      </c>
      <c r="AB4" s="65">
        <v>10.9</v>
      </c>
      <c r="AC4" s="65">
        <v>4.5999999999999999E-2</v>
      </c>
      <c r="AD4" s="65">
        <v>5.1999999999999998E-2</v>
      </c>
      <c r="AE4" s="65">
        <v>0</v>
      </c>
      <c r="AF4" s="65">
        <v>369</v>
      </c>
      <c r="AG4" s="65">
        <v>45</v>
      </c>
      <c r="AH4" s="65">
        <v>0.24</v>
      </c>
      <c r="AI4" s="65">
        <v>0</v>
      </c>
      <c r="AJ4" s="65">
        <v>0.1</v>
      </c>
      <c r="AK4" s="65">
        <v>0</v>
      </c>
      <c r="AL4" s="65">
        <v>0.6</v>
      </c>
      <c r="AM4" s="65">
        <v>16</v>
      </c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</row>
    <row r="5" spans="1:50">
      <c r="A5" s="38">
        <v>105</v>
      </c>
      <c r="B5" s="43" t="s">
        <v>163</v>
      </c>
      <c r="C5" s="89" t="s">
        <v>160</v>
      </c>
      <c r="D5" s="38"/>
      <c r="E5" s="43"/>
      <c r="F5" s="6" t="s">
        <v>161</v>
      </c>
      <c r="G5" s="38">
        <v>28</v>
      </c>
      <c r="H5" s="38">
        <v>2</v>
      </c>
      <c r="I5" s="38">
        <v>3</v>
      </c>
      <c r="J5" s="65">
        <v>67.933333333333337</v>
      </c>
      <c r="K5" s="65"/>
      <c r="L5" s="65">
        <v>2.2666666666666666</v>
      </c>
      <c r="M5" s="65">
        <v>0.10000000000000002</v>
      </c>
      <c r="N5" s="65">
        <v>4</v>
      </c>
      <c r="O5" s="65">
        <v>0</v>
      </c>
      <c r="P5" s="65">
        <v>28.399999999999995</v>
      </c>
      <c r="Q5" s="86">
        <v>24.399999999999995</v>
      </c>
      <c r="R5" s="65">
        <v>121</v>
      </c>
      <c r="S5" s="65"/>
      <c r="T5" s="65">
        <v>42.333333333333336</v>
      </c>
      <c r="U5" s="65">
        <v>0.8666666666666667</v>
      </c>
      <c r="V5" s="65">
        <v>0</v>
      </c>
      <c r="W5" s="65">
        <v>0.8666666666666667</v>
      </c>
      <c r="X5" s="65">
        <v>0</v>
      </c>
      <c r="Y5" s="65">
        <v>0.8666666666666667</v>
      </c>
      <c r="Z5" s="65">
        <v>0.4</v>
      </c>
      <c r="AA5" s="65">
        <v>15.666666666666666</v>
      </c>
      <c r="AB5" s="65">
        <v>3.3666666666666667</v>
      </c>
      <c r="AC5" s="65">
        <v>0.11033333333333334</v>
      </c>
      <c r="AD5" s="65">
        <v>8.6333333333333331E-2</v>
      </c>
      <c r="AE5" s="65">
        <v>0</v>
      </c>
      <c r="AF5" s="65">
        <v>3419</v>
      </c>
      <c r="AG5" s="65">
        <v>285</v>
      </c>
      <c r="AH5" s="65">
        <v>0.29499999999999998</v>
      </c>
      <c r="AI5" s="65">
        <v>0</v>
      </c>
      <c r="AJ5" s="65">
        <v>0.4</v>
      </c>
      <c r="AK5" s="65">
        <v>0</v>
      </c>
      <c r="AL5" s="65">
        <v>0.8666666666666667</v>
      </c>
      <c r="AM5" s="65">
        <v>15.666666666666666</v>
      </c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</row>
    <row r="6" spans="1:50">
      <c r="A6" s="38">
        <v>106</v>
      </c>
      <c r="B6" s="43" t="s">
        <v>164</v>
      </c>
      <c r="C6" s="89" t="s">
        <v>160</v>
      </c>
      <c r="D6" s="38"/>
      <c r="E6" s="43"/>
      <c r="F6" s="6" t="s">
        <v>161</v>
      </c>
      <c r="G6" s="38">
        <v>0</v>
      </c>
      <c r="H6" s="38">
        <v>2</v>
      </c>
      <c r="I6" s="38">
        <v>3</v>
      </c>
      <c r="J6" s="65">
        <v>9</v>
      </c>
      <c r="K6" s="65"/>
      <c r="L6" s="65">
        <v>6.4333333333333336</v>
      </c>
      <c r="M6" s="65">
        <v>0.3</v>
      </c>
      <c r="N6" s="65">
        <v>11.333333333333334</v>
      </c>
      <c r="O6" s="65">
        <v>0</v>
      </c>
      <c r="P6" s="65">
        <v>80.600000000000009</v>
      </c>
      <c r="Q6" s="86">
        <v>69.266666666666666</v>
      </c>
      <c r="R6" s="65">
        <v>343</v>
      </c>
      <c r="S6" s="65"/>
      <c r="T6" s="65">
        <v>116</v>
      </c>
      <c r="U6" s="65">
        <v>2.3666666666666667</v>
      </c>
      <c r="V6" s="65">
        <v>0</v>
      </c>
      <c r="W6" s="65">
        <v>2.3666666666666667</v>
      </c>
      <c r="X6" s="65">
        <v>0</v>
      </c>
      <c r="Y6" s="65">
        <v>2.3666666666666667</v>
      </c>
      <c r="Z6" s="65">
        <v>1.1299999999999999</v>
      </c>
      <c r="AA6" s="65">
        <v>40</v>
      </c>
      <c r="AB6" s="65">
        <v>7.3</v>
      </c>
      <c r="AC6" s="65">
        <v>0.25566666666666665</v>
      </c>
      <c r="AD6" s="65">
        <v>0.23233333333333336</v>
      </c>
      <c r="AE6" s="65">
        <v>0</v>
      </c>
      <c r="AF6" s="65">
        <v>7542</v>
      </c>
      <c r="AG6" s="65">
        <v>628.66666666666663</v>
      </c>
      <c r="AH6" s="65">
        <v>0.79566666666666686</v>
      </c>
      <c r="AI6" s="65">
        <v>0</v>
      </c>
      <c r="AJ6" s="65">
        <v>1.1299999999999999</v>
      </c>
      <c r="AK6" s="65">
        <v>0</v>
      </c>
      <c r="AL6" s="65">
        <v>2.3666666666666667</v>
      </c>
      <c r="AM6" s="65">
        <v>40</v>
      </c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</row>
    <row r="7" spans="1:50">
      <c r="A7" s="38">
        <v>107</v>
      </c>
      <c r="B7" s="43" t="s">
        <v>165</v>
      </c>
      <c r="C7" s="6" t="s">
        <v>218</v>
      </c>
      <c r="D7" s="38">
        <v>802001</v>
      </c>
      <c r="E7" s="43" t="s">
        <v>227</v>
      </c>
      <c r="F7" s="6" t="s">
        <v>110</v>
      </c>
      <c r="G7" s="38">
        <v>25</v>
      </c>
      <c r="H7" s="38">
        <v>2</v>
      </c>
      <c r="I7" s="38">
        <v>2</v>
      </c>
      <c r="J7" s="65">
        <v>59.7</v>
      </c>
      <c r="K7" s="65"/>
      <c r="L7" s="65">
        <v>1.4</v>
      </c>
      <c r="M7" s="65">
        <v>0.3</v>
      </c>
      <c r="N7" s="65">
        <v>2</v>
      </c>
      <c r="O7" s="65">
        <v>0</v>
      </c>
      <c r="P7" s="65">
        <v>38.1</v>
      </c>
      <c r="Q7" s="65"/>
      <c r="R7" s="65">
        <v>160</v>
      </c>
      <c r="S7" s="65"/>
      <c r="T7" s="65">
        <v>16</v>
      </c>
      <c r="U7" s="65">
        <v>0.3</v>
      </c>
      <c r="V7" s="65">
        <v>0</v>
      </c>
      <c r="W7" s="65">
        <v>0.3</v>
      </c>
      <c r="X7" s="65">
        <v>0</v>
      </c>
      <c r="Y7" s="65">
        <v>0.3</v>
      </c>
      <c r="Z7" s="65">
        <v>0.3</v>
      </c>
      <c r="AA7" s="65">
        <v>26</v>
      </c>
      <c r="AB7" s="65">
        <v>19.600000000000001</v>
      </c>
      <c r="AC7" s="65">
        <v>8.3000000000000004E-2</v>
      </c>
      <c r="AD7" s="65">
        <v>4.5999999999999999E-2</v>
      </c>
      <c r="AE7" s="65">
        <v>0</v>
      </c>
      <c r="AF7" s="65">
        <v>8</v>
      </c>
      <c r="AG7" s="65">
        <v>1</v>
      </c>
      <c r="AH7" s="65">
        <v>8.4000000000000005E-2</v>
      </c>
      <c r="AI7" s="65">
        <v>0</v>
      </c>
      <c r="AJ7" s="65">
        <v>0.3</v>
      </c>
      <c r="AK7" s="65">
        <v>0</v>
      </c>
      <c r="AL7" s="65">
        <v>0.3</v>
      </c>
      <c r="AM7" s="65">
        <v>26</v>
      </c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</row>
    <row r="8" spans="1:50">
      <c r="A8" s="38">
        <v>108</v>
      </c>
      <c r="B8" s="43" t="s">
        <v>166</v>
      </c>
      <c r="C8" s="38" t="s">
        <v>218</v>
      </c>
      <c r="D8" s="38">
        <v>802020</v>
      </c>
      <c r="E8" s="43" t="s">
        <v>228</v>
      </c>
      <c r="F8" s="38" t="s">
        <v>110</v>
      </c>
      <c r="G8" s="38">
        <v>0</v>
      </c>
      <c r="H8" s="38">
        <v>2</v>
      </c>
      <c r="I8" s="38">
        <v>2</v>
      </c>
      <c r="J8" s="65">
        <v>14</v>
      </c>
      <c r="K8" s="65"/>
      <c r="L8" s="65">
        <v>2.6</v>
      </c>
      <c r="M8" s="65">
        <v>0.7</v>
      </c>
      <c r="N8" s="65">
        <v>4</v>
      </c>
      <c r="O8" s="65">
        <v>0</v>
      </c>
      <c r="P8" s="65">
        <v>76.599999999999994</v>
      </c>
      <c r="Q8" s="65"/>
      <c r="R8" s="65">
        <v>314</v>
      </c>
      <c r="S8" s="65"/>
      <c r="T8" s="65">
        <v>31</v>
      </c>
      <c r="U8" s="65">
        <v>1.9</v>
      </c>
      <c r="V8" s="65">
        <v>0</v>
      </c>
      <c r="W8" s="65">
        <v>1.9</v>
      </c>
      <c r="X8" s="65">
        <v>0</v>
      </c>
      <c r="Y8" s="65">
        <v>1.9</v>
      </c>
      <c r="Z8" s="65">
        <v>0.7</v>
      </c>
      <c r="AA8" s="65">
        <v>25</v>
      </c>
      <c r="AB8" s="65">
        <v>57.6</v>
      </c>
      <c r="AC8" s="65">
        <v>0.25</v>
      </c>
      <c r="AD8" s="65">
        <v>0.05</v>
      </c>
      <c r="AE8" s="65">
        <v>0</v>
      </c>
      <c r="AF8" s="65">
        <v>76</v>
      </c>
      <c r="AG8" s="65">
        <v>6</v>
      </c>
      <c r="AH8" s="65">
        <v>0.63</v>
      </c>
      <c r="AI8" s="65">
        <v>0</v>
      </c>
      <c r="AJ8" s="65">
        <v>0.7</v>
      </c>
      <c r="AK8" s="65">
        <v>0</v>
      </c>
      <c r="AL8" s="65">
        <v>1.9</v>
      </c>
      <c r="AM8" s="65">
        <v>25</v>
      </c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</row>
    <row r="9" spans="1:50">
      <c r="A9" s="38">
        <v>109</v>
      </c>
      <c r="B9" s="43" t="s">
        <v>167</v>
      </c>
      <c r="C9" s="38" t="s">
        <v>218</v>
      </c>
      <c r="D9" s="38">
        <v>2101</v>
      </c>
      <c r="E9" s="43" t="s">
        <v>229</v>
      </c>
      <c r="F9" s="38" t="s">
        <v>110</v>
      </c>
      <c r="G9" s="38">
        <v>25</v>
      </c>
      <c r="H9" s="38">
        <v>2</v>
      </c>
      <c r="I9" s="38">
        <v>2</v>
      </c>
      <c r="J9" s="65">
        <v>79.3</v>
      </c>
      <c r="K9" s="65"/>
      <c r="L9" s="65">
        <v>2</v>
      </c>
      <c r="M9" s="65">
        <v>0.1</v>
      </c>
      <c r="N9" s="65">
        <v>2</v>
      </c>
      <c r="O9" s="65">
        <v>0</v>
      </c>
      <c r="P9" s="65">
        <v>17.5</v>
      </c>
      <c r="Q9" s="65"/>
      <c r="R9" s="65">
        <v>77</v>
      </c>
      <c r="S9" s="65"/>
      <c r="T9" s="65">
        <v>12</v>
      </c>
      <c r="U9" s="65">
        <v>0.8</v>
      </c>
      <c r="V9" s="65">
        <v>0</v>
      </c>
      <c r="W9" s="65">
        <v>0.8</v>
      </c>
      <c r="X9" s="65">
        <v>0</v>
      </c>
      <c r="Y9" s="65">
        <v>0.8</v>
      </c>
      <c r="Z9" s="65">
        <v>0.3</v>
      </c>
      <c r="AA9" s="65">
        <v>16</v>
      </c>
      <c r="AB9" s="65">
        <v>19.7</v>
      </c>
      <c r="AC9" s="65">
        <v>0.08</v>
      </c>
      <c r="AD9" s="65">
        <v>3.2000000000000001E-2</v>
      </c>
      <c r="AE9" s="65">
        <v>0</v>
      </c>
      <c r="AF9" s="65">
        <v>1</v>
      </c>
      <c r="AG9" s="65">
        <v>0</v>
      </c>
      <c r="AH9" s="65">
        <v>0.29499999999999998</v>
      </c>
      <c r="AI9" s="65">
        <v>0</v>
      </c>
      <c r="AJ9" s="65">
        <v>0.3</v>
      </c>
      <c r="AK9" s="65">
        <v>0</v>
      </c>
      <c r="AL9" s="65">
        <v>0.8</v>
      </c>
      <c r="AM9" s="65">
        <v>16</v>
      </c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</row>
    <row r="10" spans="1:50">
      <c r="A10" s="38">
        <v>110</v>
      </c>
      <c r="B10" s="43" t="s">
        <v>168</v>
      </c>
      <c r="C10" s="6" t="s">
        <v>160</v>
      </c>
      <c r="D10" s="38"/>
      <c r="E10" s="43"/>
      <c r="F10" s="6" t="s">
        <v>161</v>
      </c>
      <c r="G10" s="38">
        <v>0</v>
      </c>
      <c r="H10" s="38">
        <v>1</v>
      </c>
      <c r="I10" s="38">
        <v>1</v>
      </c>
      <c r="J10" s="65">
        <v>12.4</v>
      </c>
      <c r="K10" s="65"/>
      <c r="L10" s="65">
        <v>6.7</v>
      </c>
      <c r="M10" s="65">
        <v>1.5666666666666667</v>
      </c>
      <c r="N10" s="65">
        <v>2.6</v>
      </c>
      <c r="O10" s="65">
        <v>0</v>
      </c>
      <c r="P10" s="65">
        <v>78.533333333333331</v>
      </c>
      <c r="Q10" s="65">
        <v>75.933333333333323</v>
      </c>
      <c r="R10" s="65">
        <v>362.66666666666669</v>
      </c>
      <c r="S10" s="65"/>
      <c r="T10" s="65">
        <v>17.333333333333332</v>
      </c>
      <c r="U10" s="65">
        <v>1</v>
      </c>
      <c r="V10" s="65">
        <v>0</v>
      </c>
      <c r="W10" s="65">
        <v>1</v>
      </c>
      <c r="X10" s="65">
        <v>0</v>
      </c>
      <c r="Y10" s="65">
        <v>1</v>
      </c>
      <c r="Z10" s="65">
        <v>1.33</v>
      </c>
      <c r="AA10" s="65">
        <v>11</v>
      </c>
      <c r="AB10" s="65">
        <v>0</v>
      </c>
      <c r="AC10" s="65">
        <v>0.20699999999999999</v>
      </c>
      <c r="AD10" s="65">
        <v>3.7333333333333336E-2</v>
      </c>
      <c r="AE10" s="65">
        <v>0</v>
      </c>
      <c r="AF10" s="65">
        <v>0</v>
      </c>
      <c r="AG10" s="65">
        <v>0</v>
      </c>
      <c r="AH10" s="65">
        <v>0.36333333333333334</v>
      </c>
      <c r="AI10" s="65">
        <v>0</v>
      </c>
      <c r="AJ10" s="65">
        <v>1.33</v>
      </c>
      <c r="AK10" s="65">
        <v>0</v>
      </c>
      <c r="AL10" s="65">
        <v>1</v>
      </c>
      <c r="AM10" s="65">
        <v>11</v>
      </c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</row>
    <row r="11" spans="1:50">
      <c r="A11" s="38">
        <v>111</v>
      </c>
      <c r="B11" s="43" t="s">
        <v>169</v>
      </c>
      <c r="C11" s="6" t="s">
        <v>160</v>
      </c>
      <c r="D11" s="38"/>
      <c r="E11" s="43"/>
      <c r="F11" s="6" t="s">
        <v>161</v>
      </c>
      <c r="G11" s="38">
        <v>0</v>
      </c>
      <c r="H11" s="38">
        <v>1</v>
      </c>
      <c r="I11" s="38">
        <v>1</v>
      </c>
      <c r="J11" s="65">
        <v>10.4</v>
      </c>
      <c r="K11" s="65"/>
      <c r="L11" s="65">
        <v>9.4</v>
      </c>
      <c r="M11" s="65">
        <v>4.7</v>
      </c>
      <c r="N11" s="65">
        <v>7</v>
      </c>
      <c r="O11" s="65">
        <v>0</v>
      </c>
      <c r="P11" s="65">
        <v>74.3</v>
      </c>
      <c r="Q11" s="65">
        <v>67.3</v>
      </c>
      <c r="R11" s="65">
        <v>365</v>
      </c>
      <c r="S11" s="65"/>
      <c r="T11" s="65">
        <v>7</v>
      </c>
      <c r="U11" s="65">
        <v>2.7</v>
      </c>
      <c r="V11" s="65">
        <v>0</v>
      </c>
      <c r="W11" s="65">
        <v>2.7</v>
      </c>
      <c r="X11" s="65">
        <v>0</v>
      </c>
      <c r="Y11" s="65">
        <v>2.7</v>
      </c>
      <c r="Z11" s="65">
        <v>2.2000000000000002</v>
      </c>
      <c r="AA11" s="65">
        <v>22</v>
      </c>
      <c r="AB11" s="65">
        <v>0</v>
      </c>
      <c r="AC11" s="65">
        <v>0.38500000000000001</v>
      </c>
      <c r="AD11" s="65">
        <v>0.20100000000000001</v>
      </c>
      <c r="AE11" s="65">
        <v>0</v>
      </c>
      <c r="AF11" s="65">
        <v>49</v>
      </c>
      <c r="AG11" s="65">
        <v>5.5</v>
      </c>
      <c r="AH11" s="65">
        <v>0.622</v>
      </c>
      <c r="AI11" s="65">
        <v>0</v>
      </c>
      <c r="AJ11" s="65">
        <v>2.2000000000000002</v>
      </c>
      <c r="AK11" s="65">
        <v>0</v>
      </c>
      <c r="AL11" s="65">
        <v>2.7</v>
      </c>
      <c r="AM11" s="65">
        <v>22</v>
      </c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</row>
    <row r="12" spans="1:50">
      <c r="A12" s="38">
        <v>112</v>
      </c>
      <c r="B12" s="43" t="s">
        <v>170</v>
      </c>
      <c r="C12" s="6" t="s">
        <v>160</v>
      </c>
      <c r="D12" s="38"/>
      <c r="E12" s="43"/>
      <c r="F12" s="6" t="s">
        <v>161</v>
      </c>
      <c r="G12" s="38">
        <v>62</v>
      </c>
      <c r="H12" s="38">
        <v>1</v>
      </c>
      <c r="I12" s="38">
        <v>5</v>
      </c>
      <c r="J12" s="65">
        <v>57.9</v>
      </c>
      <c r="K12" s="65"/>
      <c r="L12" s="65">
        <v>4.4000000000000004</v>
      </c>
      <c r="M12" s="65">
        <v>2.2000000000000002</v>
      </c>
      <c r="N12" s="65">
        <v>3.5</v>
      </c>
      <c r="O12" s="65">
        <v>0</v>
      </c>
      <c r="P12" s="65">
        <v>34.9</v>
      </c>
      <c r="Q12" s="65">
        <v>31.4</v>
      </c>
      <c r="R12" s="65">
        <v>172</v>
      </c>
      <c r="S12" s="65"/>
      <c r="T12" s="65">
        <v>3</v>
      </c>
      <c r="U12" s="65">
        <v>1.3</v>
      </c>
      <c r="V12" s="65">
        <v>0</v>
      </c>
      <c r="W12" s="65">
        <v>1.3</v>
      </c>
      <c r="X12" s="65">
        <v>0</v>
      </c>
      <c r="Y12" s="65">
        <v>1.3</v>
      </c>
      <c r="Z12" s="65">
        <v>1</v>
      </c>
      <c r="AA12" s="65">
        <v>10.5</v>
      </c>
      <c r="AB12" s="65">
        <v>0</v>
      </c>
      <c r="AC12" s="65">
        <v>0.18099999999999999</v>
      </c>
      <c r="AD12" s="65">
        <v>9.4E-2</v>
      </c>
      <c r="AE12" s="65">
        <v>0</v>
      </c>
      <c r="AF12" s="65">
        <v>23</v>
      </c>
      <c r="AG12" s="65">
        <v>2.5</v>
      </c>
      <c r="AH12" s="65">
        <v>0.29199999999999998</v>
      </c>
      <c r="AI12" s="65">
        <v>0</v>
      </c>
      <c r="AJ12" s="65">
        <v>1</v>
      </c>
      <c r="AK12" s="65">
        <v>0</v>
      </c>
      <c r="AL12" s="65">
        <v>1.3</v>
      </c>
      <c r="AM12" s="65">
        <v>10.5</v>
      </c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</row>
    <row r="13" spans="1:50">
      <c r="A13" s="38">
        <v>113</v>
      </c>
      <c r="B13" s="43" t="s">
        <v>171</v>
      </c>
      <c r="C13" s="6" t="s">
        <v>160</v>
      </c>
      <c r="D13" s="38"/>
      <c r="E13" s="43"/>
      <c r="F13" s="6" t="s">
        <v>161</v>
      </c>
      <c r="G13" s="38">
        <v>0</v>
      </c>
      <c r="H13" s="38">
        <v>1</v>
      </c>
      <c r="I13" s="38">
        <v>1</v>
      </c>
      <c r="J13" s="65">
        <v>10.95</v>
      </c>
      <c r="K13" s="65"/>
      <c r="L13" s="65">
        <v>7.4</v>
      </c>
      <c r="M13" s="65">
        <v>2.7749999999999999</v>
      </c>
      <c r="N13" s="65">
        <v>5.5</v>
      </c>
      <c r="O13" s="65">
        <v>0</v>
      </c>
      <c r="P13" s="65">
        <v>78.050000000000011</v>
      </c>
      <c r="Q13" s="65">
        <v>72.550000000000011</v>
      </c>
      <c r="R13" s="65">
        <v>365.25</v>
      </c>
      <c r="S13" s="65"/>
      <c r="T13" s="65">
        <v>4.75</v>
      </c>
      <c r="U13" s="65">
        <v>2.0249999999999999</v>
      </c>
      <c r="V13" s="65">
        <v>0</v>
      </c>
      <c r="W13" s="65">
        <v>2.0249999999999999</v>
      </c>
      <c r="X13" s="65">
        <v>0</v>
      </c>
      <c r="Y13" s="65">
        <v>2.0249999999999999</v>
      </c>
      <c r="Z13" s="65">
        <v>1.23</v>
      </c>
      <c r="AA13" s="65">
        <v>27.5</v>
      </c>
      <c r="AB13" s="65">
        <v>0</v>
      </c>
      <c r="AC13" s="65">
        <v>0.22775000000000001</v>
      </c>
      <c r="AD13" s="65">
        <v>9.5250000000000001E-2</v>
      </c>
      <c r="AE13" s="65">
        <v>0</v>
      </c>
      <c r="AF13" s="65">
        <v>49</v>
      </c>
      <c r="AG13" s="65">
        <v>5.5</v>
      </c>
      <c r="AH13" s="65">
        <v>0.26750000000000002</v>
      </c>
      <c r="AI13" s="65">
        <v>0</v>
      </c>
      <c r="AJ13" s="65">
        <v>1.23</v>
      </c>
      <c r="AK13" s="65">
        <v>0</v>
      </c>
      <c r="AL13" s="65">
        <v>2.0249999999999999</v>
      </c>
      <c r="AM13" s="65">
        <v>27.5</v>
      </c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</row>
    <row r="14" spans="1:50">
      <c r="A14" s="38">
        <v>114</v>
      </c>
      <c r="B14" s="43" t="s">
        <v>172</v>
      </c>
      <c r="C14" s="38" t="s">
        <v>218</v>
      </c>
      <c r="D14" s="38">
        <v>1305</v>
      </c>
      <c r="E14" s="43" t="s">
        <v>241</v>
      </c>
      <c r="F14" s="38" t="s">
        <v>110</v>
      </c>
      <c r="G14" s="38">
        <v>0</v>
      </c>
      <c r="H14" s="38">
        <v>1</v>
      </c>
      <c r="I14" s="38">
        <v>1</v>
      </c>
      <c r="J14" s="65">
        <v>36.4</v>
      </c>
      <c r="K14" s="65"/>
      <c r="L14" s="65">
        <v>7.6</v>
      </c>
      <c r="M14" s="65">
        <v>3.3</v>
      </c>
      <c r="N14" s="65">
        <v>2</v>
      </c>
      <c r="O14" s="65">
        <v>0</v>
      </c>
      <c r="P14" s="65">
        <v>50.6</v>
      </c>
      <c r="Q14" s="65"/>
      <c r="R14" s="65">
        <v>266</v>
      </c>
      <c r="S14" s="65"/>
      <c r="T14" s="65">
        <v>151</v>
      </c>
      <c r="U14" s="65">
        <v>3.7</v>
      </c>
      <c r="V14" s="65">
        <v>0</v>
      </c>
      <c r="W14" s="65">
        <v>3.7</v>
      </c>
      <c r="X14" s="65">
        <v>0</v>
      </c>
      <c r="Y14" s="65">
        <v>3.7</v>
      </c>
      <c r="Z14" s="65">
        <v>0.7</v>
      </c>
      <c r="AA14" s="65">
        <v>171</v>
      </c>
      <c r="AB14" s="65">
        <v>0</v>
      </c>
      <c r="AC14" s="65">
        <v>0.45500000000000002</v>
      </c>
      <c r="AD14" s="65">
        <v>0.33100000000000002</v>
      </c>
      <c r="AE14" s="65">
        <v>0</v>
      </c>
      <c r="AF14" s="65">
        <v>0</v>
      </c>
      <c r="AG14" s="65">
        <v>0</v>
      </c>
      <c r="AH14" s="65">
        <v>8.4000000000000005E-2</v>
      </c>
      <c r="AI14" s="65">
        <v>0</v>
      </c>
      <c r="AJ14" s="65">
        <v>0.7</v>
      </c>
      <c r="AK14" s="65">
        <v>0</v>
      </c>
      <c r="AL14" s="65">
        <v>3.7</v>
      </c>
      <c r="AM14" s="65">
        <v>171</v>
      </c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</row>
    <row r="15" spans="1:50">
      <c r="A15" s="38">
        <v>115</v>
      </c>
      <c r="B15" s="43" t="s">
        <v>173</v>
      </c>
      <c r="C15" s="6" t="s">
        <v>160</v>
      </c>
      <c r="D15" s="38"/>
      <c r="E15" s="43"/>
      <c r="F15" s="6" t="s">
        <v>161</v>
      </c>
      <c r="G15" s="38">
        <v>0</v>
      </c>
      <c r="H15" s="38">
        <v>1</v>
      </c>
      <c r="I15" s="38">
        <v>1</v>
      </c>
      <c r="J15" s="65">
        <v>9.1999999999999993</v>
      </c>
      <c r="K15" s="65"/>
      <c r="L15" s="65">
        <v>10.95</v>
      </c>
      <c r="M15" s="65">
        <v>4.2</v>
      </c>
      <c r="N15" s="65">
        <v>9</v>
      </c>
      <c r="O15" s="65">
        <v>0</v>
      </c>
      <c r="P15" s="65">
        <v>72.5</v>
      </c>
      <c r="Q15" s="65">
        <v>63.5</v>
      </c>
      <c r="R15" s="65">
        <v>376</v>
      </c>
      <c r="S15" s="65"/>
      <c r="T15" s="65">
        <v>8</v>
      </c>
      <c r="U15" s="65">
        <v>3</v>
      </c>
      <c r="V15" s="65">
        <v>0</v>
      </c>
      <c r="W15" s="65">
        <v>3</v>
      </c>
      <c r="X15" s="65">
        <v>0</v>
      </c>
      <c r="Y15" s="65">
        <v>3</v>
      </c>
      <c r="Z15" s="65">
        <v>1.7</v>
      </c>
      <c r="AA15" s="65">
        <v>84.5</v>
      </c>
      <c r="AB15" s="65">
        <v>0</v>
      </c>
      <c r="AC15" s="65">
        <v>0.41849999999999998</v>
      </c>
      <c r="AD15" s="65">
        <v>0.28849999999999998</v>
      </c>
      <c r="AE15" s="65">
        <v>0</v>
      </c>
      <c r="AF15" s="65">
        <v>0</v>
      </c>
      <c r="AG15" s="65">
        <v>0</v>
      </c>
      <c r="AH15" s="65">
        <v>0.38200000000000001</v>
      </c>
      <c r="AI15" s="65">
        <v>0</v>
      </c>
      <c r="AJ15" s="65">
        <v>1.7</v>
      </c>
      <c r="AK15" s="65">
        <v>0</v>
      </c>
      <c r="AL15" s="65">
        <v>3</v>
      </c>
      <c r="AM15" s="65">
        <v>84.5</v>
      </c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</row>
    <row r="16" spans="1:50">
      <c r="A16" s="38">
        <v>116</v>
      </c>
      <c r="B16" s="43" t="s">
        <v>174</v>
      </c>
      <c r="C16" s="38" t="s">
        <v>218</v>
      </c>
      <c r="D16" s="38">
        <v>1106</v>
      </c>
      <c r="E16" s="43" t="s">
        <v>244</v>
      </c>
      <c r="F16" s="38" t="s">
        <v>110</v>
      </c>
      <c r="G16" s="38">
        <v>0</v>
      </c>
      <c r="H16" s="38">
        <v>1</v>
      </c>
      <c r="I16" s="38">
        <v>1</v>
      </c>
      <c r="J16" s="65">
        <v>9.1999999999999993</v>
      </c>
      <c r="K16" s="65"/>
      <c r="L16" s="65">
        <v>11.3</v>
      </c>
      <c r="M16" s="65">
        <v>3.3</v>
      </c>
      <c r="N16" s="65">
        <v>6</v>
      </c>
      <c r="O16" s="65">
        <v>0</v>
      </c>
      <c r="P16" s="65">
        <v>74.599999999999994</v>
      </c>
      <c r="Q16" s="65"/>
      <c r="R16" s="65">
        <v>339</v>
      </c>
      <c r="S16" s="65"/>
      <c r="T16" s="65">
        <v>28</v>
      </c>
      <c r="U16" s="65">
        <v>4.4000000000000004</v>
      </c>
      <c r="V16" s="65">
        <v>0</v>
      </c>
      <c r="W16" s="65">
        <v>4.4000000000000004</v>
      </c>
      <c r="X16" s="65">
        <v>0</v>
      </c>
      <c r="Y16" s="65">
        <v>4.4000000000000004</v>
      </c>
      <c r="Z16" s="65">
        <v>1.6</v>
      </c>
      <c r="AA16" s="65">
        <v>14</v>
      </c>
      <c r="AB16" s="65">
        <v>0</v>
      </c>
      <c r="AC16" s="65">
        <v>0.23699999999999999</v>
      </c>
      <c r="AD16" s="65">
        <v>0.14199999999999999</v>
      </c>
      <c r="AE16" s="65">
        <v>0</v>
      </c>
      <c r="AF16" s="65">
        <v>1</v>
      </c>
      <c r="AG16" s="65">
        <v>0</v>
      </c>
      <c r="AH16" s="65">
        <v>0.15</v>
      </c>
      <c r="AI16" s="65">
        <v>0</v>
      </c>
      <c r="AJ16" s="65">
        <v>1.6</v>
      </c>
      <c r="AK16" s="65">
        <v>0</v>
      </c>
      <c r="AL16" s="65">
        <v>4.4000000000000004</v>
      </c>
      <c r="AM16" s="65">
        <v>14</v>
      </c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</row>
    <row r="17" spans="1:50">
      <c r="A17" s="38">
        <v>117</v>
      </c>
      <c r="B17" s="43" t="s">
        <v>175</v>
      </c>
      <c r="C17" s="6" t="s">
        <v>160</v>
      </c>
      <c r="D17" s="38"/>
      <c r="E17" s="43"/>
      <c r="F17" s="6" t="s">
        <v>161</v>
      </c>
      <c r="G17" s="38">
        <v>16</v>
      </c>
      <c r="H17" s="38">
        <v>12</v>
      </c>
      <c r="I17" s="38">
        <v>9</v>
      </c>
      <c r="J17" s="65">
        <v>64.95</v>
      </c>
      <c r="K17" s="65"/>
      <c r="L17" s="65">
        <v>19.7</v>
      </c>
      <c r="M17" s="65">
        <v>13.75</v>
      </c>
      <c r="N17" s="65">
        <v>0</v>
      </c>
      <c r="O17" s="65">
        <v>0</v>
      </c>
      <c r="P17" s="65">
        <v>0</v>
      </c>
      <c r="Q17" s="65">
        <v>0</v>
      </c>
      <c r="R17" s="65">
        <v>208</v>
      </c>
      <c r="S17" s="65"/>
      <c r="T17" s="65">
        <v>17</v>
      </c>
      <c r="U17" s="65">
        <v>1.75</v>
      </c>
      <c r="V17" s="65">
        <v>1.75</v>
      </c>
      <c r="W17" s="65">
        <v>0</v>
      </c>
      <c r="X17" s="65">
        <v>1.5225</v>
      </c>
      <c r="Y17" s="65">
        <v>0.22750000000000004</v>
      </c>
      <c r="Z17" s="65">
        <v>3.75</v>
      </c>
      <c r="AA17" s="65">
        <v>9</v>
      </c>
      <c r="AB17" s="65">
        <v>0</v>
      </c>
      <c r="AC17" s="65">
        <v>7.2999999999999995E-2</v>
      </c>
      <c r="AD17" s="65">
        <v>0.125</v>
      </c>
      <c r="AE17" s="65">
        <v>0</v>
      </c>
      <c r="AF17" s="65">
        <v>0</v>
      </c>
      <c r="AG17" s="65">
        <v>0</v>
      </c>
      <c r="AH17" s="65">
        <v>0.47549999999999998</v>
      </c>
      <c r="AI17" s="65">
        <v>2.0350000000000001</v>
      </c>
      <c r="AJ17" s="65">
        <v>3.75</v>
      </c>
      <c r="AK17" s="65">
        <f>0.87*U17</f>
        <v>1.5225</v>
      </c>
      <c r="AL17" s="65">
        <f>+U17-AK17</f>
        <v>0.22750000000000004</v>
      </c>
      <c r="AM17" s="65">
        <v>9</v>
      </c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</row>
    <row r="18" spans="1:50">
      <c r="A18" s="38">
        <v>118</v>
      </c>
      <c r="B18" s="43" t="s">
        <v>176</v>
      </c>
      <c r="C18" s="38" t="s">
        <v>218</v>
      </c>
      <c r="D18" s="79">
        <v>11321</v>
      </c>
      <c r="E18" s="79" t="s">
        <v>247</v>
      </c>
      <c r="F18" s="38" t="s">
        <v>151</v>
      </c>
      <c r="G18" s="38">
        <v>25</v>
      </c>
      <c r="H18" s="38">
        <v>12</v>
      </c>
      <c r="I18" s="38">
        <v>9</v>
      </c>
      <c r="J18" s="65">
        <v>66.8</v>
      </c>
      <c r="K18" s="65"/>
      <c r="L18" s="65">
        <v>19.5</v>
      </c>
      <c r="M18" s="65">
        <v>12.9</v>
      </c>
      <c r="N18" s="65">
        <v>0</v>
      </c>
      <c r="O18" s="65">
        <v>0</v>
      </c>
      <c r="P18" s="65">
        <v>0</v>
      </c>
      <c r="Q18" s="65"/>
      <c r="R18" s="65">
        <v>200</v>
      </c>
      <c r="S18" s="65"/>
      <c r="T18" s="65">
        <v>19</v>
      </c>
      <c r="U18" s="65">
        <v>0.8</v>
      </c>
      <c r="V18" s="65">
        <v>0.8</v>
      </c>
      <c r="W18" s="65">
        <v>0</v>
      </c>
      <c r="X18" s="65">
        <v>0.496</v>
      </c>
      <c r="Y18" s="65">
        <v>0.30400000000000005</v>
      </c>
      <c r="Z18" s="65">
        <v>1.9</v>
      </c>
      <c r="AA18" s="65">
        <v>5</v>
      </c>
      <c r="AB18" s="65">
        <v>0.6</v>
      </c>
      <c r="AC18" s="65">
        <v>0.89</v>
      </c>
      <c r="AD18" s="65">
        <v>0.25</v>
      </c>
      <c r="AE18" s="65">
        <v>2</v>
      </c>
      <c r="AF18" s="65">
        <v>0</v>
      </c>
      <c r="AG18" s="65">
        <v>2</v>
      </c>
      <c r="AH18" s="65">
        <v>0.46</v>
      </c>
      <c r="AI18" s="65">
        <v>0.63</v>
      </c>
      <c r="AJ18" s="65">
        <v>1.9</v>
      </c>
      <c r="AK18" s="65">
        <f>0.62*U18</f>
        <v>0.496</v>
      </c>
      <c r="AL18" s="65">
        <f>+U18-AK18</f>
        <v>0.30400000000000005</v>
      </c>
      <c r="AM18" s="65">
        <v>5</v>
      </c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</row>
    <row r="19" spans="1:50">
      <c r="A19" s="38">
        <v>119</v>
      </c>
      <c r="B19" s="43" t="s">
        <v>177</v>
      </c>
      <c r="C19" s="38" t="s">
        <v>218</v>
      </c>
      <c r="D19" s="79">
        <v>11121</v>
      </c>
      <c r="E19" s="79" t="s">
        <v>248</v>
      </c>
      <c r="F19" s="38" t="s">
        <v>151</v>
      </c>
      <c r="G19" s="38">
        <v>25</v>
      </c>
      <c r="H19" s="38">
        <v>12</v>
      </c>
      <c r="I19" s="38">
        <v>9</v>
      </c>
      <c r="J19" s="65">
        <v>75.8</v>
      </c>
      <c r="K19" s="65"/>
      <c r="L19" s="65">
        <v>20.6</v>
      </c>
      <c r="M19" s="65">
        <v>2.2999999999999998</v>
      </c>
      <c r="N19" s="65">
        <v>0</v>
      </c>
      <c r="O19" s="65">
        <v>0</v>
      </c>
      <c r="P19" s="65">
        <v>0</v>
      </c>
      <c r="Q19" s="65"/>
      <c r="R19" s="65">
        <v>109</v>
      </c>
      <c r="S19" s="65"/>
      <c r="T19" s="65">
        <v>13</v>
      </c>
      <c r="U19" s="65">
        <v>2.8</v>
      </c>
      <c r="V19" s="65">
        <v>2.8</v>
      </c>
      <c r="W19" s="65">
        <v>0</v>
      </c>
      <c r="X19" s="65">
        <v>2.0999999999999996</v>
      </c>
      <c r="Y19" s="65">
        <v>0.70000000000000018</v>
      </c>
      <c r="Z19" s="65">
        <v>4</v>
      </c>
      <c r="AA19" s="65">
        <v>5</v>
      </c>
      <c r="AB19" s="65">
        <v>0</v>
      </c>
      <c r="AC19" s="65">
        <v>0.11</v>
      </c>
      <c r="AD19" s="65">
        <v>0.49</v>
      </c>
      <c r="AE19" s="65">
        <v>0</v>
      </c>
      <c r="AF19" s="65">
        <v>0</v>
      </c>
      <c r="AG19" s="65">
        <v>0</v>
      </c>
      <c r="AH19" s="65">
        <v>0.2</v>
      </c>
      <c r="AI19" s="65">
        <v>1.1299999999999999</v>
      </c>
      <c r="AJ19" s="65">
        <v>4</v>
      </c>
      <c r="AK19" s="65">
        <f>0.75*U19</f>
        <v>2.0999999999999996</v>
      </c>
      <c r="AL19" s="65">
        <f>+U19-AK19</f>
        <v>0.70000000000000018</v>
      </c>
      <c r="AM19" s="65">
        <v>5</v>
      </c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</row>
    <row r="20" spans="1:50">
      <c r="A20" s="38">
        <v>120</v>
      </c>
      <c r="B20" s="43" t="s">
        <v>178</v>
      </c>
      <c r="C20" s="38" t="s">
        <v>249</v>
      </c>
      <c r="D20" s="38">
        <v>316</v>
      </c>
      <c r="E20" s="43" t="s">
        <v>250</v>
      </c>
      <c r="F20" s="38" t="s">
        <v>151</v>
      </c>
      <c r="G20" s="38">
        <v>15</v>
      </c>
      <c r="H20" s="38">
        <v>12</v>
      </c>
      <c r="I20" s="38">
        <v>9</v>
      </c>
      <c r="J20" s="65"/>
      <c r="K20" s="65"/>
      <c r="L20" s="65">
        <v>24.9</v>
      </c>
      <c r="M20" s="65">
        <v>18</v>
      </c>
      <c r="N20" s="65">
        <v>0</v>
      </c>
      <c r="O20" s="65">
        <v>0</v>
      </c>
      <c r="P20" s="65">
        <v>0</v>
      </c>
      <c r="Q20" s="65">
        <v>0</v>
      </c>
      <c r="R20" s="65">
        <v>269</v>
      </c>
      <c r="S20" s="65"/>
      <c r="T20" s="65">
        <v>4</v>
      </c>
      <c r="U20" s="65">
        <v>1.7</v>
      </c>
      <c r="V20" s="65">
        <v>1.7</v>
      </c>
      <c r="W20" s="65">
        <v>0</v>
      </c>
      <c r="X20" s="65">
        <v>1.2749999999999999</v>
      </c>
      <c r="Y20" s="65">
        <v>0.42500000000000004</v>
      </c>
      <c r="Z20" s="65">
        <v>4.0999999999999996</v>
      </c>
      <c r="AA20" s="80">
        <v>6</v>
      </c>
      <c r="AB20" s="65">
        <v>0</v>
      </c>
      <c r="AC20" s="65">
        <v>0.1</v>
      </c>
      <c r="AD20" s="65">
        <v>0.2</v>
      </c>
      <c r="AE20" s="65">
        <v>0</v>
      </c>
      <c r="AF20" s="65">
        <v>0</v>
      </c>
      <c r="AG20" s="65">
        <v>0</v>
      </c>
      <c r="AH20" s="65">
        <v>0.3</v>
      </c>
      <c r="AI20" s="65">
        <v>1.9</v>
      </c>
      <c r="AJ20" s="65">
        <v>4.0999999999999996</v>
      </c>
      <c r="AK20" s="65">
        <f>0.75*U20</f>
        <v>1.2749999999999999</v>
      </c>
      <c r="AL20" s="65">
        <f>+U20-AK20</f>
        <v>0.42500000000000004</v>
      </c>
      <c r="AM20" s="80">
        <v>6</v>
      </c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</row>
    <row r="21" spans="1:50">
      <c r="A21" s="38">
        <v>121</v>
      </c>
      <c r="B21" s="43" t="s">
        <v>179</v>
      </c>
      <c r="C21" s="38" t="s">
        <v>218</v>
      </c>
      <c r="D21" s="79">
        <v>13001</v>
      </c>
      <c r="E21" s="79" t="s">
        <v>251</v>
      </c>
      <c r="F21" s="38" t="s">
        <v>110</v>
      </c>
      <c r="G21" s="38">
        <v>39</v>
      </c>
      <c r="H21" s="38">
        <v>12</v>
      </c>
      <c r="I21" s="38">
        <v>9</v>
      </c>
      <c r="J21" s="65">
        <v>66</v>
      </c>
      <c r="K21" s="65"/>
      <c r="L21" s="65">
        <v>18.600000000000001</v>
      </c>
      <c r="M21" s="65">
        <v>15.1</v>
      </c>
      <c r="N21" s="65">
        <v>0</v>
      </c>
      <c r="O21" s="65">
        <v>0</v>
      </c>
      <c r="P21" s="65">
        <v>0</v>
      </c>
      <c r="Q21" s="65"/>
      <c r="R21" s="65">
        <v>215</v>
      </c>
      <c r="S21" s="65"/>
      <c r="T21" s="65">
        <v>11</v>
      </c>
      <c r="U21" s="65">
        <v>0.9</v>
      </c>
      <c r="V21" s="65">
        <v>0.9</v>
      </c>
      <c r="W21" s="65">
        <v>0</v>
      </c>
      <c r="X21" s="65">
        <v>0.34200000000000003</v>
      </c>
      <c r="Y21" s="65">
        <v>0.55800000000000005</v>
      </c>
      <c r="Z21" s="65">
        <v>1.3</v>
      </c>
      <c r="AA21" s="65">
        <v>6</v>
      </c>
      <c r="AB21" s="65">
        <v>1.6</v>
      </c>
      <c r="AC21" s="65">
        <v>0.06</v>
      </c>
      <c r="AD21" s="65">
        <v>0.12</v>
      </c>
      <c r="AE21" s="65">
        <v>41</v>
      </c>
      <c r="AF21" s="65">
        <v>0</v>
      </c>
      <c r="AG21" s="65">
        <v>42</v>
      </c>
      <c r="AH21" s="65">
        <v>0.35</v>
      </c>
      <c r="AI21" s="65">
        <v>0.31</v>
      </c>
      <c r="AJ21" s="65">
        <v>1.3</v>
      </c>
      <c r="AK21" s="65">
        <f>0.38*U21</f>
        <v>0.34200000000000003</v>
      </c>
      <c r="AL21" s="65">
        <f>+U21-AK21</f>
        <v>0.55800000000000005</v>
      </c>
      <c r="AM21" s="65">
        <v>6</v>
      </c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</row>
    <row r="22" spans="1:50">
      <c r="A22" s="38">
        <v>122</v>
      </c>
      <c r="B22" s="43" t="s">
        <v>180</v>
      </c>
      <c r="C22" s="6" t="s">
        <v>160</v>
      </c>
      <c r="D22" s="38"/>
      <c r="E22" s="43"/>
      <c r="F22" s="6" t="s">
        <v>161</v>
      </c>
      <c r="G22" s="38">
        <v>0</v>
      </c>
      <c r="H22" s="38">
        <v>14</v>
      </c>
      <c r="I22" s="38">
        <v>11</v>
      </c>
      <c r="J22" s="65">
        <v>46.323500000000003</v>
      </c>
      <c r="K22" s="65"/>
      <c r="L22" s="65">
        <v>11.28425</v>
      </c>
      <c r="M22" s="65">
        <v>1.0349999999999999</v>
      </c>
      <c r="N22" s="65">
        <v>0</v>
      </c>
      <c r="O22" s="65">
        <v>0</v>
      </c>
      <c r="P22" s="65">
        <v>0</v>
      </c>
      <c r="Q22" s="65">
        <v>0</v>
      </c>
      <c r="R22" s="65">
        <v>55.93</v>
      </c>
      <c r="S22" s="65"/>
      <c r="T22" s="65">
        <v>25.43</v>
      </c>
      <c r="U22" s="65">
        <v>0.48599999999999999</v>
      </c>
      <c r="V22" s="65">
        <v>0.48599999999999999</v>
      </c>
      <c r="W22" s="65">
        <v>0</v>
      </c>
      <c r="X22" s="65">
        <v>0.17836199999999999</v>
      </c>
      <c r="Y22" s="65">
        <v>0.30763799999999997</v>
      </c>
      <c r="Z22" s="65">
        <v>0.45</v>
      </c>
      <c r="AA22" s="65">
        <v>7.0475000000000003</v>
      </c>
      <c r="AB22" s="65">
        <v>0.36949999999999994</v>
      </c>
      <c r="AC22" s="65">
        <v>6.2477499999999991E-2</v>
      </c>
      <c r="AD22" s="65">
        <v>5.2622500000000003E-2</v>
      </c>
      <c r="AE22" s="65">
        <v>10.484999999999999</v>
      </c>
      <c r="AF22" s="65">
        <v>4.5</v>
      </c>
      <c r="AG22" s="65">
        <v>10.934999999999999</v>
      </c>
      <c r="AH22" s="65">
        <v>6.4274999999999999E-2</v>
      </c>
      <c r="AI22" s="65">
        <v>1.160425</v>
      </c>
      <c r="AJ22" s="65">
        <v>0.45</v>
      </c>
      <c r="AK22" s="65">
        <v>0.17836199999999999</v>
      </c>
      <c r="AL22" s="65">
        <v>0.30763799999999997</v>
      </c>
      <c r="AM22" s="65">
        <v>7.0475000000000003</v>
      </c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</row>
    <row r="23" spans="1:50">
      <c r="A23" s="38">
        <v>123</v>
      </c>
      <c r="B23" s="43" t="s">
        <v>181</v>
      </c>
      <c r="C23" s="6" t="s">
        <v>160</v>
      </c>
      <c r="D23" s="38"/>
      <c r="E23" s="43"/>
      <c r="F23" s="6" t="s">
        <v>161</v>
      </c>
      <c r="G23" s="38">
        <v>10</v>
      </c>
      <c r="H23" s="38">
        <v>14</v>
      </c>
      <c r="I23" s="38">
        <v>11</v>
      </c>
      <c r="J23" s="65">
        <v>19.160000000000004</v>
      </c>
      <c r="K23" s="65"/>
      <c r="L23" s="65">
        <v>70.040000000000006</v>
      </c>
      <c r="M23" s="65">
        <v>9.6999999999999993</v>
      </c>
      <c r="N23" s="65">
        <v>0</v>
      </c>
      <c r="O23" s="65">
        <v>0</v>
      </c>
      <c r="P23" s="65">
        <v>0</v>
      </c>
      <c r="Q23" s="65">
        <v>0</v>
      </c>
      <c r="R23" s="65">
        <v>377.8</v>
      </c>
      <c r="S23" s="65"/>
      <c r="T23" s="65">
        <v>161.80000000000001</v>
      </c>
      <c r="U23" s="65">
        <v>3.0999999999999996</v>
      </c>
      <c r="V23" s="65">
        <v>3.0999999999999996</v>
      </c>
      <c r="W23" s="65">
        <v>0</v>
      </c>
      <c r="X23" s="65">
        <v>1.1376999999999999</v>
      </c>
      <c r="Y23" s="65">
        <v>1.9622999999999997</v>
      </c>
      <c r="Z23" s="65">
        <v>2.84</v>
      </c>
      <c r="AA23" s="65">
        <v>41.8</v>
      </c>
      <c r="AB23" s="65">
        <v>2.0599999999999996</v>
      </c>
      <c r="AC23" s="65">
        <v>0.34079999999999999</v>
      </c>
      <c r="AD23" s="65">
        <v>0.38319999999999999</v>
      </c>
      <c r="AE23" s="65">
        <v>61</v>
      </c>
      <c r="AF23" s="65">
        <v>20.2</v>
      </c>
      <c r="AG23" s="65">
        <v>63.2</v>
      </c>
      <c r="AH23" s="65">
        <v>0.48040000000000005</v>
      </c>
      <c r="AI23" s="65">
        <v>12.172000000000001</v>
      </c>
      <c r="AJ23" s="65">
        <v>2.84</v>
      </c>
      <c r="AK23" s="65">
        <v>1.1376999999999999</v>
      </c>
      <c r="AL23" s="65">
        <v>1.9622999999999997</v>
      </c>
      <c r="AM23" s="65">
        <v>41.8</v>
      </c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</row>
    <row r="24" spans="1:50">
      <c r="A24" s="38">
        <v>124</v>
      </c>
      <c r="B24" s="43" t="s">
        <v>182</v>
      </c>
      <c r="C24" s="38" t="s">
        <v>218</v>
      </c>
      <c r="D24" s="38">
        <v>17001</v>
      </c>
      <c r="E24" s="43" t="s">
        <v>261</v>
      </c>
      <c r="F24" s="38" t="s">
        <v>110</v>
      </c>
      <c r="G24" s="38">
        <v>12</v>
      </c>
      <c r="H24" s="38">
        <v>13</v>
      </c>
      <c r="I24" s="38">
        <v>10</v>
      </c>
      <c r="J24" s="65">
        <v>75.8</v>
      </c>
      <c r="K24" s="65"/>
      <c r="L24" s="65">
        <v>12.6</v>
      </c>
      <c r="M24" s="65">
        <v>9.9</v>
      </c>
      <c r="N24" s="65">
        <v>0</v>
      </c>
      <c r="O24" s="65">
        <v>0</v>
      </c>
      <c r="P24" s="65">
        <v>0.8</v>
      </c>
      <c r="Q24" s="65"/>
      <c r="R24" s="65">
        <v>143</v>
      </c>
      <c r="S24" s="65"/>
      <c r="T24" s="65">
        <v>53</v>
      </c>
      <c r="U24" s="65">
        <v>1.8</v>
      </c>
      <c r="V24" s="65">
        <v>1.8</v>
      </c>
      <c r="W24" s="65">
        <v>0</v>
      </c>
      <c r="X24" s="65">
        <v>0</v>
      </c>
      <c r="Y24" s="65">
        <v>1.8</v>
      </c>
      <c r="Z24" s="65">
        <v>1.1000000000000001</v>
      </c>
      <c r="AA24" s="65">
        <v>47</v>
      </c>
      <c r="AB24" s="65">
        <v>0</v>
      </c>
      <c r="AC24" s="65">
        <v>6.9000000000000006E-2</v>
      </c>
      <c r="AD24" s="65">
        <v>0.47799999999999998</v>
      </c>
      <c r="AE24" s="65">
        <v>139</v>
      </c>
      <c r="AF24" s="65">
        <v>10</v>
      </c>
      <c r="AG24" s="65">
        <v>140</v>
      </c>
      <c r="AH24" s="65">
        <v>0.14299999999999999</v>
      </c>
      <c r="AI24" s="65">
        <v>1.29</v>
      </c>
      <c r="AJ24" s="65">
        <v>1.1000000000000001</v>
      </c>
      <c r="AK24" s="65">
        <v>0</v>
      </c>
      <c r="AL24" s="65">
        <v>1.8</v>
      </c>
      <c r="AM24" s="65">
        <v>47</v>
      </c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</row>
    <row r="25" spans="1:50">
      <c r="A25" s="38">
        <v>125</v>
      </c>
      <c r="B25" s="43" t="s">
        <v>183</v>
      </c>
      <c r="C25" s="6" t="s">
        <v>160</v>
      </c>
      <c r="D25" s="38"/>
      <c r="E25" s="43"/>
      <c r="F25" s="6" t="s">
        <v>161</v>
      </c>
      <c r="G25" s="38">
        <v>0</v>
      </c>
      <c r="H25" s="38">
        <v>15</v>
      </c>
      <c r="I25" s="38">
        <v>13</v>
      </c>
      <c r="J25" s="65">
        <v>87.65</v>
      </c>
      <c r="K25" s="65"/>
      <c r="L25" s="65">
        <v>3.4000000000000004</v>
      </c>
      <c r="M25" s="65">
        <v>3.6999999999999997</v>
      </c>
      <c r="N25" s="65">
        <v>0</v>
      </c>
      <c r="O25" s="65">
        <v>0</v>
      </c>
      <c r="P25" s="65">
        <v>4.5</v>
      </c>
      <c r="Q25" s="65">
        <v>4.5</v>
      </c>
      <c r="R25" s="65">
        <v>64.5</v>
      </c>
      <c r="S25" s="65"/>
      <c r="T25" s="65">
        <v>123.5</v>
      </c>
      <c r="U25" s="65">
        <v>0.05</v>
      </c>
      <c r="V25" s="65">
        <v>0.05</v>
      </c>
      <c r="W25" s="65">
        <v>0</v>
      </c>
      <c r="X25" s="65">
        <v>0</v>
      </c>
      <c r="Y25" s="65">
        <v>0.05</v>
      </c>
      <c r="Z25" s="65">
        <v>0.35</v>
      </c>
      <c r="AA25" s="65">
        <v>3</v>
      </c>
      <c r="AB25" s="65">
        <v>0.65</v>
      </c>
      <c r="AC25" s="65">
        <v>4.5999999999999999E-2</v>
      </c>
      <c r="AD25" s="65">
        <v>0.1605</v>
      </c>
      <c r="AE25" s="65">
        <v>42</v>
      </c>
      <c r="AF25" s="65">
        <v>6</v>
      </c>
      <c r="AG25" s="65">
        <v>42.5</v>
      </c>
      <c r="AH25" s="65">
        <v>4.0999999999999995E-2</v>
      </c>
      <c r="AI25" s="65">
        <v>0.255</v>
      </c>
      <c r="AJ25" s="65">
        <v>0.35</v>
      </c>
      <c r="AK25" s="65">
        <v>0</v>
      </c>
      <c r="AL25" s="65">
        <v>0.05</v>
      </c>
      <c r="AM25" s="65">
        <v>3</v>
      </c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</row>
    <row r="26" spans="1:50">
      <c r="A26" s="38">
        <v>126</v>
      </c>
      <c r="B26" s="43" t="s">
        <v>184</v>
      </c>
      <c r="C26" s="38" t="s">
        <v>249</v>
      </c>
      <c r="D26" s="38">
        <v>252</v>
      </c>
      <c r="E26" s="43" t="s">
        <v>264</v>
      </c>
      <c r="F26" s="38" t="s">
        <v>110</v>
      </c>
      <c r="G26" s="38">
        <v>0</v>
      </c>
      <c r="H26" s="38">
        <v>15</v>
      </c>
      <c r="I26" s="38">
        <v>13</v>
      </c>
      <c r="J26" s="65"/>
      <c r="K26" s="65"/>
      <c r="L26" s="65">
        <v>21.6</v>
      </c>
      <c r="M26" s="65">
        <v>19</v>
      </c>
      <c r="N26" s="65">
        <v>0</v>
      </c>
      <c r="O26" s="65">
        <v>0</v>
      </c>
      <c r="P26" s="65">
        <v>51.6</v>
      </c>
      <c r="Q26" s="65">
        <v>51.6</v>
      </c>
      <c r="R26" s="65">
        <v>464</v>
      </c>
      <c r="S26" s="65"/>
      <c r="T26" s="65">
        <v>770</v>
      </c>
      <c r="U26" s="65">
        <v>8</v>
      </c>
      <c r="V26" s="65">
        <v>8</v>
      </c>
      <c r="W26" s="65">
        <v>0</v>
      </c>
      <c r="X26" s="65">
        <v>0</v>
      </c>
      <c r="Y26" s="65">
        <v>8</v>
      </c>
      <c r="Z26" s="65">
        <v>3.5</v>
      </c>
      <c r="AA26" s="65">
        <v>42</v>
      </c>
      <c r="AB26" s="65">
        <v>37</v>
      </c>
      <c r="AC26" s="65">
        <v>0.3</v>
      </c>
      <c r="AD26" s="65">
        <v>0.6</v>
      </c>
      <c r="AE26" s="65">
        <v>420</v>
      </c>
      <c r="AF26" s="65">
        <v>0</v>
      </c>
      <c r="AG26" s="65">
        <v>420</v>
      </c>
      <c r="AH26" s="65">
        <v>0.3</v>
      </c>
      <c r="AI26" s="65">
        <v>1</v>
      </c>
      <c r="AJ26" s="65">
        <v>3.5</v>
      </c>
      <c r="AK26" s="65">
        <v>0</v>
      </c>
      <c r="AL26" s="65">
        <v>8</v>
      </c>
      <c r="AM26" s="65">
        <v>42</v>
      </c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</row>
    <row r="27" spans="1:50">
      <c r="A27" s="38">
        <v>127</v>
      </c>
      <c r="B27" s="43" t="s">
        <v>185</v>
      </c>
      <c r="C27" s="38" t="s">
        <v>249</v>
      </c>
      <c r="D27" s="38">
        <v>1109</v>
      </c>
      <c r="E27" s="43" t="s">
        <v>265</v>
      </c>
      <c r="F27" s="38" t="s">
        <v>110</v>
      </c>
      <c r="G27" s="38">
        <v>0</v>
      </c>
      <c r="H27" s="38">
        <v>16</v>
      </c>
      <c r="I27" s="38">
        <v>14</v>
      </c>
      <c r="J27" s="65"/>
      <c r="K27" s="65"/>
      <c r="L27" s="65">
        <v>0</v>
      </c>
      <c r="M27" s="65">
        <v>100</v>
      </c>
      <c r="N27" s="65">
        <v>0</v>
      </c>
      <c r="O27" s="65">
        <v>0</v>
      </c>
      <c r="P27" s="65">
        <v>0</v>
      </c>
      <c r="Q27" s="65"/>
      <c r="R27" s="65">
        <v>884</v>
      </c>
      <c r="S27" s="65"/>
      <c r="T27" s="65">
        <v>0</v>
      </c>
      <c r="U27" s="65">
        <v>0</v>
      </c>
      <c r="V27" s="65">
        <v>0</v>
      </c>
      <c r="W27" s="65">
        <v>0</v>
      </c>
      <c r="X27" s="65">
        <v>0</v>
      </c>
      <c r="Y27" s="65">
        <v>0</v>
      </c>
      <c r="Z27" s="65">
        <v>0</v>
      </c>
      <c r="AA27" s="65">
        <v>0</v>
      </c>
      <c r="AB27" s="65">
        <v>0</v>
      </c>
      <c r="AC27" s="65">
        <v>0</v>
      </c>
      <c r="AD27" s="65">
        <v>0</v>
      </c>
      <c r="AE27" s="65">
        <v>0</v>
      </c>
      <c r="AF27" s="65">
        <v>0</v>
      </c>
      <c r="AG27" s="65">
        <v>0</v>
      </c>
      <c r="AH27" s="65">
        <v>0</v>
      </c>
      <c r="AI27" s="65">
        <v>0</v>
      </c>
      <c r="AJ27" s="65">
        <v>0</v>
      </c>
      <c r="AK27" s="65">
        <v>0</v>
      </c>
      <c r="AL27" s="65">
        <v>0</v>
      </c>
      <c r="AM27" s="65">
        <v>0</v>
      </c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</row>
    <row r="28" spans="1:50">
      <c r="A28" s="38">
        <v>128</v>
      </c>
      <c r="B28" s="43" t="s">
        <v>186</v>
      </c>
      <c r="C28" s="38" t="s">
        <v>249</v>
      </c>
      <c r="D28" s="38">
        <v>1102</v>
      </c>
      <c r="E28" s="43" t="s">
        <v>266</v>
      </c>
      <c r="F28" s="38" t="s">
        <v>110</v>
      </c>
      <c r="G28" s="38">
        <v>0</v>
      </c>
      <c r="H28" s="38">
        <v>17</v>
      </c>
      <c r="I28" s="38">
        <v>14</v>
      </c>
      <c r="J28" s="65"/>
      <c r="K28" s="65"/>
      <c r="L28" s="65">
        <v>0</v>
      </c>
      <c r="M28" s="65">
        <v>99.5</v>
      </c>
      <c r="N28" s="65">
        <v>0</v>
      </c>
      <c r="O28" s="65">
        <v>0</v>
      </c>
      <c r="P28" s="65">
        <v>0</v>
      </c>
      <c r="Q28" s="65"/>
      <c r="R28" s="65">
        <v>876</v>
      </c>
      <c r="S28" s="65"/>
      <c r="T28" s="65">
        <v>0</v>
      </c>
      <c r="U28" s="65">
        <v>0</v>
      </c>
      <c r="V28" s="65">
        <v>0</v>
      </c>
      <c r="W28" s="65">
        <v>0</v>
      </c>
      <c r="X28" s="65">
        <v>0</v>
      </c>
      <c r="Y28" s="65">
        <v>0</v>
      </c>
      <c r="Z28" s="65">
        <v>0</v>
      </c>
      <c r="AA28" s="65">
        <v>1</v>
      </c>
      <c r="AB28" s="65">
        <v>0</v>
      </c>
      <c r="AC28" s="65">
        <v>0</v>
      </c>
      <c r="AD28" s="65">
        <v>0</v>
      </c>
      <c r="AE28" s="65">
        <v>0</v>
      </c>
      <c r="AF28" s="65">
        <v>0</v>
      </c>
      <c r="AG28" s="65">
        <v>0</v>
      </c>
      <c r="AH28" s="65">
        <v>0</v>
      </c>
      <c r="AI28" s="65">
        <v>0</v>
      </c>
      <c r="AJ28" s="65">
        <v>0</v>
      </c>
      <c r="AK28" s="65">
        <v>0</v>
      </c>
      <c r="AL28" s="65">
        <v>0</v>
      </c>
      <c r="AM28" s="65">
        <v>1</v>
      </c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</row>
    <row r="29" spans="1:50">
      <c r="A29" s="38">
        <v>129</v>
      </c>
      <c r="B29" s="43" t="s">
        <v>187</v>
      </c>
      <c r="C29" s="6" t="s">
        <v>160</v>
      </c>
      <c r="D29" s="38"/>
      <c r="E29" s="43"/>
      <c r="F29" s="6" t="s">
        <v>161</v>
      </c>
      <c r="G29" s="38">
        <v>0</v>
      </c>
      <c r="H29" s="38">
        <v>17</v>
      </c>
      <c r="I29" s="38">
        <v>14</v>
      </c>
      <c r="J29" s="65"/>
      <c r="K29" s="65"/>
      <c r="L29" s="65">
        <v>0.56000000000000005</v>
      </c>
      <c r="M29" s="65">
        <v>80.634999999999991</v>
      </c>
      <c r="N29" s="65">
        <v>0</v>
      </c>
      <c r="O29" s="65">
        <v>0</v>
      </c>
      <c r="P29" s="65">
        <v>0.375</v>
      </c>
      <c r="Q29" s="65">
        <v>0.375</v>
      </c>
      <c r="R29" s="65">
        <v>723.25</v>
      </c>
      <c r="S29" s="65"/>
      <c r="T29" s="65">
        <v>10</v>
      </c>
      <c r="U29" s="65">
        <v>0</v>
      </c>
      <c r="V29" s="65">
        <v>0</v>
      </c>
      <c r="W29" s="65">
        <v>0</v>
      </c>
      <c r="X29" s="65">
        <v>0</v>
      </c>
      <c r="Y29" s="65">
        <v>0</v>
      </c>
      <c r="Z29" s="65">
        <v>0.05</v>
      </c>
      <c r="AA29" s="65">
        <v>2</v>
      </c>
      <c r="AB29" s="65">
        <v>0.05</v>
      </c>
      <c r="AC29" s="65">
        <v>0</v>
      </c>
      <c r="AD29" s="65">
        <v>0.1</v>
      </c>
      <c r="AE29" s="65">
        <v>719.5</v>
      </c>
      <c r="AF29" s="65">
        <v>384</v>
      </c>
      <c r="AG29" s="65">
        <v>751.5</v>
      </c>
      <c r="AH29" s="65">
        <v>5.0000000000000001E-4</v>
      </c>
      <c r="AI29" s="65">
        <v>0.1</v>
      </c>
      <c r="AJ29" s="65">
        <v>0.05</v>
      </c>
      <c r="AK29" s="65">
        <v>0</v>
      </c>
      <c r="AL29" s="65">
        <v>0</v>
      </c>
      <c r="AM29" s="65">
        <v>2</v>
      </c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</row>
    <row r="30" spans="1:50">
      <c r="A30" s="38">
        <v>130</v>
      </c>
      <c r="B30" s="43" t="s">
        <v>188</v>
      </c>
      <c r="C30" s="38" t="s">
        <v>218</v>
      </c>
      <c r="D30" s="38">
        <v>30012</v>
      </c>
      <c r="E30" s="43" t="s">
        <v>269</v>
      </c>
      <c r="F30" s="38" t="s">
        <v>110</v>
      </c>
      <c r="G30" s="38">
        <v>39</v>
      </c>
      <c r="H30" s="38">
        <v>8</v>
      </c>
      <c r="I30" s="38">
        <v>6</v>
      </c>
      <c r="J30" s="65">
        <v>72.900000000000006</v>
      </c>
      <c r="K30" s="65"/>
      <c r="L30" s="65">
        <v>2.2000000000000002</v>
      </c>
      <c r="M30" s="65">
        <v>0.7</v>
      </c>
      <c r="N30" s="65">
        <v>10</v>
      </c>
      <c r="O30" s="65">
        <v>0</v>
      </c>
      <c r="P30" s="65">
        <v>23.4</v>
      </c>
      <c r="Q30" s="65"/>
      <c r="R30" s="65">
        <v>97</v>
      </c>
      <c r="S30" s="65"/>
      <c r="T30" s="65">
        <v>12</v>
      </c>
      <c r="U30" s="65">
        <v>1.6</v>
      </c>
      <c r="V30" s="65"/>
      <c r="W30" s="65"/>
      <c r="X30" s="65">
        <v>0</v>
      </c>
      <c r="Y30" s="65">
        <v>1.6</v>
      </c>
      <c r="Z30" s="65">
        <v>0.1</v>
      </c>
      <c r="AA30" s="65">
        <v>14</v>
      </c>
      <c r="AB30" s="65">
        <v>30</v>
      </c>
      <c r="AC30" s="65">
        <v>0</v>
      </c>
      <c r="AD30" s="65">
        <v>0.13</v>
      </c>
      <c r="AE30" s="65">
        <v>0</v>
      </c>
      <c r="AF30" s="65">
        <v>743</v>
      </c>
      <c r="AG30" s="65">
        <v>64</v>
      </c>
      <c r="AH30" s="65">
        <v>0.1</v>
      </c>
      <c r="AI30" s="65">
        <v>0</v>
      </c>
      <c r="AJ30" s="65">
        <v>0.1</v>
      </c>
      <c r="AK30" s="65">
        <v>0</v>
      </c>
      <c r="AL30" s="65">
        <v>1.6</v>
      </c>
      <c r="AM30" s="65">
        <v>14</v>
      </c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</row>
    <row r="31" spans="1:50">
      <c r="A31" s="38">
        <v>131</v>
      </c>
      <c r="B31" s="43" t="s">
        <v>189</v>
      </c>
      <c r="C31" s="6" t="s">
        <v>160</v>
      </c>
      <c r="D31" s="38"/>
      <c r="E31" s="43"/>
      <c r="F31" s="6" t="s">
        <v>161</v>
      </c>
      <c r="G31" s="38">
        <v>36</v>
      </c>
      <c r="H31" s="38">
        <v>8</v>
      </c>
      <c r="I31" s="38">
        <v>7</v>
      </c>
      <c r="J31" s="65">
        <v>74.050000000000011</v>
      </c>
      <c r="K31" s="65"/>
      <c r="L31" s="65">
        <v>1.05</v>
      </c>
      <c r="M31" s="65">
        <v>0.25</v>
      </c>
      <c r="N31" s="65">
        <v>2.5</v>
      </c>
      <c r="O31" s="65">
        <v>0</v>
      </c>
      <c r="P31" s="65">
        <v>23.8</v>
      </c>
      <c r="Q31" s="65">
        <v>21.3</v>
      </c>
      <c r="R31" s="65">
        <v>97</v>
      </c>
      <c r="S31" s="65"/>
      <c r="T31" s="65">
        <v>8</v>
      </c>
      <c r="U31" s="65">
        <v>0.35</v>
      </c>
      <c r="V31" s="65">
        <v>0</v>
      </c>
      <c r="W31" s="65">
        <v>0.35</v>
      </c>
      <c r="X31" s="65">
        <v>0</v>
      </c>
      <c r="Y31" s="65">
        <v>0.35</v>
      </c>
      <c r="Z31" s="65">
        <v>0.15</v>
      </c>
      <c r="AA31" s="65">
        <v>20</v>
      </c>
      <c r="AB31" s="65">
        <v>10.35</v>
      </c>
      <c r="AC31" s="65">
        <v>3.5500000000000004E-2</v>
      </c>
      <c r="AD31" s="65">
        <v>5.1499999999999997E-2</v>
      </c>
      <c r="AE31" s="65">
        <v>0</v>
      </c>
      <c r="AF31" s="65">
        <v>56.5</v>
      </c>
      <c r="AG31" s="65">
        <v>5.5</v>
      </c>
      <c r="AH31" s="65">
        <v>0.36699999999999999</v>
      </c>
      <c r="AI31" s="65">
        <v>0</v>
      </c>
      <c r="AJ31" s="65">
        <v>0.15</v>
      </c>
      <c r="AK31" s="65">
        <v>0</v>
      </c>
      <c r="AL31" s="65">
        <v>0.35</v>
      </c>
      <c r="AM31" s="65">
        <v>20</v>
      </c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</row>
    <row r="32" spans="1:50">
      <c r="A32" s="38">
        <v>132</v>
      </c>
      <c r="B32" s="43" t="s">
        <v>190</v>
      </c>
      <c r="C32" s="6" t="s">
        <v>160</v>
      </c>
      <c r="D32" s="38"/>
      <c r="E32" s="43"/>
      <c r="F32" s="6" t="s">
        <v>161</v>
      </c>
      <c r="G32" s="38">
        <v>29</v>
      </c>
      <c r="H32" s="38">
        <v>8</v>
      </c>
      <c r="I32" s="38">
        <v>6</v>
      </c>
      <c r="J32" s="65">
        <v>82.866666666666674</v>
      </c>
      <c r="K32" s="65"/>
      <c r="L32" s="65">
        <v>0.5</v>
      </c>
      <c r="M32" s="65">
        <v>0.20000000000000004</v>
      </c>
      <c r="N32" s="65">
        <v>1.3333333333333333</v>
      </c>
      <c r="O32" s="65">
        <v>0</v>
      </c>
      <c r="P32" s="65">
        <v>15.5</v>
      </c>
      <c r="Q32" s="65">
        <v>14.166666666666666</v>
      </c>
      <c r="R32" s="65">
        <v>60</v>
      </c>
      <c r="S32" s="65"/>
      <c r="T32" s="65">
        <v>8.6666666666666661</v>
      </c>
      <c r="U32" s="65">
        <v>0.76666666666666672</v>
      </c>
      <c r="V32" s="65">
        <v>0</v>
      </c>
      <c r="W32" s="65">
        <v>0.76666666666666672</v>
      </c>
      <c r="X32" s="65">
        <v>0</v>
      </c>
      <c r="Y32" s="65">
        <v>0.76666666666666672</v>
      </c>
      <c r="Z32" s="65">
        <v>1.77</v>
      </c>
      <c r="AA32" s="65">
        <v>13</v>
      </c>
      <c r="AB32" s="65">
        <v>56.866666666666667</v>
      </c>
      <c r="AC32" s="65">
        <v>3.9E-2</v>
      </c>
      <c r="AD32" s="65">
        <v>4.3666666666666666E-2</v>
      </c>
      <c r="AE32" s="65">
        <v>0</v>
      </c>
      <c r="AF32" s="65">
        <v>252.66666666666666</v>
      </c>
      <c r="AG32" s="65">
        <v>21.666666666666668</v>
      </c>
      <c r="AH32" s="65">
        <v>0.11700000000000001</v>
      </c>
      <c r="AI32" s="65">
        <v>0</v>
      </c>
      <c r="AJ32" s="65">
        <v>1.77</v>
      </c>
      <c r="AK32" s="65">
        <v>0</v>
      </c>
      <c r="AL32" s="65">
        <v>0.76666666666666672</v>
      </c>
      <c r="AM32" s="65">
        <v>13</v>
      </c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</row>
    <row r="33" spans="1:50">
      <c r="A33" s="38">
        <v>133</v>
      </c>
      <c r="B33" s="43" t="s">
        <v>191</v>
      </c>
      <c r="C33" s="38" t="s">
        <v>218</v>
      </c>
      <c r="D33" s="38">
        <v>30093</v>
      </c>
      <c r="E33" s="43" t="s">
        <v>275</v>
      </c>
      <c r="F33" s="38" t="s">
        <v>110</v>
      </c>
      <c r="G33" s="38">
        <v>27</v>
      </c>
      <c r="H33" s="38">
        <v>8</v>
      </c>
      <c r="I33" s="38">
        <v>7</v>
      </c>
      <c r="J33" s="65">
        <v>86.8</v>
      </c>
      <c r="K33" s="65"/>
      <c r="L33" s="65">
        <v>0.9</v>
      </c>
      <c r="M33" s="65">
        <v>0.1</v>
      </c>
      <c r="N33" s="65">
        <v>2</v>
      </c>
      <c r="O33" s="65">
        <v>0</v>
      </c>
      <c r="P33" s="65">
        <v>11.8</v>
      </c>
      <c r="Q33" s="65"/>
      <c r="R33" s="65">
        <v>47</v>
      </c>
      <c r="S33" s="65"/>
      <c r="T33" s="65">
        <v>40</v>
      </c>
      <c r="U33" s="65">
        <v>0.1</v>
      </c>
      <c r="V33" s="65"/>
      <c r="W33" s="65"/>
      <c r="X33" s="65">
        <v>0</v>
      </c>
      <c r="Y33" s="65">
        <v>0.1</v>
      </c>
      <c r="Z33" s="65">
        <v>0.1</v>
      </c>
      <c r="AA33" s="65">
        <v>30</v>
      </c>
      <c r="AB33" s="65">
        <v>53.2</v>
      </c>
      <c r="AC33" s="65">
        <v>8.6999999999999994E-2</v>
      </c>
      <c r="AD33" s="65">
        <v>0.04</v>
      </c>
      <c r="AE33" s="65">
        <v>0</v>
      </c>
      <c r="AF33" s="65">
        <v>71</v>
      </c>
      <c r="AG33" s="65">
        <v>11</v>
      </c>
      <c r="AH33" s="65">
        <v>0.06</v>
      </c>
      <c r="AI33" s="65">
        <v>0</v>
      </c>
      <c r="AJ33" s="65">
        <v>0.1</v>
      </c>
      <c r="AK33" s="65">
        <v>0</v>
      </c>
      <c r="AL33" s="65">
        <v>0.1</v>
      </c>
      <c r="AM33" s="65">
        <v>30</v>
      </c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</row>
    <row r="34" spans="1:50">
      <c r="A34" s="38">
        <v>134</v>
      </c>
      <c r="B34" s="43" t="s">
        <v>192</v>
      </c>
      <c r="C34" s="6" t="s">
        <v>160</v>
      </c>
      <c r="D34" s="38"/>
      <c r="E34" s="43"/>
      <c r="F34" s="6" t="s">
        <v>161</v>
      </c>
      <c r="G34" s="38">
        <v>0</v>
      </c>
      <c r="H34" s="38">
        <v>8</v>
      </c>
      <c r="I34" s="38">
        <v>7</v>
      </c>
      <c r="J34" s="65">
        <v>48.859999999999992</v>
      </c>
      <c r="K34" s="65"/>
      <c r="L34" s="65">
        <v>0.64500000000000002</v>
      </c>
      <c r="M34" s="65">
        <v>0.1835</v>
      </c>
      <c r="N34" s="65">
        <v>1.4823333333333333</v>
      </c>
      <c r="O34" s="65">
        <v>0</v>
      </c>
      <c r="P34" s="65">
        <v>7.0200000000000005</v>
      </c>
      <c r="Q34" s="65">
        <v>5.5376666666666665</v>
      </c>
      <c r="R34" s="65">
        <v>29.141666666666666</v>
      </c>
      <c r="S34" s="65"/>
      <c r="T34" s="65">
        <v>12.471666666666666</v>
      </c>
      <c r="U34" s="65">
        <v>0.1235</v>
      </c>
      <c r="V34" s="65">
        <v>0</v>
      </c>
      <c r="W34" s="65">
        <v>0.1235</v>
      </c>
      <c r="X34" s="65">
        <v>0</v>
      </c>
      <c r="Y34" s="65">
        <v>0.1235</v>
      </c>
      <c r="Z34" s="65">
        <v>0.08</v>
      </c>
      <c r="AA34" s="65">
        <v>19.739999999999998</v>
      </c>
      <c r="AB34" s="65">
        <v>50.586166666666664</v>
      </c>
      <c r="AC34" s="65">
        <v>2.5109999999999997E-2</v>
      </c>
      <c r="AD34" s="65">
        <v>2.2718333333333337E-2</v>
      </c>
      <c r="AE34" s="65">
        <v>0</v>
      </c>
      <c r="AF34" s="65">
        <v>101.12500000000001</v>
      </c>
      <c r="AG34" s="65">
        <v>14.285000000000002</v>
      </c>
      <c r="AH34" s="65">
        <v>3.424E-2</v>
      </c>
      <c r="AI34" s="65">
        <v>0</v>
      </c>
      <c r="AJ34" s="65">
        <v>0.08</v>
      </c>
      <c r="AK34" s="65">
        <v>0</v>
      </c>
      <c r="AL34" s="65">
        <v>0.1235</v>
      </c>
      <c r="AM34" s="65">
        <v>19.739999999999998</v>
      </c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</row>
    <row r="35" spans="1:50">
      <c r="A35" s="38">
        <v>135</v>
      </c>
      <c r="B35" s="43" t="s">
        <v>193</v>
      </c>
      <c r="C35" s="6" t="s">
        <v>160</v>
      </c>
      <c r="D35" s="38"/>
      <c r="E35" s="43"/>
      <c r="F35" s="6" t="s">
        <v>161</v>
      </c>
      <c r="G35" s="38">
        <v>27</v>
      </c>
      <c r="H35" s="38">
        <v>7</v>
      </c>
      <c r="I35" s="38">
        <v>5</v>
      </c>
      <c r="J35" s="65">
        <v>89.1</v>
      </c>
      <c r="K35" s="65"/>
      <c r="L35" s="65">
        <v>1.1000000000000001</v>
      </c>
      <c r="M35" s="65">
        <v>0.1</v>
      </c>
      <c r="N35" s="65">
        <v>2</v>
      </c>
      <c r="O35" s="65">
        <v>0</v>
      </c>
      <c r="P35" s="65">
        <v>9.3000000000000007</v>
      </c>
      <c r="Q35" s="65">
        <v>7.3000000000000007</v>
      </c>
      <c r="R35" s="65">
        <v>40</v>
      </c>
      <c r="S35" s="65"/>
      <c r="T35" s="65">
        <v>23</v>
      </c>
      <c r="U35" s="65">
        <v>0.2</v>
      </c>
      <c r="V35" s="65">
        <v>0</v>
      </c>
      <c r="W35" s="65">
        <v>0.2</v>
      </c>
      <c r="X35" s="65">
        <v>0</v>
      </c>
      <c r="Y35" s="65">
        <v>0.2</v>
      </c>
      <c r="Z35" s="65">
        <v>0.2</v>
      </c>
      <c r="AA35" s="65">
        <v>19</v>
      </c>
      <c r="AB35" s="65">
        <v>7.4</v>
      </c>
      <c r="AC35" s="65">
        <v>4.8000000000000001E-2</v>
      </c>
      <c r="AD35" s="65">
        <v>2.8499999999999998E-2</v>
      </c>
      <c r="AE35" s="65">
        <v>0</v>
      </c>
      <c r="AF35" s="65">
        <v>1</v>
      </c>
      <c r="AG35" s="65">
        <v>0</v>
      </c>
      <c r="AH35" s="65">
        <v>0.12</v>
      </c>
      <c r="AI35" s="65">
        <v>0</v>
      </c>
      <c r="AJ35" s="65">
        <v>0.2</v>
      </c>
      <c r="AK35" s="65">
        <v>0</v>
      </c>
      <c r="AL35" s="65">
        <v>0.2</v>
      </c>
      <c r="AM35" s="65">
        <v>19</v>
      </c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</row>
    <row r="36" spans="1:50">
      <c r="A36" s="38">
        <v>136</v>
      </c>
      <c r="B36" s="43" t="s">
        <v>194</v>
      </c>
      <c r="C36" s="6" t="s">
        <v>160</v>
      </c>
      <c r="D36" s="38"/>
      <c r="E36" s="43"/>
      <c r="F36" s="6" t="s">
        <v>161</v>
      </c>
      <c r="G36" s="38">
        <v>9</v>
      </c>
      <c r="H36" s="38">
        <v>7</v>
      </c>
      <c r="I36" s="38">
        <v>5</v>
      </c>
      <c r="J36" s="65">
        <v>93.766666666666666</v>
      </c>
      <c r="K36" s="65"/>
      <c r="L36" s="65">
        <v>1.0333333333333334</v>
      </c>
      <c r="M36" s="65">
        <v>0.20000000000000004</v>
      </c>
      <c r="N36" s="65">
        <v>1</v>
      </c>
      <c r="O36" s="65">
        <v>0</v>
      </c>
      <c r="P36" s="65">
        <v>4.5</v>
      </c>
      <c r="Q36" s="65">
        <v>3.5</v>
      </c>
      <c r="R36" s="65">
        <v>20.666666666666668</v>
      </c>
      <c r="S36" s="65"/>
      <c r="T36" s="65">
        <v>11.666666666666666</v>
      </c>
      <c r="U36" s="65">
        <v>0.39999999999999997</v>
      </c>
      <c r="V36" s="65">
        <v>0</v>
      </c>
      <c r="W36" s="65">
        <v>0.39999999999999997</v>
      </c>
      <c r="X36" s="65">
        <v>0</v>
      </c>
      <c r="Y36" s="65">
        <v>0.39999999999999997</v>
      </c>
      <c r="Z36" s="65">
        <v>0.13</v>
      </c>
      <c r="AA36" s="65">
        <v>12</v>
      </c>
      <c r="AB36" s="65">
        <v>18.066666666666666</v>
      </c>
      <c r="AC36" s="65">
        <v>4.8666666666666664E-2</v>
      </c>
      <c r="AD36" s="65">
        <v>2.9666666666666671E-2</v>
      </c>
      <c r="AE36" s="65">
        <v>0</v>
      </c>
      <c r="AF36" s="65">
        <v>397.66666666666669</v>
      </c>
      <c r="AG36" s="65">
        <v>37</v>
      </c>
      <c r="AH36" s="65">
        <v>8.0666666666666664E-2</v>
      </c>
      <c r="AI36" s="65">
        <v>0</v>
      </c>
      <c r="AJ36" s="65">
        <v>0.13</v>
      </c>
      <c r="AK36" s="65">
        <v>0</v>
      </c>
      <c r="AL36" s="65">
        <v>0.39999999999999997</v>
      </c>
      <c r="AM36" s="65">
        <v>12</v>
      </c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</row>
    <row r="37" spans="1:50">
      <c r="A37" s="38">
        <v>137</v>
      </c>
      <c r="B37" s="43" t="s">
        <v>195</v>
      </c>
      <c r="C37" s="6" t="s">
        <v>160</v>
      </c>
      <c r="D37" s="38"/>
      <c r="E37" s="43"/>
      <c r="F37" s="6" t="s">
        <v>161</v>
      </c>
      <c r="G37" s="38">
        <v>20</v>
      </c>
      <c r="H37" s="38">
        <v>7</v>
      </c>
      <c r="I37" s="38">
        <v>5</v>
      </c>
      <c r="J37" s="65">
        <v>91.300000000000011</v>
      </c>
      <c r="K37" s="65"/>
      <c r="L37" s="65">
        <v>1.35</v>
      </c>
      <c r="M37" s="65">
        <v>0.15000000000000002</v>
      </c>
      <c r="N37" s="65">
        <v>2.5</v>
      </c>
      <c r="O37" s="65">
        <v>0</v>
      </c>
      <c r="P37" s="65">
        <v>6.6</v>
      </c>
      <c r="Q37" s="65">
        <v>4.0999999999999996</v>
      </c>
      <c r="R37" s="65">
        <v>28</v>
      </c>
      <c r="S37" s="65"/>
      <c r="T37" s="65">
        <v>42.5</v>
      </c>
      <c r="U37" s="65">
        <v>0.65</v>
      </c>
      <c r="V37" s="65">
        <v>0</v>
      </c>
      <c r="W37" s="65">
        <v>0.65</v>
      </c>
      <c r="X37" s="65">
        <v>0</v>
      </c>
      <c r="Y37" s="65">
        <v>0.65</v>
      </c>
      <c r="Z37" s="65">
        <v>0.2</v>
      </c>
      <c r="AA37" s="65">
        <v>30.5</v>
      </c>
      <c r="AB37" s="65">
        <v>46.8</v>
      </c>
      <c r="AC37" s="65">
        <v>6.25E-2</v>
      </c>
      <c r="AD37" s="65">
        <v>5.4500000000000007E-2</v>
      </c>
      <c r="AE37" s="65">
        <v>0</v>
      </c>
      <c r="AF37" s="65">
        <v>356</v>
      </c>
      <c r="AG37" s="65">
        <v>30.5</v>
      </c>
      <c r="AH37" s="65">
        <v>0.16649999999999998</v>
      </c>
      <c r="AI37" s="65">
        <v>0</v>
      </c>
      <c r="AJ37" s="65">
        <v>0.2</v>
      </c>
      <c r="AK37" s="65">
        <v>0</v>
      </c>
      <c r="AL37" s="65">
        <v>0.65</v>
      </c>
      <c r="AM37" s="65">
        <v>30.5</v>
      </c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</row>
    <row r="38" spans="1:50">
      <c r="A38" s="38">
        <v>138</v>
      </c>
      <c r="B38" s="43" t="s">
        <v>196</v>
      </c>
      <c r="C38" s="38" t="s">
        <v>218</v>
      </c>
      <c r="D38" s="38">
        <v>18031</v>
      </c>
      <c r="E38" s="43" t="s">
        <v>289</v>
      </c>
      <c r="F38" s="38" t="s">
        <v>110</v>
      </c>
      <c r="G38" s="38">
        <v>6</v>
      </c>
      <c r="H38" s="38">
        <v>7</v>
      </c>
      <c r="I38" s="38">
        <v>4</v>
      </c>
      <c r="J38" s="65">
        <v>91.7</v>
      </c>
      <c r="K38" s="65"/>
      <c r="L38" s="65">
        <v>2.5</v>
      </c>
      <c r="M38" s="65">
        <v>0.3</v>
      </c>
      <c r="N38" s="65">
        <v>0</v>
      </c>
      <c r="O38" s="65">
        <v>0</v>
      </c>
      <c r="P38" s="65">
        <v>4</v>
      </c>
      <c r="Q38" s="65">
        <v>4</v>
      </c>
      <c r="R38" s="65">
        <v>23</v>
      </c>
      <c r="S38" s="65"/>
      <c r="T38" s="65">
        <v>215</v>
      </c>
      <c r="U38" s="65">
        <v>2.2999999999999998</v>
      </c>
      <c r="V38" s="65">
        <v>0</v>
      </c>
      <c r="W38" s="65">
        <v>2.2999999999999998</v>
      </c>
      <c r="X38" s="65">
        <v>0</v>
      </c>
      <c r="Y38" s="65">
        <v>2.2999999999999998</v>
      </c>
      <c r="Z38" s="65">
        <v>0.9</v>
      </c>
      <c r="AA38" s="65">
        <v>85</v>
      </c>
      <c r="AB38" s="65">
        <v>43.3</v>
      </c>
      <c r="AC38" s="65">
        <v>2.7E-2</v>
      </c>
      <c r="AD38" s="65">
        <v>0.158</v>
      </c>
      <c r="AE38" s="65">
        <v>0</v>
      </c>
      <c r="AF38" s="65">
        <v>1752</v>
      </c>
      <c r="AG38" s="65">
        <v>146</v>
      </c>
      <c r="AH38" s="65">
        <v>0.192</v>
      </c>
      <c r="AI38" s="65">
        <v>0</v>
      </c>
      <c r="AJ38" s="65">
        <v>0.9</v>
      </c>
      <c r="AK38" s="65">
        <v>0</v>
      </c>
      <c r="AL38" s="65">
        <v>2.2999999999999998</v>
      </c>
      <c r="AM38" s="65">
        <v>85</v>
      </c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</row>
    <row r="39" spans="1:50">
      <c r="A39" s="38">
        <v>139</v>
      </c>
      <c r="B39" s="43" t="s">
        <v>159</v>
      </c>
      <c r="C39" s="6" t="s">
        <v>160</v>
      </c>
      <c r="D39" s="38"/>
      <c r="E39" s="43"/>
      <c r="F39" s="6" t="s">
        <v>161</v>
      </c>
      <c r="G39" s="38">
        <v>0</v>
      </c>
      <c r="H39" s="38">
        <v>7</v>
      </c>
      <c r="I39" s="38">
        <v>5</v>
      </c>
      <c r="J39" s="65">
        <v>62.15100000000001</v>
      </c>
      <c r="K39" s="65"/>
      <c r="L39" s="65">
        <v>2.4300000000000006</v>
      </c>
      <c r="M39" s="65">
        <v>0.22259999999999999</v>
      </c>
      <c r="N39" s="65">
        <v>1.35</v>
      </c>
      <c r="O39" s="65">
        <v>0</v>
      </c>
      <c r="P39" s="65">
        <v>8.9846000000000004</v>
      </c>
      <c r="Q39" s="65">
        <v>7.6346000000000007</v>
      </c>
      <c r="R39" s="65">
        <v>41.591999999999999</v>
      </c>
      <c r="S39" s="65"/>
      <c r="T39" s="65">
        <v>46.046000000000006</v>
      </c>
      <c r="U39" s="65">
        <v>0.80859999999999999</v>
      </c>
      <c r="V39" s="65">
        <v>0</v>
      </c>
      <c r="W39" s="65">
        <v>0.80859999999999999</v>
      </c>
      <c r="X39" s="65">
        <v>0</v>
      </c>
      <c r="Y39" s="65">
        <v>0.80859999999999999</v>
      </c>
      <c r="Z39" s="65">
        <v>0.36</v>
      </c>
      <c r="AA39" s="65">
        <v>24.32</v>
      </c>
      <c r="AB39" s="65">
        <v>10.0152</v>
      </c>
      <c r="AC39" s="65">
        <v>8.5154000000000007E-2</v>
      </c>
      <c r="AD39" s="65">
        <v>0.11588999999999998</v>
      </c>
      <c r="AE39" s="65">
        <v>0</v>
      </c>
      <c r="AF39" s="65">
        <v>647.96600000000001</v>
      </c>
      <c r="AG39" s="65">
        <v>69.364000000000004</v>
      </c>
      <c r="AH39" s="65">
        <v>0.28973199999999999</v>
      </c>
      <c r="AI39" s="65">
        <v>0</v>
      </c>
      <c r="AJ39" s="65">
        <v>0.36</v>
      </c>
      <c r="AK39" s="65">
        <v>0</v>
      </c>
      <c r="AL39" s="65">
        <v>0.80859999999999999</v>
      </c>
      <c r="AM39" s="65">
        <v>24.32</v>
      </c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</row>
    <row r="40" spans="1:50">
      <c r="A40" s="38">
        <v>140</v>
      </c>
      <c r="B40" s="43" t="s">
        <v>197</v>
      </c>
      <c r="C40" s="6" t="s">
        <v>160</v>
      </c>
      <c r="D40" s="38"/>
      <c r="E40" s="43"/>
      <c r="F40" s="6" t="s">
        <v>161</v>
      </c>
      <c r="G40" s="38">
        <v>0</v>
      </c>
      <c r="H40" s="38">
        <v>4</v>
      </c>
      <c r="I40" s="38">
        <v>12</v>
      </c>
      <c r="J40" s="65">
        <v>70.959999999999994</v>
      </c>
      <c r="K40" s="65"/>
      <c r="L40" s="65">
        <v>7.08</v>
      </c>
      <c r="M40" s="65">
        <v>0.44000000000000006</v>
      </c>
      <c r="N40" s="65">
        <v>5.8</v>
      </c>
      <c r="O40" s="65">
        <v>0</v>
      </c>
      <c r="P40" s="65">
        <v>20.259999999999998</v>
      </c>
      <c r="Q40" s="65">
        <v>14.459999999999999</v>
      </c>
      <c r="R40" s="65">
        <v>110.4</v>
      </c>
      <c r="S40" s="65"/>
      <c r="T40" s="65">
        <v>46.8</v>
      </c>
      <c r="U40" s="65">
        <v>2.54</v>
      </c>
      <c r="V40" s="65">
        <v>0</v>
      </c>
      <c r="W40" s="65">
        <v>2.54</v>
      </c>
      <c r="X40" s="65">
        <v>0</v>
      </c>
      <c r="Y40" s="65">
        <v>2.54</v>
      </c>
      <c r="Z40" s="65">
        <v>0.86</v>
      </c>
      <c r="AA40" s="65">
        <v>89.6</v>
      </c>
      <c r="AB40" s="65">
        <v>5.1199999999999992</v>
      </c>
      <c r="AC40" s="65">
        <v>0.20060000000000003</v>
      </c>
      <c r="AD40" s="65">
        <v>7.6399999999999996E-2</v>
      </c>
      <c r="AE40" s="65">
        <v>0</v>
      </c>
      <c r="AF40" s="65">
        <v>25.2</v>
      </c>
      <c r="AG40" s="65">
        <v>2</v>
      </c>
      <c r="AH40" s="65">
        <v>0.13979999999999998</v>
      </c>
      <c r="AI40" s="65">
        <v>0</v>
      </c>
      <c r="AJ40" s="65">
        <v>0.86</v>
      </c>
      <c r="AK40" s="65">
        <v>0</v>
      </c>
      <c r="AL40" s="65">
        <v>2.54</v>
      </c>
      <c r="AM40" s="65">
        <v>89.6</v>
      </c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</row>
    <row r="41" spans="1:50">
      <c r="A41" s="38">
        <v>141</v>
      </c>
      <c r="B41" s="43" t="s">
        <v>198</v>
      </c>
      <c r="C41" s="6" t="s">
        <v>160</v>
      </c>
      <c r="D41" s="38"/>
      <c r="E41" s="43"/>
      <c r="F41" s="6" t="s">
        <v>161</v>
      </c>
      <c r="G41" s="38">
        <v>0</v>
      </c>
      <c r="H41" s="38">
        <v>4</v>
      </c>
      <c r="I41" s="38">
        <v>12</v>
      </c>
      <c r="J41" s="65">
        <v>11.014285714285716</v>
      </c>
      <c r="K41" s="65"/>
      <c r="L41" s="65">
        <v>22.62857142857143</v>
      </c>
      <c r="M41" s="65">
        <v>1.0571428571428572</v>
      </c>
      <c r="N41" s="65">
        <v>18.714285714285715</v>
      </c>
      <c r="O41" s="65">
        <v>0</v>
      </c>
      <c r="P41" s="65">
        <v>61.628571428571426</v>
      </c>
      <c r="Q41" s="65">
        <v>42.914285714285711</v>
      </c>
      <c r="R41" s="65">
        <v>339.14285714285717</v>
      </c>
      <c r="S41" s="65"/>
      <c r="T41" s="65">
        <v>137</v>
      </c>
      <c r="U41" s="65">
        <v>6.8428571428571434</v>
      </c>
      <c r="V41" s="65">
        <v>0</v>
      </c>
      <c r="W41" s="65">
        <v>6.8428571428571434</v>
      </c>
      <c r="X41" s="65">
        <v>0</v>
      </c>
      <c r="Y41" s="65">
        <v>6.8428571428571434</v>
      </c>
      <c r="Z41" s="65">
        <v>3.1</v>
      </c>
      <c r="AA41" s="65">
        <v>482.14</v>
      </c>
      <c r="AB41" s="65">
        <v>2.2285714285714286</v>
      </c>
      <c r="AC41" s="65">
        <v>0.63628571428571423</v>
      </c>
      <c r="AD41" s="65">
        <v>0.20257142857142857</v>
      </c>
      <c r="AE41" s="65">
        <v>0</v>
      </c>
      <c r="AF41" s="65">
        <v>9.7142857142857135</v>
      </c>
      <c r="AG41" s="65">
        <v>0.8571428571428571</v>
      </c>
      <c r="AH41" s="65">
        <v>0.38257142857142856</v>
      </c>
      <c r="AI41" s="65">
        <v>0</v>
      </c>
      <c r="AJ41" s="65">
        <v>3.1</v>
      </c>
      <c r="AK41" s="65">
        <v>0</v>
      </c>
      <c r="AL41" s="65">
        <v>6.8428571428571434</v>
      </c>
      <c r="AM41" s="65">
        <v>482.14</v>
      </c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</row>
    <row r="42" spans="1:50">
      <c r="A42" s="38">
        <v>142</v>
      </c>
      <c r="B42" s="43" t="s">
        <v>199</v>
      </c>
      <c r="C42" s="38" t="s">
        <v>218</v>
      </c>
      <c r="D42" s="38">
        <v>8005</v>
      </c>
      <c r="E42" s="43" t="s">
        <v>307</v>
      </c>
      <c r="F42" s="38" t="s">
        <v>110</v>
      </c>
      <c r="G42" s="38">
        <v>29</v>
      </c>
      <c r="H42" s="38">
        <v>4</v>
      </c>
      <c r="I42" s="38">
        <v>12</v>
      </c>
      <c r="J42" s="65">
        <v>27.9</v>
      </c>
      <c r="K42" s="65"/>
      <c r="L42" s="65">
        <v>19.899999999999999</v>
      </c>
      <c r="M42" s="65">
        <v>37.9</v>
      </c>
      <c r="N42" s="65">
        <v>7</v>
      </c>
      <c r="O42" s="65">
        <v>0</v>
      </c>
      <c r="P42" s="65">
        <v>12.4</v>
      </c>
      <c r="Q42" s="65"/>
      <c r="R42" s="65">
        <v>437</v>
      </c>
      <c r="S42" s="65"/>
      <c r="T42" s="65">
        <v>71</v>
      </c>
      <c r="U42" s="65">
        <v>3.5</v>
      </c>
      <c r="V42" s="65">
        <v>0</v>
      </c>
      <c r="W42" s="65">
        <v>3.5</v>
      </c>
      <c r="X42" s="65">
        <v>0</v>
      </c>
      <c r="Y42" s="65">
        <v>3.5</v>
      </c>
      <c r="Z42" s="65">
        <v>2.5</v>
      </c>
      <c r="AA42" s="65">
        <v>185</v>
      </c>
      <c r="AB42" s="65">
        <v>0</v>
      </c>
      <c r="AC42" s="65">
        <v>0.49299999999999999</v>
      </c>
      <c r="AD42" s="65">
        <v>0.104</v>
      </c>
      <c r="AE42" s="65">
        <v>0</v>
      </c>
      <c r="AF42" s="65">
        <v>0</v>
      </c>
      <c r="AG42" s="65">
        <v>0</v>
      </c>
      <c r="AH42" s="65">
        <v>0.26800000000000002</v>
      </c>
      <c r="AI42" s="65">
        <v>0</v>
      </c>
      <c r="AJ42" s="65">
        <v>2.5</v>
      </c>
      <c r="AK42" s="65">
        <v>0</v>
      </c>
      <c r="AL42" s="65">
        <v>3.5</v>
      </c>
      <c r="AM42" s="65">
        <v>185</v>
      </c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</row>
    <row r="43" spans="1:50">
      <c r="A43" s="38">
        <v>143</v>
      </c>
      <c r="B43" s="43" t="s">
        <v>200</v>
      </c>
      <c r="C43" s="6" t="s">
        <v>160</v>
      </c>
      <c r="D43" s="38"/>
      <c r="E43" s="43"/>
      <c r="F43" s="6" t="s">
        <v>161</v>
      </c>
      <c r="G43" s="38">
        <v>0</v>
      </c>
      <c r="H43" s="38">
        <v>4</v>
      </c>
      <c r="I43" s="38">
        <v>12</v>
      </c>
      <c r="J43" s="65">
        <v>4.8666666666666663</v>
      </c>
      <c r="K43" s="65"/>
      <c r="L43" s="65">
        <v>25.099999999999998</v>
      </c>
      <c r="M43" s="65">
        <v>49.366666666666674</v>
      </c>
      <c r="N43" s="65">
        <v>8.6666666666666661</v>
      </c>
      <c r="O43" s="65">
        <v>0</v>
      </c>
      <c r="P43" s="65">
        <v>17.900000000000002</v>
      </c>
      <c r="Q43" s="65">
        <v>9.2333333333333343</v>
      </c>
      <c r="R43" s="65">
        <v>573</v>
      </c>
      <c r="S43" s="65"/>
      <c r="T43" s="65">
        <v>79.333333333333329</v>
      </c>
      <c r="U43" s="65">
        <v>3.8333333333333335</v>
      </c>
      <c r="V43" s="65">
        <v>0</v>
      </c>
      <c r="W43" s="65">
        <v>3.8333333333333335</v>
      </c>
      <c r="X43" s="65">
        <v>0</v>
      </c>
      <c r="Y43" s="65">
        <v>3.8333333333333335</v>
      </c>
      <c r="Z43" s="65">
        <v>3.3</v>
      </c>
      <c r="AA43" s="65">
        <v>192.33</v>
      </c>
      <c r="AB43" s="65">
        <v>0</v>
      </c>
      <c r="AC43" s="65">
        <v>0.54066666666666674</v>
      </c>
      <c r="AD43" s="65">
        <v>0.12033333333333333</v>
      </c>
      <c r="AE43" s="65">
        <v>0</v>
      </c>
      <c r="AF43" s="65">
        <v>0</v>
      </c>
      <c r="AG43" s="65">
        <v>0</v>
      </c>
      <c r="AH43" s="65">
        <v>0.3116666666666667</v>
      </c>
      <c r="AI43" s="65">
        <v>0</v>
      </c>
      <c r="AJ43" s="65">
        <v>3.3</v>
      </c>
      <c r="AK43" s="65">
        <v>0</v>
      </c>
      <c r="AL43" s="65">
        <v>3.8333333333333335</v>
      </c>
      <c r="AM43" s="65">
        <v>192.33</v>
      </c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</row>
    <row r="44" spans="1:50">
      <c r="A44" s="38">
        <v>144</v>
      </c>
      <c r="B44" s="43" t="s">
        <v>201</v>
      </c>
      <c r="C44" s="38" t="s">
        <v>218</v>
      </c>
      <c r="D44" s="38">
        <v>8007</v>
      </c>
      <c r="E44" s="43" t="s">
        <v>311</v>
      </c>
      <c r="F44" s="38" t="s">
        <v>110</v>
      </c>
      <c r="G44" s="38">
        <v>0</v>
      </c>
      <c r="H44" s="38">
        <v>4</v>
      </c>
      <c r="I44" s="38">
        <v>12</v>
      </c>
      <c r="J44" s="65">
        <v>6.5</v>
      </c>
      <c r="K44" s="65"/>
      <c r="L44" s="65">
        <v>25.8</v>
      </c>
      <c r="M44" s="65">
        <v>49.2</v>
      </c>
      <c r="N44" s="65">
        <v>9</v>
      </c>
      <c r="O44" s="65">
        <v>0</v>
      </c>
      <c r="P44" s="65">
        <v>16.100000000000001</v>
      </c>
      <c r="Q44" s="65"/>
      <c r="R44" s="65">
        <v>567</v>
      </c>
      <c r="S44" s="65"/>
      <c r="T44" s="65">
        <v>92</v>
      </c>
      <c r="U44" s="65">
        <v>4.5999999999999996</v>
      </c>
      <c r="V44" s="65">
        <v>0</v>
      </c>
      <c r="W44" s="65">
        <v>4.5999999999999996</v>
      </c>
      <c r="X44" s="65">
        <v>0</v>
      </c>
      <c r="Y44" s="65">
        <v>4.5999999999999996</v>
      </c>
      <c r="Z44" s="65">
        <v>3.3</v>
      </c>
      <c r="AA44" s="65">
        <v>240</v>
      </c>
      <c r="AB44" s="65">
        <v>0</v>
      </c>
      <c r="AC44" s="65">
        <v>0.64</v>
      </c>
      <c r="AD44" s="65">
        <v>0.13500000000000001</v>
      </c>
      <c r="AE44" s="65">
        <v>0</v>
      </c>
      <c r="AF44" s="65">
        <v>0</v>
      </c>
      <c r="AG44" s="65">
        <v>0</v>
      </c>
      <c r="AH44" s="65">
        <v>0.34799999999999998</v>
      </c>
      <c r="AI44" s="65">
        <v>0</v>
      </c>
      <c r="AJ44" s="65">
        <v>3.3</v>
      </c>
      <c r="AK44" s="65">
        <v>0</v>
      </c>
      <c r="AL44" s="65">
        <v>4.5999999999999996</v>
      </c>
      <c r="AM44" s="65">
        <v>240</v>
      </c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</row>
    <row r="45" spans="1:50">
      <c r="A45" s="38">
        <v>145</v>
      </c>
      <c r="B45" s="43" t="s">
        <v>202</v>
      </c>
      <c r="C45" s="6" t="s">
        <v>160</v>
      </c>
      <c r="D45" s="38"/>
      <c r="E45" s="43"/>
      <c r="F45" s="6" t="s">
        <v>161</v>
      </c>
      <c r="G45" s="38">
        <v>0</v>
      </c>
      <c r="H45" s="38">
        <v>7</v>
      </c>
      <c r="I45" s="38">
        <v>12</v>
      </c>
      <c r="J45" s="65">
        <v>78.050000000000011</v>
      </c>
      <c r="K45" s="65"/>
      <c r="L45" s="65">
        <v>4.2</v>
      </c>
      <c r="M45" s="65">
        <v>0.4</v>
      </c>
      <c r="N45" s="65">
        <v>5</v>
      </c>
      <c r="O45" s="65">
        <v>0</v>
      </c>
      <c r="P45" s="65">
        <v>16.649999999999999</v>
      </c>
      <c r="Q45" s="65">
        <v>11.65</v>
      </c>
      <c r="R45" s="65">
        <v>85.5</v>
      </c>
      <c r="S45" s="65"/>
      <c r="T45" s="65">
        <v>75.5</v>
      </c>
      <c r="U45" s="65">
        <v>1.3</v>
      </c>
      <c r="V45" s="65">
        <v>0</v>
      </c>
      <c r="W45" s="65">
        <v>1.3</v>
      </c>
      <c r="X45" s="65">
        <v>0</v>
      </c>
      <c r="Y45" s="65">
        <v>1.3</v>
      </c>
      <c r="Z45" s="65">
        <v>1.1000000000000001</v>
      </c>
      <c r="AA45" s="65">
        <v>116.5</v>
      </c>
      <c r="AB45" s="65">
        <v>21.25</v>
      </c>
      <c r="AC45" s="65">
        <v>0.188</v>
      </c>
      <c r="AD45" s="65">
        <v>0.13850000000000001</v>
      </c>
      <c r="AE45" s="65">
        <v>0</v>
      </c>
      <c r="AF45" s="65">
        <v>470.5</v>
      </c>
      <c r="AG45" s="65">
        <v>39.5</v>
      </c>
      <c r="AH45" s="65">
        <v>0.11800000000000001</v>
      </c>
      <c r="AI45" s="65">
        <v>0</v>
      </c>
      <c r="AJ45" s="65">
        <v>1.1000000000000001</v>
      </c>
      <c r="AK45" s="65">
        <v>0</v>
      </c>
      <c r="AL45" s="65">
        <v>1.3</v>
      </c>
      <c r="AM45" s="65">
        <v>116.5</v>
      </c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</row>
    <row r="46" spans="1:50">
      <c r="A46" s="38">
        <v>146</v>
      </c>
      <c r="B46" s="43" t="s">
        <v>203</v>
      </c>
      <c r="C46" s="6" t="s">
        <v>160</v>
      </c>
      <c r="D46" s="38"/>
      <c r="E46" s="43"/>
      <c r="F46" s="6" t="s">
        <v>161</v>
      </c>
      <c r="G46" s="38">
        <v>0</v>
      </c>
      <c r="H46" s="38">
        <v>6</v>
      </c>
      <c r="I46" s="38">
        <v>12</v>
      </c>
      <c r="J46" s="65">
        <v>4</v>
      </c>
      <c r="K46" s="65"/>
      <c r="L46" s="65">
        <v>17.350000000000001</v>
      </c>
      <c r="M46" s="65">
        <v>48.85</v>
      </c>
      <c r="N46" s="65">
        <v>12.9</v>
      </c>
      <c r="O46" s="65">
        <v>0</v>
      </c>
      <c r="P46" s="65">
        <v>24.6</v>
      </c>
      <c r="Q46" s="65">
        <v>11.7</v>
      </c>
      <c r="R46" s="65">
        <v>569</v>
      </c>
      <c r="S46" s="65"/>
      <c r="T46" s="65">
        <v>982</v>
      </c>
      <c r="U46" s="65">
        <v>14.675000000000001</v>
      </c>
      <c r="V46" s="65">
        <v>0</v>
      </c>
      <c r="W46" s="65">
        <v>14.675000000000001</v>
      </c>
      <c r="X46" s="65">
        <v>0</v>
      </c>
      <c r="Y46" s="65">
        <v>14.675000000000001</v>
      </c>
      <c r="Z46" s="65">
        <v>7.5</v>
      </c>
      <c r="AA46" s="65">
        <v>97.5</v>
      </c>
      <c r="AB46" s="65">
        <v>0</v>
      </c>
      <c r="AC46" s="65">
        <v>0.79649999999999999</v>
      </c>
      <c r="AD46" s="65">
        <v>0.2505</v>
      </c>
      <c r="AE46" s="65">
        <v>0</v>
      </c>
      <c r="AF46" s="65">
        <v>2.5</v>
      </c>
      <c r="AG46" s="65">
        <v>0</v>
      </c>
      <c r="AH46" s="65">
        <v>0.79600000000000004</v>
      </c>
      <c r="AI46" s="65">
        <v>0</v>
      </c>
      <c r="AJ46" s="65">
        <v>7.5</v>
      </c>
      <c r="AK46" s="65">
        <v>0</v>
      </c>
      <c r="AL46" s="65">
        <v>14.675000000000001</v>
      </c>
      <c r="AM46" s="65">
        <v>97.5</v>
      </c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</row>
    <row r="47" spans="1:50">
      <c r="A47" s="38">
        <v>147</v>
      </c>
      <c r="B47" s="43" t="s">
        <v>204</v>
      </c>
      <c r="C47" s="38" t="s">
        <v>218</v>
      </c>
      <c r="D47" s="38">
        <v>26002</v>
      </c>
      <c r="E47" s="43" t="s">
        <v>316</v>
      </c>
      <c r="F47" s="38" t="s">
        <v>110</v>
      </c>
      <c r="G47" s="38">
        <v>0</v>
      </c>
      <c r="H47" s="38">
        <v>3</v>
      </c>
      <c r="I47" s="38">
        <v>15</v>
      </c>
      <c r="J47" s="65">
        <v>0</v>
      </c>
      <c r="K47" s="65"/>
      <c r="L47" s="65">
        <v>0</v>
      </c>
      <c r="M47" s="65">
        <v>0</v>
      </c>
      <c r="N47" s="65">
        <v>0</v>
      </c>
      <c r="O47" s="65">
        <v>0</v>
      </c>
      <c r="P47" s="65">
        <v>100</v>
      </c>
      <c r="Q47" s="65"/>
      <c r="R47" s="65">
        <v>387</v>
      </c>
      <c r="S47" s="65"/>
      <c r="T47" s="65">
        <v>1</v>
      </c>
      <c r="U47" s="65">
        <v>0</v>
      </c>
      <c r="V47" s="65"/>
      <c r="W47" s="65"/>
      <c r="X47" s="65">
        <v>0</v>
      </c>
      <c r="Y47" s="65">
        <v>0</v>
      </c>
      <c r="Z47" s="65">
        <v>0</v>
      </c>
      <c r="AA47" s="65">
        <v>0</v>
      </c>
      <c r="AB47" s="65">
        <v>0</v>
      </c>
      <c r="AC47" s="65">
        <v>0</v>
      </c>
      <c r="AD47" s="65">
        <v>1.9E-2</v>
      </c>
      <c r="AE47" s="65">
        <v>0</v>
      </c>
      <c r="AF47" s="65">
        <v>0</v>
      </c>
      <c r="AG47" s="65">
        <v>0</v>
      </c>
      <c r="AH47" s="65">
        <v>0</v>
      </c>
      <c r="AI47" s="65">
        <v>0</v>
      </c>
      <c r="AJ47" s="65">
        <v>0</v>
      </c>
      <c r="AK47" s="65">
        <v>0</v>
      </c>
      <c r="AL47" s="65">
        <v>0</v>
      </c>
      <c r="AM47" s="65">
        <v>0</v>
      </c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</row>
    <row r="48" spans="1:50">
      <c r="A48" s="38">
        <v>148</v>
      </c>
      <c r="B48" s="43" t="s">
        <v>205</v>
      </c>
      <c r="C48" s="38" t="s">
        <v>162</v>
      </c>
      <c r="D48" s="38">
        <v>14214</v>
      </c>
      <c r="E48" s="43" t="s">
        <v>317</v>
      </c>
      <c r="F48" s="38" t="s">
        <v>110</v>
      </c>
      <c r="G48" s="38">
        <v>95</v>
      </c>
      <c r="H48" s="38">
        <v>9</v>
      </c>
      <c r="I48" s="38">
        <v>16</v>
      </c>
      <c r="J48" s="65">
        <v>3.1</v>
      </c>
      <c r="K48" s="65">
        <v>8.8000000000000007</v>
      </c>
      <c r="L48" s="65">
        <v>12.2</v>
      </c>
      <c r="M48" s="65">
        <v>0.5</v>
      </c>
      <c r="N48" s="65">
        <v>0</v>
      </c>
      <c r="O48" s="65">
        <v>0</v>
      </c>
      <c r="P48" s="65">
        <v>75.400000000000006</v>
      </c>
      <c r="Q48" s="65"/>
      <c r="R48" s="65">
        <v>353</v>
      </c>
      <c r="S48" s="65"/>
      <c r="T48" s="65">
        <v>141</v>
      </c>
      <c r="U48" s="65">
        <v>4.41</v>
      </c>
      <c r="V48" s="65">
        <v>0</v>
      </c>
      <c r="W48" s="65">
        <v>4.41</v>
      </c>
      <c r="X48" s="65">
        <v>0</v>
      </c>
      <c r="Y48" s="65">
        <v>4.41</v>
      </c>
      <c r="Z48" s="65">
        <v>0.35</v>
      </c>
      <c r="AA48" s="65">
        <v>0</v>
      </c>
      <c r="AB48" s="65">
        <v>0</v>
      </c>
      <c r="AC48" s="65">
        <v>8.0000000000000002E-3</v>
      </c>
      <c r="AD48" s="65">
        <v>7.3999999999999996E-2</v>
      </c>
      <c r="AE48" s="65">
        <v>0</v>
      </c>
      <c r="AF48" s="65">
        <v>0</v>
      </c>
      <c r="AG48" s="65">
        <v>0</v>
      </c>
      <c r="AH48" s="65">
        <v>2.9000000000000001E-2</v>
      </c>
      <c r="AI48" s="65">
        <v>0</v>
      </c>
      <c r="AJ48" s="65">
        <v>0.35</v>
      </c>
      <c r="AK48" s="65">
        <v>0</v>
      </c>
      <c r="AL48" s="65">
        <v>4.41</v>
      </c>
      <c r="AM48" s="65">
        <v>0</v>
      </c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</row>
    <row r="49" spans="1:50">
      <c r="A49" s="38">
        <v>149</v>
      </c>
      <c r="B49" s="43" t="s">
        <v>206</v>
      </c>
      <c r="C49" s="38" t="s">
        <v>162</v>
      </c>
      <c r="D49" s="38">
        <v>14366</v>
      </c>
      <c r="E49" s="43" t="s">
        <v>318</v>
      </c>
      <c r="F49" s="38" t="s">
        <v>110</v>
      </c>
      <c r="G49" s="38">
        <v>95</v>
      </c>
      <c r="H49" s="38">
        <v>9</v>
      </c>
      <c r="I49" s="38">
        <v>16</v>
      </c>
      <c r="J49" s="65">
        <v>5.09</v>
      </c>
      <c r="K49" s="65">
        <v>16.04</v>
      </c>
      <c r="L49" s="65">
        <v>20.21</v>
      </c>
      <c r="M49" s="65">
        <v>0</v>
      </c>
      <c r="N49" s="65">
        <v>8.5</v>
      </c>
      <c r="O49" s="65">
        <v>0</v>
      </c>
      <c r="P49" s="65">
        <v>58.66</v>
      </c>
      <c r="Q49" s="65"/>
      <c r="R49" s="65">
        <v>315</v>
      </c>
      <c r="S49" s="65"/>
      <c r="T49" s="65">
        <v>118</v>
      </c>
      <c r="U49" s="65">
        <v>2.2599999999999998</v>
      </c>
      <c r="V49" s="65">
        <v>0</v>
      </c>
      <c r="W49" s="65">
        <v>2.2599999999999998</v>
      </c>
      <c r="X49" s="65">
        <v>0</v>
      </c>
      <c r="Y49" s="65">
        <v>2.2599999999999998</v>
      </c>
      <c r="Z49" s="65">
        <v>1.69</v>
      </c>
      <c r="AA49" s="65">
        <v>103</v>
      </c>
      <c r="AB49" s="65">
        <v>0</v>
      </c>
      <c r="AC49" s="65">
        <v>0</v>
      </c>
      <c r="AD49" s="65">
        <v>0.98499999999999999</v>
      </c>
      <c r="AE49" s="65">
        <v>0</v>
      </c>
      <c r="AF49" s="65">
        <v>0</v>
      </c>
      <c r="AG49" s="65">
        <v>0</v>
      </c>
      <c r="AH49" s="65">
        <v>0.35599999999999998</v>
      </c>
      <c r="AI49" s="65">
        <v>0</v>
      </c>
      <c r="AJ49" s="65">
        <v>1.69</v>
      </c>
      <c r="AK49" s="65">
        <v>0</v>
      </c>
      <c r="AL49" s="65">
        <v>2.2599999999999998</v>
      </c>
      <c r="AM49" s="65">
        <v>103</v>
      </c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</row>
    <row r="50" spans="1:50">
      <c r="A50" s="38">
        <v>150</v>
      </c>
      <c r="B50" s="43" t="s">
        <v>207</v>
      </c>
      <c r="C50" s="38" t="s">
        <v>249</v>
      </c>
      <c r="D50" s="38">
        <v>464</v>
      </c>
      <c r="E50" s="43" t="s">
        <v>319</v>
      </c>
      <c r="F50" s="38" t="s">
        <v>110</v>
      </c>
      <c r="G50" s="38">
        <v>0</v>
      </c>
      <c r="H50" s="38">
        <v>10</v>
      </c>
      <c r="I50" s="38">
        <v>16</v>
      </c>
      <c r="J50" s="65">
        <v>0</v>
      </c>
      <c r="K50" s="65"/>
      <c r="L50" s="65">
        <v>0</v>
      </c>
      <c r="M50" s="65">
        <v>0</v>
      </c>
      <c r="N50" s="65">
        <v>0</v>
      </c>
      <c r="O50" s="65">
        <v>0</v>
      </c>
      <c r="P50" s="65">
        <v>0</v>
      </c>
      <c r="Q50" s="65">
        <v>0</v>
      </c>
      <c r="R50" s="65">
        <v>0</v>
      </c>
      <c r="S50" s="65"/>
      <c r="T50" s="65">
        <v>45</v>
      </c>
      <c r="U50" s="65">
        <v>0.1</v>
      </c>
      <c r="V50" s="65">
        <v>0</v>
      </c>
      <c r="W50" s="65">
        <v>0.1</v>
      </c>
      <c r="X50" s="65">
        <v>0</v>
      </c>
      <c r="Y50" s="65">
        <v>0.1</v>
      </c>
      <c r="Z50" s="65">
        <v>0</v>
      </c>
      <c r="AA50" s="65">
        <v>0</v>
      </c>
      <c r="AB50" s="65">
        <v>0</v>
      </c>
      <c r="AC50" s="65">
        <v>0</v>
      </c>
      <c r="AD50" s="65">
        <v>0</v>
      </c>
      <c r="AE50" s="65">
        <v>0</v>
      </c>
      <c r="AF50" s="65">
        <v>0</v>
      </c>
      <c r="AG50" s="65">
        <v>0</v>
      </c>
      <c r="AH50" s="65">
        <v>0</v>
      </c>
      <c r="AI50" s="65">
        <v>0</v>
      </c>
      <c r="AJ50" s="65">
        <v>0</v>
      </c>
      <c r="AK50" s="65">
        <v>0</v>
      </c>
      <c r="AL50" s="65">
        <v>0.1</v>
      </c>
      <c r="AM50" s="65">
        <v>0</v>
      </c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</row>
    <row r="51" spans="1:50">
      <c r="A51" s="38">
        <v>151</v>
      </c>
      <c r="B51" s="43" t="s">
        <v>208</v>
      </c>
      <c r="C51" s="38" t="s">
        <v>218</v>
      </c>
      <c r="D51" s="38">
        <v>27090</v>
      </c>
      <c r="E51" s="43" t="s">
        <v>320</v>
      </c>
      <c r="F51" s="38" t="s">
        <v>110</v>
      </c>
      <c r="G51" s="38">
        <v>0</v>
      </c>
      <c r="H51" s="38">
        <v>18</v>
      </c>
      <c r="I51" s="38">
        <v>16</v>
      </c>
      <c r="J51" s="65">
        <v>87.6</v>
      </c>
      <c r="K51" s="65"/>
      <c r="L51" s="65">
        <v>0</v>
      </c>
      <c r="M51" s="65">
        <v>0</v>
      </c>
      <c r="N51" s="65">
        <v>0</v>
      </c>
      <c r="O51" s="65">
        <v>0</v>
      </c>
      <c r="P51" s="65">
        <v>12.3</v>
      </c>
      <c r="Q51" s="65"/>
      <c r="R51" s="65">
        <v>48</v>
      </c>
      <c r="S51" s="65"/>
      <c r="T51" s="65">
        <v>5</v>
      </c>
      <c r="U51" s="65">
        <v>0.1</v>
      </c>
      <c r="V51" s="65">
        <v>0</v>
      </c>
      <c r="W51" s="65">
        <v>0.1</v>
      </c>
      <c r="X51" s="65">
        <v>0</v>
      </c>
      <c r="Y51" s="65">
        <v>0.1</v>
      </c>
      <c r="Z51" s="65">
        <v>0.1</v>
      </c>
      <c r="AA51" s="65">
        <v>0</v>
      </c>
      <c r="AB51" s="65">
        <v>0</v>
      </c>
      <c r="AC51" s="65">
        <v>0</v>
      </c>
      <c r="AD51" s="65">
        <v>0</v>
      </c>
      <c r="AE51" s="65">
        <v>0</v>
      </c>
      <c r="AF51" s="65">
        <v>0</v>
      </c>
      <c r="AG51" s="65">
        <v>0</v>
      </c>
      <c r="AH51" s="65">
        <v>0</v>
      </c>
      <c r="AI51" s="65">
        <v>0</v>
      </c>
      <c r="AJ51" s="65">
        <v>0.1</v>
      </c>
      <c r="AK51" s="65">
        <v>0</v>
      </c>
      <c r="AL51" s="65">
        <v>0.1</v>
      </c>
      <c r="AM51" s="65">
        <v>0</v>
      </c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</row>
    <row r="52" spans="1:50">
      <c r="A52" s="38">
        <v>152</v>
      </c>
      <c r="B52" s="43" t="s">
        <v>209</v>
      </c>
      <c r="C52" s="6" t="s">
        <v>160</v>
      </c>
      <c r="D52" s="38"/>
      <c r="E52" s="43"/>
      <c r="F52" s="6" t="s">
        <v>161</v>
      </c>
      <c r="G52" s="38">
        <v>0</v>
      </c>
      <c r="H52" s="38">
        <v>11</v>
      </c>
      <c r="I52" s="38">
        <v>16</v>
      </c>
      <c r="J52" s="65">
        <v>92</v>
      </c>
      <c r="K52" s="65"/>
      <c r="L52" s="65">
        <v>0.5</v>
      </c>
      <c r="M52" s="65">
        <v>0</v>
      </c>
      <c r="N52" s="65">
        <v>0</v>
      </c>
      <c r="O52" s="65">
        <v>3.6</v>
      </c>
      <c r="P52" s="65">
        <v>3.5333333333333332</v>
      </c>
      <c r="Q52" s="65">
        <v>3.5333333333333332</v>
      </c>
      <c r="R52" s="65">
        <v>43</v>
      </c>
      <c r="S52" s="65"/>
      <c r="T52" s="65">
        <v>4</v>
      </c>
      <c r="U52" s="65">
        <v>0</v>
      </c>
      <c r="V52" s="65">
        <v>0</v>
      </c>
      <c r="W52" s="65">
        <v>0</v>
      </c>
      <c r="X52" s="65">
        <v>0</v>
      </c>
      <c r="Y52" s="65">
        <v>0</v>
      </c>
      <c r="Z52" s="65">
        <v>0</v>
      </c>
      <c r="AA52" s="65">
        <v>6</v>
      </c>
      <c r="AB52" s="65">
        <v>0</v>
      </c>
      <c r="AC52" s="65">
        <v>8.3333333333333332E-3</v>
      </c>
      <c r="AD52" s="65">
        <v>2.8333333333333332E-2</v>
      </c>
      <c r="AE52" s="65">
        <v>0</v>
      </c>
      <c r="AF52" s="65">
        <v>0</v>
      </c>
      <c r="AG52" s="65">
        <v>0</v>
      </c>
      <c r="AH52" s="65">
        <v>4.8666666666666671E-2</v>
      </c>
      <c r="AI52" s="65">
        <v>0.02</v>
      </c>
      <c r="AJ52" s="65">
        <v>0</v>
      </c>
      <c r="AK52" s="65">
        <v>0</v>
      </c>
      <c r="AL52" s="65">
        <v>0</v>
      </c>
      <c r="AM52" s="65">
        <v>6</v>
      </c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</row>
    <row r="53" spans="1:50">
      <c r="A53" s="38">
        <v>153</v>
      </c>
      <c r="B53" s="43" t="s">
        <v>210</v>
      </c>
      <c r="C53" s="38" t="s">
        <v>218</v>
      </c>
      <c r="D53" s="38">
        <v>27301</v>
      </c>
      <c r="E53" s="43" t="s">
        <v>325</v>
      </c>
      <c r="F53" s="38" t="s">
        <v>151</v>
      </c>
      <c r="G53" s="38">
        <v>0</v>
      </c>
      <c r="H53" s="38">
        <v>11</v>
      </c>
      <c r="I53" s="38">
        <v>16</v>
      </c>
      <c r="J53" s="65">
        <v>62.1</v>
      </c>
      <c r="K53" s="65"/>
      <c r="L53" s="65">
        <v>0</v>
      </c>
      <c r="M53" s="65">
        <v>0</v>
      </c>
      <c r="N53" s="65">
        <v>0</v>
      </c>
      <c r="O53" s="65">
        <v>39</v>
      </c>
      <c r="P53" s="65">
        <v>0</v>
      </c>
      <c r="Q53" s="65"/>
      <c r="R53" s="65">
        <v>263</v>
      </c>
      <c r="S53" s="65"/>
      <c r="T53" s="65">
        <v>0</v>
      </c>
      <c r="U53" s="65">
        <v>0</v>
      </c>
      <c r="V53" s="65">
        <v>0</v>
      </c>
      <c r="W53" s="65">
        <v>0</v>
      </c>
      <c r="X53" s="65">
        <v>0</v>
      </c>
      <c r="Y53" s="65">
        <v>0</v>
      </c>
      <c r="Z53" s="65">
        <v>0</v>
      </c>
      <c r="AA53" s="65">
        <v>0</v>
      </c>
      <c r="AB53" s="65">
        <v>0</v>
      </c>
      <c r="AC53" s="65">
        <v>0</v>
      </c>
      <c r="AD53" s="65">
        <v>0</v>
      </c>
      <c r="AE53" s="65">
        <v>0</v>
      </c>
      <c r="AF53" s="65">
        <v>0</v>
      </c>
      <c r="AG53" s="65">
        <v>0</v>
      </c>
      <c r="AH53" s="65">
        <v>0</v>
      </c>
      <c r="AI53" s="65">
        <v>0</v>
      </c>
      <c r="AJ53" s="65">
        <v>0</v>
      </c>
      <c r="AK53" s="65">
        <v>0</v>
      </c>
      <c r="AL53" s="65">
        <v>0</v>
      </c>
      <c r="AM53" s="65">
        <v>0</v>
      </c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</row>
    <row r="54" spans="1:50">
      <c r="A54" s="38">
        <v>154</v>
      </c>
      <c r="B54" s="43" t="s">
        <v>211</v>
      </c>
      <c r="C54" s="38" t="s">
        <v>218</v>
      </c>
      <c r="D54" s="38">
        <v>27086</v>
      </c>
      <c r="E54" s="43" t="s">
        <v>326</v>
      </c>
      <c r="F54" s="38" t="s">
        <v>151</v>
      </c>
      <c r="G54" s="38">
        <v>0</v>
      </c>
      <c r="H54" s="38">
        <v>18</v>
      </c>
      <c r="I54" s="38">
        <v>16</v>
      </c>
      <c r="J54" s="65">
        <v>88.1</v>
      </c>
      <c r="K54" s="65"/>
      <c r="L54" s="65">
        <v>0.1</v>
      </c>
      <c r="M54" s="65">
        <v>0</v>
      </c>
      <c r="N54" s="65">
        <v>0</v>
      </c>
      <c r="O54" s="65">
        <v>0</v>
      </c>
      <c r="P54" s="65">
        <v>11.3</v>
      </c>
      <c r="Q54" s="65"/>
      <c r="R54" s="65">
        <v>45</v>
      </c>
      <c r="S54" s="65"/>
      <c r="T54" s="65">
        <v>118</v>
      </c>
      <c r="U54" s="65">
        <v>0.1</v>
      </c>
      <c r="V54" s="65">
        <v>0</v>
      </c>
      <c r="W54" s="65">
        <v>0.1</v>
      </c>
      <c r="X54" s="65">
        <v>0</v>
      </c>
      <c r="Y54" s="65">
        <v>0.1</v>
      </c>
      <c r="Z54" s="65">
        <v>0</v>
      </c>
      <c r="AA54" s="65">
        <v>0</v>
      </c>
      <c r="AB54" s="65">
        <v>55.1</v>
      </c>
      <c r="AC54" s="65">
        <v>0.11</v>
      </c>
      <c r="AD54" s="65">
        <v>1.04</v>
      </c>
      <c r="AE54" s="65">
        <v>0</v>
      </c>
      <c r="AF54" s="65">
        <v>3</v>
      </c>
      <c r="AG54" s="65">
        <v>0</v>
      </c>
      <c r="AH54" s="65">
        <v>7.0000000000000007E-2</v>
      </c>
      <c r="AI54" s="65">
        <v>0</v>
      </c>
      <c r="AJ54" s="65">
        <v>0</v>
      </c>
      <c r="AK54" s="65">
        <v>0</v>
      </c>
      <c r="AL54" s="65">
        <v>0.1</v>
      </c>
      <c r="AM54" s="65">
        <v>0</v>
      </c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</row>
    <row r="55" spans="1:50">
      <c r="A55" s="38">
        <v>157</v>
      </c>
      <c r="B55" s="43" t="s">
        <v>212</v>
      </c>
      <c r="C55" s="38"/>
      <c r="D55" s="38"/>
      <c r="E55" s="43"/>
      <c r="F55" s="38" t="s">
        <v>152</v>
      </c>
      <c r="G55" s="38">
        <v>0</v>
      </c>
      <c r="H55" s="38">
        <v>19</v>
      </c>
      <c r="I55" s="38">
        <v>17</v>
      </c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</row>
    <row r="56" spans="1:50">
      <c r="A56" s="38">
        <v>158</v>
      </c>
      <c r="B56" s="16" t="s">
        <v>213</v>
      </c>
      <c r="C56" s="38" t="s">
        <v>218</v>
      </c>
      <c r="D56" s="38">
        <v>27090</v>
      </c>
      <c r="E56" s="43" t="s">
        <v>320</v>
      </c>
      <c r="F56" s="38" t="s">
        <v>110</v>
      </c>
      <c r="G56" s="38">
        <v>0</v>
      </c>
      <c r="H56" s="38">
        <v>18</v>
      </c>
      <c r="I56" s="38">
        <v>16</v>
      </c>
      <c r="J56" s="65">
        <v>87.6</v>
      </c>
      <c r="K56" s="65"/>
      <c r="L56" s="65">
        <v>0</v>
      </c>
      <c r="M56" s="65">
        <v>0</v>
      </c>
      <c r="N56" s="65">
        <v>0</v>
      </c>
      <c r="O56" s="65">
        <v>0</v>
      </c>
      <c r="P56" s="65">
        <v>12.3</v>
      </c>
      <c r="Q56" s="65"/>
      <c r="R56" s="65">
        <v>48</v>
      </c>
      <c r="S56" s="65"/>
      <c r="T56" s="65">
        <v>5</v>
      </c>
      <c r="U56" s="65">
        <v>0.1</v>
      </c>
      <c r="V56" s="65">
        <v>0</v>
      </c>
      <c r="W56" s="65">
        <v>0.1</v>
      </c>
      <c r="X56" s="65">
        <v>0</v>
      </c>
      <c r="Y56" s="65">
        <v>0.1</v>
      </c>
      <c r="Z56" s="65">
        <v>0.1</v>
      </c>
      <c r="AA56" s="65">
        <v>0</v>
      </c>
      <c r="AB56" s="65">
        <v>0</v>
      </c>
      <c r="AC56" s="65">
        <v>0</v>
      </c>
      <c r="AD56" s="65">
        <v>0</v>
      </c>
      <c r="AE56" s="65">
        <v>0</v>
      </c>
      <c r="AF56" s="65">
        <v>0</v>
      </c>
      <c r="AG56" s="65">
        <v>0</v>
      </c>
      <c r="AH56" s="65">
        <v>0</v>
      </c>
      <c r="AI56" s="65">
        <v>0</v>
      </c>
      <c r="AJ56" s="65">
        <v>0.1</v>
      </c>
      <c r="AK56" s="65">
        <v>0</v>
      </c>
      <c r="AL56" s="65">
        <v>0.1</v>
      </c>
      <c r="AM56" s="65">
        <v>0</v>
      </c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</row>
    <row r="57" spans="1:50">
      <c r="A57" s="38">
        <v>159</v>
      </c>
      <c r="B57" s="16" t="s">
        <v>214</v>
      </c>
      <c r="C57" s="6" t="s">
        <v>160</v>
      </c>
      <c r="D57" s="38"/>
      <c r="E57" s="43"/>
      <c r="F57" s="6" t="s">
        <v>161</v>
      </c>
      <c r="G57" s="38">
        <v>0</v>
      </c>
      <c r="H57" s="38">
        <v>11</v>
      </c>
      <c r="I57" s="38">
        <v>16</v>
      </c>
      <c r="J57" s="65">
        <v>92</v>
      </c>
      <c r="K57" s="65"/>
      <c r="L57" s="65">
        <v>0.5</v>
      </c>
      <c r="M57" s="65">
        <v>0</v>
      </c>
      <c r="N57" s="65">
        <v>0</v>
      </c>
      <c r="O57" s="65">
        <v>3.6</v>
      </c>
      <c r="P57" s="65">
        <v>3.5333333333333332</v>
      </c>
      <c r="Q57" s="65">
        <v>3.5333333333333332</v>
      </c>
      <c r="R57" s="65">
        <v>43</v>
      </c>
      <c r="S57" s="65"/>
      <c r="T57" s="65">
        <v>4</v>
      </c>
      <c r="U57" s="65">
        <v>0</v>
      </c>
      <c r="V57" s="65">
        <v>0</v>
      </c>
      <c r="W57" s="65">
        <v>0</v>
      </c>
      <c r="X57" s="65">
        <v>0</v>
      </c>
      <c r="Y57" s="65">
        <v>0</v>
      </c>
      <c r="Z57" s="65">
        <v>0</v>
      </c>
      <c r="AA57" s="65">
        <v>6</v>
      </c>
      <c r="AB57" s="65">
        <v>0</v>
      </c>
      <c r="AC57" s="65">
        <v>8.3333333333333332E-3</v>
      </c>
      <c r="AD57" s="65">
        <v>2.8333333333333332E-2</v>
      </c>
      <c r="AE57" s="65">
        <v>0</v>
      </c>
      <c r="AF57" s="65">
        <v>0</v>
      </c>
      <c r="AG57" s="65">
        <v>0</v>
      </c>
      <c r="AH57" s="65">
        <v>4.8666666666666671E-2</v>
      </c>
      <c r="AI57" s="65">
        <v>0.02</v>
      </c>
      <c r="AJ57" s="65">
        <v>0</v>
      </c>
      <c r="AK57" s="65">
        <v>0</v>
      </c>
      <c r="AL57" s="65">
        <v>0</v>
      </c>
      <c r="AM57" s="65">
        <v>6</v>
      </c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</row>
    <row r="58" spans="1:50">
      <c r="A58" s="38">
        <v>160</v>
      </c>
      <c r="B58" s="16" t="s">
        <v>215</v>
      </c>
      <c r="C58" s="6" t="s">
        <v>160</v>
      </c>
      <c r="D58" s="38"/>
      <c r="E58" s="43"/>
      <c r="F58" s="6" t="s">
        <v>161</v>
      </c>
      <c r="G58" s="38">
        <v>0</v>
      </c>
      <c r="H58" s="38">
        <v>18</v>
      </c>
      <c r="I58" s="38">
        <v>16</v>
      </c>
      <c r="J58" s="65">
        <v>88.2</v>
      </c>
      <c r="K58" s="65"/>
      <c r="L58" s="65">
        <v>0.5</v>
      </c>
      <c r="M58" s="65">
        <v>0.10000000000000002</v>
      </c>
      <c r="N58" s="65">
        <v>0.26666666666666666</v>
      </c>
      <c r="O58" s="65">
        <v>0</v>
      </c>
      <c r="P58" s="65">
        <v>10.866666666666667</v>
      </c>
      <c r="Q58" s="65">
        <v>10.6</v>
      </c>
      <c r="R58" s="65">
        <v>40.333333333333336</v>
      </c>
      <c r="S58" s="65"/>
      <c r="T58" s="65">
        <v>7.333333333333333</v>
      </c>
      <c r="U58" s="65">
        <v>0.15666666666666665</v>
      </c>
      <c r="V58" s="65">
        <v>0</v>
      </c>
      <c r="W58" s="65">
        <v>0.15666666666666665</v>
      </c>
      <c r="X58" s="65">
        <v>0</v>
      </c>
      <c r="Y58" s="65">
        <v>0.15666666666666665</v>
      </c>
      <c r="Z58" s="65">
        <v>0.1</v>
      </c>
      <c r="AA58" s="65">
        <v>16.670000000000002</v>
      </c>
      <c r="AB58" s="65">
        <v>41.93333333333333</v>
      </c>
      <c r="AC58" s="65">
        <v>0.04</v>
      </c>
      <c r="AD58" s="65">
        <v>5.6666666666666671E-2</v>
      </c>
      <c r="AE58" s="65">
        <v>0</v>
      </c>
      <c r="AF58" s="65">
        <v>151.66666666666666</v>
      </c>
      <c r="AG58" s="65">
        <v>15.666666666666666</v>
      </c>
      <c r="AH58" s="65">
        <v>4.6666666666666669E-2</v>
      </c>
      <c r="AI58" s="65">
        <v>0</v>
      </c>
      <c r="AJ58" s="65">
        <v>0.1</v>
      </c>
      <c r="AK58" s="65">
        <v>0</v>
      </c>
      <c r="AL58" s="65">
        <v>0.15666666666666665</v>
      </c>
      <c r="AM58" s="65">
        <v>16.670000000000002</v>
      </c>
      <c r="AN58" s="81"/>
      <c r="AO58" s="81"/>
      <c r="AP58" s="81"/>
      <c r="AQ58" s="81"/>
      <c r="AR58" s="81"/>
      <c r="AS58" s="81"/>
      <c r="AT58" s="81"/>
      <c r="AU58" s="81"/>
      <c r="AV58" s="81"/>
      <c r="AW58" s="81"/>
      <c r="AX58" s="81"/>
    </row>
    <row r="59" spans="1:50">
      <c r="A59" s="38">
        <v>161</v>
      </c>
      <c r="B59" s="16" t="s">
        <v>216</v>
      </c>
      <c r="C59" s="16"/>
      <c r="D59" s="16"/>
      <c r="E59" s="16"/>
      <c r="F59" s="38" t="s">
        <v>152</v>
      </c>
      <c r="G59" s="38">
        <v>0</v>
      </c>
      <c r="H59" s="38">
        <v>19</v>
      </c>
      <c r="I59" s="38">
        <v>17</v>
      </c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65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</row>
  </sheetData>
  <phoneticPr fontId="1" type="noConversion"/>
  <conditionalFormatting sqref="E4">
    <cfRule type="containsBlanks" priority="4" stopIfTrue="1">
      <formula>LEN(TRIM(E4))=0</formula>
    </cfRule>
  </conditionalFormatting>
  <conditionalFormatting sqref="D18:E18">
    <cfRule type="containsBlanks" priority="3" stopIfTrue="1">
      <formula>LEN(TRIM(D18))=0</formula>
    </cfRule>
  </conditionalFormatting>
  <conditionalFormatting sqref="D19:E19">
    <cfRule type="containsBlanks" priority="2" stopIfTrue="1">
      <formula>LEN(TRIM(D19))=0</formula>
    </cfRule>
  </conditionalFormatting>
  <conditionalFormatting sqref="D21:E21">
    <cfRule type="containsBlanks" priority="1" stopIfTrue="1">
      <formula>LEN(TRIM(D21))=0</formula>
    </cfRule>
  </conditionalFormatting>
  <pageMargins left="0.75" right="0.75" top="1" bottom="1" header="0.5" footer="0.5"/>
  <pageSetup paperSize="9" orientation="portrait"/>
  <headerFooter alignWithMargins="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59"/>
  <sheetViews>
    <sheetView workbookViewId="0">
      <selection activeCell="A4" sqref="A4"/>
    </sheetView>
  </sheetViews>
  <sheetFormatPr baseColWidth="10" defaultColWidth="11.5" defaultRowHeight="14" x14ac:dyDescent="0"/>
  <cols>
    <col min="1" max="8" width="11.5" style="1" customWidth="1"/>
    <col min="9" max="9" width="12.6640625" style="1" customWidth="1"/>
    <col min="10" max="30" width="11.5" style="1" customWidth="1"/>
    <col min="31" max="31" width="13.1640625" style="1" customWidth="1"/>
    <col min="32" max="32" width="12.5" style="1" customWidth="1"/>
    <col min="33" max="34" width="11.5" style="1" customWidth="1"/>
    <col min="35" max="35" width="12.5" style="1" customWidth="1"/>
    <col min="36" max="16384" width="11.5" style="1"/>
  </cols>
  <sheetData>
    <row r="1" spans="1:50">
      <c r="A1" s="18" t="s">
        <v>92</v>
      </c>
    </row>
    <row r="3" spans="1:50" ht="116.25" customHeight="1">
      <c r="A3" s="2" t="s">
        <v>55</v>
      </c>
      <c r="B3" s="2" t="s">
        <v>56</v>
      </c>
      <c r="C3" s="2" t="s">
        <v>1</v>
      </c>
      <c r="D3" s="2" t="s">
        <v>2</v>
      </c>
      <c r="E3" s="2" t="s">
        <v>3</v>
      </c>
      <c r="F3" s="21" t="s">
        <v>94</v>
      </c>
      <c r="G3" s="2" t="s">
        <v>57</v>
      </c>
      <c r="H3" s="2" t="s">
        <v>58</v>
      </c>
      <c r="I3" s="2" t="s">
        <v>357</v>
      </c>
      <c r="J3" s="2" t="s">
        <v>5</v>
      </c>
      <c r="K3" s="2" t="s">
        <v>6</v>
      </c>
      <c r="L3" s="2" t="s">
        <v>59</v>
      </c>
      <c r="M3" s="2" t="s">
        <v>88</v>
      </c>
      <c r="N3" s="2" t="s">
        <v>89</v>
      </c>
      <c r="O3" s="2" t="s">
        <v>62</v>
      </c>
      <c r="P3" s="2" t="s">
        <v>4</v>
      </c>
      <c r="Q3" s="19" t="s">
        <v>63</v>
      </c>
      <c r="R3" s="2" t="s">
        <v>0</v>
      </c>
      <c r="S3" s="19" t="s">
        <v>64</v>
      </c>
      <c r="T3" s="2" t="s">
        <v>65</v>
      </c>
      <c r="U3" s="2" t="s">
        <v>66</v>
      </c>
      <c r="V3" s="19" t="s">
        <v>67</v>
      </c>
      <c r="W3" s="19" t="s">
        <v>68</v>
      </c>
      <c r="X3" s="84" t="s">
        <v>351</v>
      </c>
      <c r="Y3" s="84" t="s">
        <v>352</v>
      </c>
      <c r="Z3" s="84" t="s">
        <v>353</v>
      </c>
      <c r="AA3" s="84" t="s">
        <v>354</v>
      </c>
      <c r="AB3" s="2" t="s">
        <v>69</v>
      </c>
      <c r="AC3" s="2" t="s">
        <v>70</v>
      </c>
      <c r="AD3" s="2" t="s">
        <v>71</v>
      </c>
      <c r="AE3" s="2" t="s">
        <v>72</v>
      </c>
      <c r="AF3" s="2" t="s">
        <v>73</v>
      </c>
      <c r="AG3" s="2" t="s">
        <v>360</v>
      </c>
      <c r="AH3" s="2" t="s">
        <v>74</v>
      </c>
      <c r="AI3" s="2" t="s">
        <v>75</v>
      </c>
      <c r="AJ3" s="2" t="s">
        <v>330</v>
      </c>
      <c r="AK3" s="2" t="s">
        <v>331</v>
      </c>
      <c r="AL3" s="2" t="s">
        <v>332</v>
      </c>
      <c r="AM3" s="2" t="s">
        <v>336</v>
      </c>
      <c r="AN3" s="2" t="s">
        <v>76</v>
      </c>
      <c r="AO3" s="2" t="s">
        <v>77</v>
      </c>
      <c r="AP3" s="2" t="s">
        <v>78</v>
      </c>
      <c r="AQ3" s="2" t="s">
        <v>79</v>
      </c>
      <c r="AR3" s="2" t="s">
        <v>80</v>
      </c>
      <c r="AS3" s="2" t="s">
        <v>81</v>
      </c>
      <c r="AT3" s="2" t="s">
        <v>82</v>
      </c>
      <c r="AU3" s="2" t="s">
        <v>83</v>
      </c>
      <c r="AV3" s="2" t="s">
        <v>84</v>
      </c>
      <c r="AW3" s="2" t="s">
        <v>85</v>
      </c>
      <c r="AX3" s="2" t="s">
        <v>86</v>
      </c>
    </row>
    <row r="4" spans="1:50" ht="18" customHeight="1">
      <c r="A4" s="6">
        <v>100</v>
      </c>
      <c r="B4" s="7" t="s">
        <v>217</v>
      </c>
      <c r="C4" s="6" t="s">
        <v>218</v>
      </c>
      <c r="D4" s="6">
        <v>5002</v>
      </c>
      <c r="E4" s="79" t="s">
        <v>223</v>
      </c>
      <c r="F4" s="6" t="s">
        <v>110</v>
      </c>
      <c r="G4" s="6">
        <v>0</v>
      </c>
      <c r="H4" s="6">
        <v>8</v>
      </c>
      <c r="I4" s="6">
        <v>2</v>
      </c>
      <c r="J4" s="24">
        <v>67.3</v>
      </c>
      <c r="K4" s="24"/>
      <c r="L4" s="23">
        <v>0.8</v>
      </c>
      <c r="M4" s="23">
        <v>0.2</v>
      </c>
      <c r="N4" s="23">
        <v>2</v>
      </c>
      <c r="O4" s="65">
        <v>0</v>
      </c>
      <c r="P4" s="23">
        <v>31.2</v>
      </c>
      <c r="Q4" s="85">
        <f>+P4-N4</f>
        <v>29.2</v>
      </c>
      <c r="R4" s="23">
        <v>116</v>
      </c>
      <c r="S4" s="23">
        <f>+L4*4+M4*9+N4*2+O4*7+Q4*4</f>
        <v>125.8</v>
      </c>
      <c r="T4" s="23">
        <v>2</v>
      </c>
      <c r="U4" s="23">
        <v>0.6</v>
      </c>
      <c r="V4" s="65">
        <v>0</v>
      </c>
      <c r="W4" s="23">
        <v>0.6</v>
      </c>
      <c r="X4" s="23">
        <v>0</v>
      </c>
      <c r="Y4" s="23">
        <v>0.6</v>
      </c>
      <c r="Z4" s="65">
        <v>0.1</v>
      </c>
      <c r="AA4" s="65">
        <v>16</v>
      </c>
      <c r="AB4" s="65">
        <v>10.9</v>
      </c>
      <c r="AC4" s="65">
        <v>4.5999999999999999E-2</v>
      </c>
      <c r="AD4" s="65">
        <v>5.1999999999999998E-2</v>
      </c>
      <c r="AE4" s="65">
        <v>0</v>
      </c>
      <c r="AF4" s="65">
        <v>369</v>
      </c>
      <c r="AG4" s="65">
        <v>45</v>
      </c>
      <c r="AH4" s="65">
        <v>0.24</v>
      </c>
      <c r="AI4" s="65">
        <v>0</v>
      </c>
      <c r="AJ4" s="65">
        <v>0.1</v>
      </c>
      <c r="AK4" s="65">
        <v>0</v>
      </c>
      <c r="AL4" s="65">
        <v>0.6</v>
      </c>
      <c r="AM4" s="65">
        <v>16</v>
      </c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</row>
    <row r="5" spans="1:50">
      <c r="A5" s="38">
        <v>105</v>
      </c>
      <c r="B5" s="43" t="s">
        <v>163</v>
      </c>
      <c r="C5" s="6" t="s">
        <v>160</v>
      </c>
      <c r="D5" s="38"/>
      <c r="E5" s="43"/>
      <c r="F5" s="6" t="s">
        <v>161</v>
      </c>
      <c r="G5" s="38">
        <v>28</v>
      </c>
      <c r="H5" s="38">
        <v>2</v>
      </c>
      <c r="I5" s="38">
        <v>3</v>
      </c>
      <c r="J5" s="65">
        <v>67.933333333333337</v>
      </c>
      <c r="K5" s="65"/>
      <c r="L5" s="65">
        <v>2.2666666666666666</v>
      </c>
      <c r="M5" s="65">
        <v>0.10000000000000002</v>
      </c>
      <c r="N5" s="65">
        <v>4</v>
      </c>
      <c r="O5" s="65">
        <v>0</v>
      </c>
      <c r="P5" s="65">
        <v>28.399999999999995</v>
      </c>
      <c r="Q5" s="86">
        <v>24.399999999999995</v>
      </c>
      <c r="R5" s="65">
        <v>121</v>
      </c>
      <c r="S5" s="23">
        <f t="shared" ref="S5:S54" si="0">+L5*4+M5*9+N5*2+O5*7+Q5*4</f>
        <v>115.56666666666665</v>
      </c>
      <c r="T5" s="65">
        <v>42.333333333333336</v>
      </c>
      <c r="U5" s="65">
        <v>0.8666666666666667</v>
      </c>
      <c r="V5" s="65">
        <v>0</v>
      </c>
      <c r="W5" s="65">
        <v>0.8666666666666667</v>
      </c>
      <c r="X5" s="65">
        <v>0</v>
      </c>
      <c r="Y5" s="65">
        <v>0.8666666666666667</v>
      </c>
      <c r="Z5" s="65">
        <v>0.4</v>
      </c>
      <c r="AA5" s="65">
        <v>15.666666666666666</v>
      </c>
      <c r="AB5" s="65">
        <v>3.3666666666666667</v>
      </c>
      <c r="AC5" s="65">
        <v>0.11033333333333334</v>
      </c>
      <c r="AD5" s="65">
        <v>8.6333333333333331E-2</v>
      </c>
      <c r="AE5" s="65">
        <v>0</v>
      </c>
      <c r="AF5" s="65">
        <v>3419</v>
      </c>
      <c r="AG5" s="65">
        <v>285</v>
      </c>
      <c r="AH5" s="65">
        <v>0.29499999999999998</v>
      </c>
      <c r="AI5" s="65">
        <v>0</v>
      </c>
      <c r="AJ5" s="65">
        <v>0.4</v>
      </c>
      <c r="AK5" s="65">
        <v>0</v>
      </c>
      <c r="AL5" s="65">
        <v>0.8666666666666667</v>
      </c>
      <c r="AM5" s="65">
        <v>15.666666666666666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</row>
    <row r="6" spans="1:50">
      <c r="A6" s="38">
        <v>106</v>
      </c>
      <c r="B6" s="43" t="s">
        <v>164</v>
      </c>
      <c r="C6" s="6" t="s">
        <v>160</v>
      </c>
      <c r="D6" s="38"/>
      <c r="E6" s="43"/>
      <c r="F6" s="6" t="s">
        <v>161</v>
      </c>
      <c r="G6" s="38">
        <v>0</v>
      </c>
      <c r="H6" s="38">
        <v>2</v>
      </c>
      <c r="I6" s="38">
        <v>3</v>
      </c>
      <c r="J6" s="65">
        <v>9</v>
      </c>
      <c r="K6" s="65"/>
      <c r="L6" s="65">
        <v>6.4333333333333336</v>
      </c>
      <c r="M6" s="65">
        <v>0.3</v>
      </c>
      <c r="N6" s="65">
        <v>11.333333333333334</v>
      </c>
      <c r="O6" s="65">
        <v>0</v>
      </c>
      <c r="P6" s="65">
        <v>80.600000000000009</v>
      </c>
      <c r="Q6" s="86">
        <v>69.266666666666666</v>
      </c>
      <c r="R6" s="65">
        <v>343</v>
      </c>
      <c r="S6" s="23">
        <f t="shared" si="0"/>
        <v>328.16666666666669</v>
      </c>
      <c r="T6" s="65">
        <v>116</v>
      </c>
      <c r="U6" s="65">
        <v>2.3666666666666667</v>
      </c>
      <c r="V6" s="65">
        <v>0</v>
      </c>
      <c r="W6" s="65">
        <v>2.3666666666666667</v>
      </c>
      <c r="X6" s="65">
        <v>0</v>
      </c>
      <c r="Y6" s="65">
        <v>2.3666666666666667</v>
      </c>
      <c r="Z6" s="65">
        <v>1.1299999999999999</v>
      </c>
      <c r="AA6" s="65">
        <v>40</v>
      </c>
      <c r="AB6" s="65">
        <v>7.3</v>
      </c>
      <c r="AC6" s="65">
        <v>0.25566666666666665</v>
      </c>
      <c r="AD6" s="65">
        <v>0.23233333333333336</v>
      </c>
      <c r="AE6" s="65">
        <v>0</v>
      </c>
      <c r="AF6" s="65">
        <v>7542</v>
      </c>
      <c r="AG6" s="65">
        <v>628.66666666666663</v>
      </c>
      <c r="AH6" s="65">
        <v>0.79566666666666686</v>
      </c>
      <c r="AI6" s="65">
        <v>0</v>
      </c>
      <c r="AJ6" s="65">
        <v>1.1299999999999999</v>
      </c>
      <c r="AK6" s="65">
        <v>0</v>
      </c>
      <c r="AL6" s="65">
        <v>2.3666666666666667</v>
      </c>
      <c r="AM6" s="65">
        <v>40</v>
      </c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</row>
    <row r="7" spans="1:50">
      <c r="A7" s="38">
        <v>107</v>
      </c>
      <c r="B7" s="43" t="s">
        <v>165</v>
      </c>
      <c r="C7" s="6" t="s">
        <v>218</v>
      </c>
      <c r="D7" s="38">
        <v>802001</v>
      </c>
      <c r="E7" s="43" t="s">
        <v>227</v>
      </c>
      <c r="F7" s="6" t="s">
        <v>110</v>
      </c>
      <c r="G7" s="38">
        <v>25</v>
      </c>
      <c r="H7" s="38">
        <v>2</v>
      </c>
      <c r="I7" s="38">
        <v>2</v>
      </c>
      <c r="J7" s="65">
        <v>59.7</v>
      </c>
      <c r="K7" s="65"/>
      <c r="L7" s="65">
        <v>1.4</v>
      </c>
      <c r="M7" s="65">
        <v>0.3</v>
      </c>
      <c r="N7" s="65">
        <v>2</v>
      </c>
      <c r="O7" s="65">
        <v>0</v>
      </c>
      <c r="P7" s="65">
        <v>38.1</v>
      </c>
      <c r="Q7" s="85">
        <f t="shared" ref="Q7:Q9" si="1">+P7-N7</f>
        <v>36.1</v>
      </c>
      <c r="R7" s="65">
        <v>160</v>
      </c>
      <c r="S7" s="23">
        <f t="shared" si="0"/>
        <v>156.70000000000002</v>
      </c>
      <c r="T7" s="65">
        <v>16</v>
      </c>
      <c r="U7" s="65">
        <v>0.3</v>
      </c>
      <c r="V7" s="65">
        <v>0</v>
      </c>
      <c r="W7" s="65">
        <v>0.3</v>
      </c>
      <c r="X7" s="65">
        <v>0</v>
      </c>
      <c r="Y7" s="65">
        <v>0.3</v>
      </c>
      <c r="Z7" s="65">
        <v>0.3</v>
      </c>
      <c r="AA7" s="65">
        <v>26</v>
      </c>
      <c r="AB7" s="65">
        <v>19.600000000000001</v>
      </c>
      <c r="AC7" s="65">
        <v>8.3000000000000004E-2</v>
      </c>
      <c r="AD7" s="65">
        <v>4.5999999999999999E-2</v>
      </c>
      <c r="AE7" s="65">
        <v>0</v>
      </c>
      <c r="AF7" s="65">
        <v>8</v>
      </c>
      <c r="AG7" s="65">
        <v>1</v>
      </c>
      <c r="AH7" s="65">
        <v>8.4000000000000005E-2</v>
      </c>
      <c r="AI7" s="65">
        <v>0</v>
      </c>
      <c r="AJ7" s="65">
        <v>0.3</v>
      </c>
      <c r="AK7" s="65">
        <v>0</v>
      </c>
      <c r="AL7" s="65">
        <v>0.3</v>
      </c>
      <c r="AM7" s="65">
        <v>26</v>
      </c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</row>
    <row r="8" spans="1:50">
      <c r="A8" s="38">
        <v>108</v>
      </c>
      <c r="B8" s="43" t="s">
        <v>166</v>
      </c>
      <c r="C8" s="38" t="s">
        <v>218</v>
      </c>
      <c r="D8" s="38">
        <v>802020</v>
      </c>
      <c r="E8" s="43" t="s">
        <v>228</v>
      </c>
      <c r="F8" s="38" t="s">
        <v>110</v>
      </c>
      <c r="G8" s="38">
        <v>0</v>
      </c>
      <c r="H8" s="38">
        <v>2</v>
      </c>
      <c r="I8" s="38">
        <v>2</v>
      </c>
      <c r="J8" s="65">
        <v>14</v>
      </c>
      <c r="K8" s="65"/>
      <c r="L8" s="65">
        <v>2.6</v>
      </c>
      <c r="M8" s="65">
        <v>0.7</v>
      </c>
      <c r="N8" s="65">
        <v>4</v>
      </c>
      <c r="O8" s="65">
        <v>0</v>
      </c>
      <c r="P8" s="65">
        <v>76.599999999999994</v>
      </c>
      <c r="Q8" s="23">
        <f t="shared" si="1"/>
        <v>72.599999999999994</v>
      </c>
      <c r="R8" s="65">
        <v>314</v>
      </c>
      <c r="S8" s="23">
        <f t="shared" si="0"/>
        <v>315.09999999999997</v>
      </c>
      <c r="T8" s="65">
        <v>31</v>
      </c>
      <c r="U8" s="65">
        <v>1.9</v>
      </c>
      <c r="V8" s="65">
        <v>0</v>
      </c>
      <c r="W8" s="65">
        <v>1.9</v>
      </c>
      <c r="X8" s="65">
        <v>0</v>
      </c>
      <c r="Y8" s="65">
        <v>1.9</v>
      </c>
      <c r="Z8" s="65">
        <v>0.7</v>
      </c>
      <c r="AA8" s="65">
        <v>25</v>
      </c>
      <c r="AB8" s="65">
        <v>57.6</v>
      </c>
      <c r="AC8" s="65">
        <v>0.25</v>
      </c>
      <c r="AD8" s="65">
        <v>0.05</v>
      </c>
      <c r="AE8" s="65">
        <v>0</v>
      </c>
      <c r="AF8" s="65">
        <v>76</v>
      </c>
      <c r="AG8" s="65">
        <v>6</v>
      </c>
      <c r="AH8" s="65">
        <v>0.63</v>
      </c>
      <c r="AI8" s="65">
        <v>0</v>
      </c>
      <c r="AJ8" s="65">
        <v>0.7</v>
      </c>
      <c r="AK8" s="65">
        <v>0</v>
      </c>
      <c r="AL8" s="65">
        <v>1.9</v>
      </c>
      <c r="AM8" s="65">
        <v>25</v>
      </c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</row>
    <row r="9" spans="1:50">
      <c r="A9" s="38">
        <v>109</v>
      </c>
      <c r="B9" s="43" t="s">
        <v>167</v>
      </c>
      <c r="C9" s="38" t="s">
        <v>218</v>
      </c>
      <c r="D9" s="38">
        <v>2101</v>
      </c>
      <c r="E9" s="43" t="s">
        <v>229</v>
      </c>
      <c r="F9" s="38" t="s">
        <v>110</v>
      </c>
      <c r="G9" s="38">
        <v>25</v>
      </c>
      <c r="H9" s="38">
        <v>2</v>
      </c>
      <c r="I9" s="38">
        <v>2</v>
      </c>
      <c r="J9" s="65">
        <v>79.3</v>
      </c>
      <c r="K9" s="65"/>
      <c r="L9" s="65">
        <v>2</v>
      </c>
      <c r="M9" s="65">
        <v>0.1</v>
      </c>
      <c r="N9" s="65">
        <v>2</v>
      </c>
      <c r="O9" s="65">
        <v>0</v>
      </c>
      <c r="P9" s="65">
        <v>17.5</v>
      </c>
      <c r="Q9" s="23">
        <f t="shared" si="1"/>
        <v>15.5</v>
      </c>
      <c r="R9" s="65">
        <v>77</v>
      </c>
      <c r="S9" s="23">
        <f t="shared" si="0"/>
        <v>74.900000000000006</v>
      </c>
      <c r="T9" s="65">
        <v>12</v>
      </c>
      <c r="U9" s="65">
        <v>0.8</v>
      </c>
      <c r="V9" s="65">
        <v>0</v>
      </c>
      <c r="W9" s="65">
        <v>0.8</v>
      </c>
      <c r="X9" s="65">
        <v>0</v>
      </c>
      <c r="Y9" s="65">
        <v>0.8</v>
      </c>
      <c r="Z9" s="65">
        <v>0.3</v>
      </c>
      <c r="AA9" s="65">
        <v>16</v>
      </c>
      <c r="AB9" s="65">
        <v>19.7</v>
      </c>
      <c r="AC9" s="65">
        <v>0.08</v>
      </c>
      <c r="AD9" s="65">
        <v>3.2000000000000001E-2</v>
      </c>
      <c r="AE9" s="65">
        <v>0</v>
      </c>
      <c r="AF9" s="65">
        <v>1</v>
      </c>
      <c r="AG9" s="65">
        <v>0</v>
      </c>
      <c r="AH9" s="65">
        <v>0.29499999999999998</v>
      </c>
      <c r="AI9" s="65">
        <v>0</v>
      </c>
      <c r="AJ9" s="65">
        <v>0.3</v>
      </c>
      <c r="AK9" s="65">
        <v>0</v>
      </c>
      <c r="AL9" s="65">
        <v>0.8</v>
      </c>
      <c r="AM9" s="65">
        <v>16</v>
      </c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</row>
    <row r="10" spans="1:50">
      <c r="A10" s="38">
        <v>110</v>
      </c>
      <c r="B10" s="43" t="s">
        <v>168</v>
      </c>
      <c r="C10" s="6" t="s">
        <v>160</v>
      </c>
      <c r="D10" s="38"/>
      <c r="E10" s="43"/>
      <c r="F10" s="6" t="s">
        <v>161</v>
      </c>
      <c r="G10" s="38">
        <v>0</v>
      </c>
      <c r="H10" s="38">
        <v>1</v>
      </c>
      <c r="I10" s="38">
        <v>1</v>
      </c>
      <c r="J10" s="65">
        <v>12.4</v>
      </c>
      <c r="K10" s="65"/>
      <c r="L10" s="65">
        <v>6.7</v>
      </c>
      <c r="M10" s="65">
        <v>1.5666666666666667</v>
      </c>
      <c r="N10" s="65">
        <v>2.6</v>
      </c>
      <c r="O10" s="65">
        <v>0</v>
      </c>
      <c r="P10" s="65">
        <v>78.533333333333331</v>
      </c>
      <c r="Q10" s="65">
        <v>75.933333333333323</v>
      </c>
      <c r="R10" s="65">
        <v>362.66666666666669</v>
      </c>
      <c r="S10" s="23">
        <f t="shared" si="0"/>
        <v>349.83333333333331</v>
      </c>
      <c r="T10" s="65">
        <v>17.333333333333332</v>
      </c>
      <c r="U10" s="65">
        <v>1</v>
      </c>
      <c r="V10" s="65">
        <v>0</v>
      </c>
      <c r="W10" s="65">
        <v>1</v>
      </c>
      <c r="X10" s="65">
        <v>0</v>
      </c>
      <c r="Y10" s="65">
        <v>1</v>
      </c>
      <c r="Z10" s="65">
        <v>1.33</v>
      </c>
      <c r="AA10" s="65">
        <v>11</v>
      </c>
      <c r="AB10" s="65">
        <v>0</v>
      </c>
      <c r="AC10" s="65">
        <v>0.20699999999999999</v>
      </c>
      <c r="AD10" s="65">
        <v>3.7333333333333336E-2</v>
      </c>
      <c r="AE10" s="65">
        <v>0</v>
      </c>
      <c r="AF10" s="65">
        <v>0</v>
      </c>
      <c r="AG10" s="65">
        <v>0</v>
      </c>
      <c r="AH10" s="65">
        <v>0.36333333333333334</v>
      </c>
      <c r="AI10" s="65">
        <v>0</v>
      </c>
      <c r="AJ10" s="65">
        <v>1.33</v>
      </c>
      <c r="AK10" s="65">
        <v>0</v>
      </c>
      <c r="AL10" s="65">
        <v>1</v>
      </c>
      <c r="AM10" s="65">
        <v>11</v>
      </c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</row>
    <row r="11" spans="1:50">
      <c r="A11" s="38">
        <v>111</v>
      </c>
      <c r="B11" s="43" t="s">
        <v>169</v>
      </c>
      <c r="C11" s="6" t="s">
        <v>160</v>
      </c>
      <c r="D11" s="38"/>
      <c r="E11" s="43"/>
      <c r="F11" s="6" t="s">
        <v>161</v>
      </c>
      <c r="G11" s="38">
        <v>0</v>
      </c>
      <c r="H11" s="38">
        <v>1</v>
      </c>
      <c r="I11" s="38">
        <v>1</v>
      </c>
      <c r="J11" s="65">
        <v>10.4</v>
      </c>
      <c r="K11" s="65"/>
      <c r="L11" s="65">
        <v>9.4</v>
      </c>
      <c r="M11" s="65">
        <v>4.7</v>
      </c>
      <c r="N11" s="65">
        <v>7</v>
      </c>
      <c r="O11" s="65">
        <v>0</v>
      </c>
      <c r="P11" s="65">
        <v>74.3</v>
      </c>
      <c r="Q11" s="65">
        <v>67.3</v>
      </c>
      <c r="R11" s="65">
        <v>365</v>
      </c>
      <c r="S11" s="23">
        <f t="shared" si="0"/>
        <v>363.1</v>
      </c>
      <c r="T11" s="65">
        <v>7</v>
      </c>
      <c r="U11" s="65">
        <v>2.7</v>
      </c>
      <c r="V11" s="65">
        <v>0</v>
      </c>
      <c r="W11" s="65">
        <v>2.7</v>
      </c>
      <c r="X11" s="65">
        <v>0</v>
      </c>
      <c r="Y11" s="65">
        <v>2.7</v>
      </c>
      <c r="Z11" s="65">
        <v>2.2000000000000002</v>
      </c>
      <c r="AA11" s="65">
        <v>22</v>
      </c>
      <c r="AB11" s="65">
        <v>0</v>
      </c>
      <c r="AC11" s="65">
        <v>0.38500000000000001</v>
      </c>
      <c r="AD11" s="65">
        <v>0.20100000000000001</v>
      </c>
      <c r="AE11" s="65">
        <v>0</v>
      </c>
      <c r="AF11" s="65">
        <v>49</v>
      </c>
      <c r="AG11" s="65">
        <v>5.5</v>
      </c>
      <c r="AH11" s="65">
        <v>0.622</v>
      </c>
      <c r="AI11" s="65">
        <v>0</v>
      </c>
      <c r="AJ11" s="65">
        <v>2.2000000000000002</v>
      </c>
      <c r="AK11" s="65">
        <v>0</v>
      </c>
      <c r="AL11" s="65">
        <v>2.7</v>
      </c>
      <c r="AM11" s="65">
        <v>22</v>
      </c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</row>
    <row r="12" spans="1:50">
      <c r="A12" s="38">
        <v>112</v>
      </c>
      <c r="B12" s="43" t="s">
        <v>170</v>
      </c>
      <c r="C12" s="6" t="s">
        <v>160</v>
      </c>
      <c r="D12" s="38"/>
      <c r="E12" s="43"/>
      <c r="F12" s="6" t="s">
        <v>161</v>
      </c>
      <c r="G12" s="38">
        <v>62</v>
      </c>
      <c r="H12" s="38">
        <v>1</v>
      </c>
      <c r="I12" s="38">
        <v>5</v>
      </c>
      <c r="J12" s="65">
        <v>57.9</v>
      </c>
      <c r="K12" s="65"/>
      <c r="L12" s="65">
        <v>4.4000000000000004</v>
      </c>
      <c r="M12" s="65">
        <v>2.2000000000000002</v>
      </c>
      <c r="N12" s="65">
        <v>3.5</v>
      </c>
      <c r="O12" s="65">
        <v>0</v>
      </c>
      <c r="P12" s="65">
        <v>34.9</v>
      </c>
      <c r="Q12" s="65">
        <v>31.4</v>
      </c>
      <c r="R12" s="65">
        <v>172</v>
      </c>
      <c r="S12" s="23">
        <f t="shared" si="0"/>
        <v>170</v>
      </c>
      <c r="T12" s="65">
        <v>3</v>
      </c>
      <c r="U12" s="65">
        <v>1.3</v>
      </c>
      <c r="V12" s="65">
        <v>0</v>
      </c>
      <c r="W12" s="65">
        <v>1.3</v>
      </c>
      <c r="X12" s="65">
        <v>0</v>
      </c>
      <c r="Y12" s="65">
        <v>1.3</v>
      </c>
      <c r="Z12" s="65">
        <v>1</v>
      </c>
      <c r="AA12" s="65">
        <v>10.5</v>
      </c>
      <c r="AB12" s="65">
        <v>0</v>
      </c>
      <c r="AC12" s="65">
        <v>0.18099999999999999</v>
      </c>
      <c r="AD12" s="65">
        <v>9.4E-2</v>
      </c>
      <c r="AE12" s="65">
        <v>0</v>
      </c>
      <c r="AF12" s="65">
        <v>23</v>
      </c>
      <c r="AG12" s="65">
        <v>2.5</v>
      </c>
      <c r="AH12" s="65">
        <v>0.29199999999999998</v>
      </c>
      <c r="AI12" s="65">
        <v>0</v>
      </c>
      <c r="AJ12" s="65">
        <v>1</v>
      </c>
      <c r="AK12" s="65">
        <v>0</v>
      </c>
      <c r="AL12" s="65">
        <v>1.3</v>
      </c>
      <c r="AM12" s="65">
        <v>10.5</v>
      </c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</row>
    <row r="13" spans="1:50">
      <c r="A13" s="38">
        <v>113</v>
      </c>
      <c r="B13" s="43" t="s">
        <v>171</v>
      </c>
      <c r="C13" s="6" t="s">
        <v>160</v>
      </c>
      <c r="D13" s="38"/>
      <c r="E13" s="43"/>
      <c r="F13" s="6" t="s">
        <v>161</v>
      </c>
      <c r="G13" s="38">
        <v>0</v>
      </c>
      <c r="H13" s="38">
        <v>1</v>
      </c>
      <c r="I13" s="38">
        <v>1</v>
      </c>
      <c r="J13" s="65">
        <v>10.95</v>
      </c>
      <c r="K13" s="65"/>
      <c r="L13" s="65">
        <v>7.4</v>
      </c>
      <c r="M13" s="65">
        <v>2.7749999999999999</v>
      </c>
      <c r="N13" s="65">
        <v>5.5</v>
      </c>
      <c r="O13" s="65">
        <v>0</v>
      </c>
      <c r="P13" s="65">
        <v>78.050000000000011</v>
      </c>
      <c r="Q13" s="65">
        <v>72.550000000000011</v>
      </c>
      <c r="R13" s="65">
        <v>365.25</v>
      </c>
      <c r="S13" s="23">
        <f t="shared" si="0"/>
        <v>355.77500000000003</v>
      </c>
      <c r="T13" s="65">
        <v>4.75</v>
      </c>
      <c r="U13" s="65">
        <v>2.0249999999999999</v>
      </c>
      <c r="V13" s="65">
        <v>0</v>
      </c>
      <c r="W13" s="65">
        <v>2.0249999999999999</v>
      </c>
      <c r="X13" s="65">
        <v>0</v>
      </c>
      <c r="Y13" s="65">
        <v>2.0249999999999999</v>
      </c>
      <c r="Z13" s="65">
        <v>1.23</v>
      </c>
      <c r="AA13" s="65">
        <v>27.5</v>
      </c>
      <c r="AB13" s="65">
        <v>0</v>
      </c>
      <c r="AC13" s="65">
        <v>0.22775000000000001</v>
      </c>
      <c r="AD13" s="65">
        <v>9.5250000000000001E-2</v>
      </c>
      <c r="AE13" s="65">
        <v>0</v>
      </c>
      <c r="AF13" s="65">
        <v>49</v>
      </c>
      <c r="AG13" s="65">
        <v>5.5</v>
      </c>
      <c r="AH13" s="65">
        <v>0.26750000000000002</v>
      </c>
      <c r="AI13" s="65">
        <v>0</v>
      </c>
      <c r="AJ13" s="65">
        <v>1.23</v>
      </c>
      <c r="AK13" s="65">
        <v>0</v>
      </c>
      <c r="AL13" s="65">
        <v>2.0249999999999999</v>
      </c>
      <c r="AM13" s="65">
        <v>27.5</v>
      </c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</row>
    <row r="14" spans="1:50">
      <c r="A14" s="38">
        <v>114</v>
      </c>
      <c r="B14" s="43" t="s">
        <v>172</v>
      </c>
      <c r="C14" s="38" t="s">
        <v>218</v>
      </c>
      <c r="D14" s="38">
        <v>1305</v>
      </c>
      <c r="E14" s="43" t="s">
        <v>241</v>
      </c>
      <c r="F14" s="38" t="s">
        <v>110</v>
      </c>
      <c r="G14" s="38">
        <v>0</v>
      </c>
      <c r="H14" s="38">
        <v>1</v>
      </c>
      <c r="I14" s="38">
        <v>1</v>
      </c>
      <c r="J14" s="65">
        <v>36.4</v>
      </c>
      <c r="K14" s="65"/>
      <c r="L14" s="65">
        <v>7.6</v>
      </c>
      <c r="M14" s="65">
        <v>3.3</v>
      </c>
      <c r="N14" s="65">
        <v>2</v>
      </c>
      <c r="O14" s="65">
        <v>0</v>
      </c>
      <c r="P14" s="65">
        <v>50.6</v>
      </c>
      <c r="Q14" s="23">
        <f>+P14-N14</f>
        <v>48.6</v>
      </c>
      <c r="R14" s="65">
        <v>266</v>
      </c>
      <c r="S14" s="23">
        <f t="shared" si="0"/>
        <v>258.5</v>
      </c>
      <c r="T14" s="65">
        <v>151</v>
      </c>
      <c r="U14" s="65">
        <v>3.7</v>
      </c>
      <c r="V14" s="65">
        <v>0</v>
      </c>
      <c r="W14" s="65">
        <v>3.7</v>
      </c>
      <c r="X14" s="65">
        <v>0</v>
      </c>
      <c r="Y14" s="65">
        <v>3.7</v>
      </c>
      <c r="Z14" s="65">
        <v>0.7</v>
      </c>
      <c r="AA14" s="65">
        <v>171</v>
      </c>
      <c r="AB14" s="65">
        <v>0</v>
      </c>
      <c r="AC14" s="65">
        <v>0.45500000000000002</v>
      </c>
      <c r="AD14" s="65">
        <v>0.33100000000000002</v>
      </c>
      <c r="AE14" s="65">
        <v>0</v>
      </c>
      <c r="AF14" s="65">
        <v>0</v>
      </c>
      <c r="AG14" s="65">
        <v>0</v>
      </c>
      <c r="AH14" s="65">
        <v>8.4000000000000005E-2</v>
      </c>
      <c r="AI14" s="65">
        <v>0</v>
      </c>
      <c r="AJ14" s="65">
        <v>0.7</v>
      </c>
      <c r="AK14" s="65">
        <v>0</v>
      </c>
      <c r="AL14" s="65">
        <v>3.7</v>
      </c>
      <c r="AM14" s="65">
        <v>171</v>
      </c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</row>
    <row r="15" spans="1:50">
      <c r="A15" s="38">
        <v>115</v>
      </c>
      <c r="B15" s="43" t="s">
        <v>173</v>
      </c>
      <c r="C15" s="6" t="s">
        <v>160</v>
      </c>
      <c r="D15" s="38"/>
      <c r="E15" s="43"/>
      <c r="F15" s="6" t="s">
        <v>161</v>
      </c>
      <c r="G15" s="38">
        <v>0</v>
      </c>
      <c r="H15" s="38">
        <v>1</v>
      </c>
      <c r="I15" s="38">
        <v>1</v>
      </c>
      <c r="J15" s="65">
        <v>9.1999999999999993</v>
      </c>
      <c r="K15" s="65"/>
      <c r="L15" s="65">
        <v>10.95</v>
      </c>
      <c r="M15" s="65">
        <v>4.2</v>
      </c>
      <c r="N15" s="65">
        <v>9</v>
      </c>
      <c r="O15" s="65">
        <v>0</v>
      </c>
      <c r="P15" s="65">
        <v>72.5</v>
      </c>
      <c r="Q15" s="65">
        <v>63.5</v>
      </c>
      <c r="R15" s="65">
        <v>376</v>
      </c>
      <c r="S15" s="23">
        <f t="shared" si="0"/>
        <v>353.6</v>
      </c>
      <c r="T15" s="65">
        <v>8</v>
      </c>
      <c r="U15" s="65">
        <v>3</v>
      </c>
      <c r="V15" s="65">
        <v>0</v>
      </c>
      <c r="W15" s="65">
        <v>3</v>
      </c>
      <c r="X15" s="65">
        <v>0</v>
      </c>
      <c r="Y15" s="65">
        <v>3</v>
      </c>
      <c r="Z15" s="65">
        <v>1.7</v>
      </c>
      <c r="AA15" s="65">
        <v>84.5</v>
      </c>
      <c r="AB15" s="65">
        <v>0</v>
      </c>
      <c r="AC15" s="65">
        <v>0.41849999999999998</v>
      </c>
      <c r="AD15" s="65">
        <v>0.28849999999999998</v>
      </c>
      <c r="AE15" s="65">
        <v>0</v>
      </c>
      <c r="AF15" s="65">
        <v>0</v>
      </c>
      <c r="AG15" s="65">
        <v>0</v>
      </c>
      <c r="AH15" s="65">
        <v>0.38200000000000001</v>
      </c>
      <c r="AI15" s="65">
        <v>0</v>
      </c>
      <c r="AJ15" s="65">
        <v>1.7</v>
      </c>
      <c r="AK15" s="65">
        <v>0</v>
      </c>
      <c r="AL15" s="65">
        <v>3</v>
      </c>
      <c r="AM15" s="65">
        <v>84.5</v>
      </c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</row>
    <row r="16" spans="1:50">
      <c r="A16" s="38">
        <v>116</v>
      </c>
      <c r="B16" s="43" t="s">
        <v>174</v>
      </c>
      <c r="C16" s="38" t="s">
        <v>218</v>
      </c>
      <c r="D16" s="38">
        <v>1106</v>
      </c>
      <c r="E16" s="43" t="s">
        <v>244</v>
      </c>
      <c r="F16" s="38" t="s">
        <v>110</v>
      </c>
      <c r="G16" s="38">
        <v>0</v>
      </c>
      <c r="H16" s="38">
        <v>1</v>
      </c>
      <c r="I16" s="38">
        <v>1</v>
      </c>
      <c r="J16" s="65">
        <v>9.1999999999999993</v>
      </c>
      <c r="K16" s="65"/>
      <c r="L16" s="65">
        <v>11.3</v>
      </c>
      <c r="M16" s="65">
        <v>3.3</v>
      </c>
      <c r="N16" s="65">
        <v>6</v>
      </c>
      <c r="O16" s="65">
        <v>0</v>
      </c>
      <c r="P16" s="65">
        <v>74.599999999999994</v>
      </c>
      <c r="Q16" s="23">
        <f>+P16-N16</f>
        <v>68.599999999999994</v>
      </c>
      <c r="R16" s="65">
        <v>339</v>
      </c>
      <c r="S16" s="23">
        <f t="shared" si="0"/>
        <v>361.29999999999995</v>
      </c>
      <c r="T16" s="65">
        <v>28</v>
      </c>
      <c r="U16" s="65">
        <v>4.4000000000000004</v>
      </c>
      <c r="V16" s="65">
        <v>0</v>
      </c>
      <c r="W16" s="65">
        <v>4.4000000000000004</v>
      </c>
      <c r="X16" s="65">
        <v>0</v>
      </c>
      <c r="Y16" s="65">
        <v>4.4000000000000004</v>
      </c>
      <c r="Z16" s="65">
        <v>1.6</v>
      </c>
      <c r="AA16" s="65">
        <v>14</v>
      </c>
      <c r="AB16" s="65">
        <v>0</v>
      </c>
      <c r="AC16" s="65">
        <v>0.23699999999999999</v>
      </c>
      <c r="AD16" s="65">
        <v>0.14199999999999999</v>
      </c>
      <c r="AE16" s="65">
        <v>0</v>
      </c>
      <c r="AF16" s="65">
        <v>1</v>
      </c>
      <c r="AG16" s="65">
        <v>0</v>
      </c>
      <c r="AH16" s="65">
        <v>0.15</v>
      </c>
      <c r="AI16" s="65">
        <v>0</v>
      </c>
      <c r="AJ16" s="65">
        <v>1.6</v>
      </c>
      <c r="AK16" s="65">
        <v>0</v>
      </c>
      <c r="AL16" s="65">
        <v>4.4000000000000004</v>
      </c>
      <c r="AM16" s="65">
        <v>14</v>
      </c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</row>
    <row r="17" spans="1:50">
      <c r="A17" s="38">
        <v>117</v>
      </c>
      <c r="B17" s="43" t="s">
        <v>175</v>
      </c>
      <c r="C17" s="6" t="s">
        <v>160</v>
      </c>
      <c r="D17" s="38"/>
      <c r="E17" s="43"/>
      <c r="F17" s="6" t="s">
        <v>161</v>
      </c>
      <c r="G17" s="38">
        <v>16</v>
      </c>
      <c r="H17" s="38">
        <v>12</v>
      </c>
      <c r="I17" s="38">
        <v>9</v>
      </c>
      <c r="J17" s="65">
        <v>64.95</v>
      </c>
      <c r="K17" s="65"/>
      <c r="L17" s="65">
        <v>19.7</v>
      </c>
      <c r="M17" s="65">
        <v>13.75</v>
      </c>
      <c r="N17" s="65">
        <v>0</v>
      </c>
      <c r="O17" s="65">
        <v>0</v>
      </c>
      <c r="P17" s="65">
        <v>0</v>
      </c>
      <c r="Q17" s="65">
        <v>0</v>
      </c>
      <c r="R17" s="65">
        <v>208</v>
      </c>
      <c r="S17" s="23">
        <f t="shared" si="0"/>
        <v>202.55</v>
      </c>
      <c r="T17" s="65">
        <v>17</v>
      </c>
      <c r="U17" s="65">
        <v>1.75</v>
      </c>
      <c r="V17" s="65">
        <v>1.75</v>
      </c>
      <c r="W17" s="65">
        <v>0</v>
      </c>
      <c r="X17" s="65">
        <v>1.5225</v>
      </c>
      <c r="Y17" s="65">
        <v>0.22750000000000004</v>
      </c>
      <c r="Z17" s="65">
        <v>3.75</v>
      </c>
      <c r="AA17" s="65">
        <v>9</v>
      </c>
      <c r="AB17" s="65">
        <v>0</v>
      </c>
      <c r="AC17" s="65">
        <v>7.2999999999999995E-2</v>
      </c>
      <c r="AD17" s="65">
        <v>0.125</v>
      </c>
      <c r="AE17" s="65">
        <v>0</v>
      </c>
      <c r="AF17" s="65">
        <v>0</v>
      </c>
      <c r="AG17" s="65">
        <v>0</v>
      </c>
      <c r="AH17" s="65">
        <v>0.47549999999999998</v>
      </c>
      <c r="AI17" s="65">
        <v>2.0350000000000001</v>
      </c>
      <c r="AJ17" s="65">
        <v>3.75</v>
      </c>
      <c r="AK17" s="65">
        <f>0.87*U17</f>
        <v>1.5225</v>
      </c>
      <c r="AL17" s="65">
        <f>+U17-AK17</f>
        <v>0.22750000000000004</v>
      </c>
      <c r="AM17" s="65">
        <v>9</v>
      </c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</row>
    <row r="18" spans="1:50">
      <c r="A18" s="38">
        <v>118</v>
      </c>
      <c r="B18" s="43" t="s">
        <v>176</v>
      </c>
      <c r="C18" s="38" t="s">
        <v>218</v>
      </c>
      <c r="D18" s="79">
        <v>11321</v>
      </c>
      <c r="E18" s="79" t="s">
        <v>247</v>
      </c>
      <c r="F18" s="38" t="s">
        <v>151</v>
      </c>
      <c r="G18" s="38">
        <v>25</v>
      </c>
      <c r="H18" s="38">
        <v>12</v>
      </c>
      <c r="I18" s="38">
        <v>9</v>
      </c>
      <c r="J18" s="65">
        <v>66.8</v>
      </c>
      <c r="K18" s="65"/>
      <c r="L18" s="65">
        <v>19.5</v>
      </c>
      <c r="M18" s="65">
        <v>12.9</v>
      </c>
      <c r="N18" s="65">
        <v>0</v>
      </c>
      <c r="O18" s="65">
        <v>0</v>
      </c>
      <c r="P18" s="65">
        <v>0</v>
      </c>
      <c r="Q18" s="23">
        <f t="shared" ref="Q18:Q19" si="2">+P18-N18</f>
        <v>0</v>
      </c>
      <c r="R18" s="65">
        <v>200</v>
      </c>
      <c r="S18" s="23">
        <f t="shared" si="0"/>
        <v>194.10000000000002</v>
      </c>
      <c r="T18" s="65">
        <v>19</v>
      </c>
      <c r="U18" s="65">
        <v>0.8</v>
      </c>
      <c r="V18" s="65">
        <v>0.8</v>
      </c>
      <c r="W18" s="65">
        <v>0</v>
      </c>
      <c r="X18" s="65">
        <v>0.496</v>
      </c>
      <c r="Y18" s="65">
        <v>0.30400000000000005</v>
      </c>
      <c r="Z18" s="65">
        <v>1.9</v>
      </c>
      <c r="AA18" s="65">
        <v>5</v>
      </c>
      <c r="AB18" s="65">
        <v>0.6</v>
      </c>
      <c r="AC18" s="65">
        <v>0.89</v>
      </c>
      <c r="AD18" s="65">
        <v>0.25</v>
      </c>
      <c r="AE18" s="65">
        <v>2</v>
      </c>
      <c r="AF18" s="65">
        <v>0</v>
      </c>
      <c r="AG18" s="65">
        <v>2</v>
      </c>
      <c r="AH18" s="65">
        <v>0.46</v>
      </c>
      <c r="AI18" s="65">
        <v>0.63</v>
      </c>
      <c r="AJ18" s="65">
        <v>1.9</v>
      </c>
      <c r="AK18" s="65">
        <f>0.62*U18</f>
        <v>0.496</v>
      </c>
      <c r="AL18" s="65">
        <f>+U18-AK18</f>
        <v>0.30400000000000005</v>
      </c>
      <c r="AM18" s="65">
        <v>5</v>
      </c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</row>
    <row r="19" spans="1:50">
      <c r="A19" s="38">
        <v>119</v>
      </c>
      <c r="B19" s="43" t="s">
        <v>177</v>
      </c>
      <c r="C19" s="38" t="s">
        <v>218</v>
      </c>
      <c r="D19" s="79">
        <v>11121</v>
      </c>
      <c r="E19" s="79" t="s">
        <v>248</v>
      </c>
      <c r="F19" s="38" t="s">
        <v>151</v>
      </c>
      <c r="G19" s="38">
        <v>25</v>
      </c>
      <c r="H19" s="38">
        <v>12</v>
      </c>
      <c r="I19" s="38">
        <v>9</v>
      </c>
      <c r="J19" s="65">
        <v>75.8</v>
      </c>
      <c r="K19" s="65"/>
      <c r="L19" s="65">
        <v>20.6</v>
      </c>
      <c r="M19" s="65">
        <v>2.2999999999999998</v>
      </c>
      <c r="N19" s="65">
        <v>0</v>
      </c>
      <c r="O19" s="65">
        <v>0</v>
      </c>
      <c r="P19" s="65">
        <v>0</v>
      </c>
      <c r="Q19" s="23">
        <f t="shared" si="2"/>
        <v>0</v>
      </c>
      <c r="R19" s="65">
        <v>109</v>
      </c>
      <c r="S19" s="23">
        <f t="shared" si="0"/>
        <v>103.10000000000001</v>
      </c>
      <c r="T19" s="65">
        <v>13</v>
      </c>
      <c r="U19" s="65">
        <v>2.8</v>
      </c>
      <c r="V19" s="65">
        <v>2.8</v>
      </c>
      <c r="W19" s="65">
        <v>0</v>
      </c>
      <c r="X19" s="65">
        <v>2.0999999999999996</v>
      </c>
      <c r="Y19" s="65">
        <v>0.70000000000000018</v>
      </c>
      <c r="Z19" s="65">
        <v>4</v>
      </c>
      <c r="AA19" s="65">
        <v>5</v>
      </c>
      <c r="AB19" s="65">
        <v>0</v>
      </c>
      <c r="AC19" s="65">
        <v>0.11</v>
      </c>
      <c r="AD19" s="65">
        <v>0.49</v>
      </c>
      <c r="AE19" s="65">
        <v>0</v>
      </c>
      <c r="AF19" s="65">
        <v>0</v>
      </c>
      <c r="AG19" s="65">
        <v>0</v>
      </c>
      <c r="AH19" s="65">
        <v>0.2</v>
      </c>
      <c r="AI19" s="65">
        <v>1.1299999999999999</v>
      </c>
      <c r="AJ19" s="65">
        <v>4</v>
      </c>
      <c r="AK19" s="65">
        <f>0.75*U19</f>
        <v>2.0999999999999996</v>
      </c>
      <c r="AL19" s="65">
        <f>+U19-AK19</f>
        <v>0.70000000000000018</v>
      </c>
      <c r="AM19" s="65">
        <v>5</v>
      </c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</row>
    <row r="20" spans="1:50">
      <c r="A20" s="38">
        <v>120</v>
      </c>
      <c r="B20" s="43" t="s">
        <v>178</v>
      </c>
      <c r="C20" s="38" t="s">
        <v>249</v>
      </c>
      <c r="D20" s="38">
        <v>316</v>
      </c>
      <c r="E20" s="43" t="s">
        <v>250</v>
      </c>
      <c r="F20" s="38" t="s">
        <v>151</v>
      </c>
      <c r="G20" s="38">
        <v>15</v>
      </c>
      <c r="H20" s="38">
        <v>12</v>
      </c>
      <c r="I20" s="38">
        <v>9</v>
      </c>
      <c r="J20" s="65"/>
      <c r="K20" s="65"/>
      <c r="L20" s="65">
        <v>24.9</v>
      </c>
      <c r="M20" s="65">
        <v>18</v>
      </c>
      <c r="N20" s="65">
        <v>0</v>
      </c>
      <c r="O20" s="65">
        <v>0</v>
      </c>
      <c r="P20" s="65">
        <v>0</v>
      </c>
      <c r="Q20" s="65">
        <v>0</v>
      </c>
      <c r="R20" s="65">
        <v>269</v>
      </c>
      <c r="S20" s="23">
        <f t="shared" si="0"/>
        <v>261.60000000000002</v>
      </c>
      <c r="T20" s="65">
        <v>4</v>
      </c>
      <c r="U20" s="65">
        <v>1.7</v>
      </c>
      <c r="V20" s="65">
        <v>1.7</v>
      </c>
      <c r="W20" s="65">
        <v>0</v>
      </c>
      <c r="X20" s="65">
        <v>1.2749999999999999</v>
      </c>
      <c r="Y20" s="65">
        <v>0.42500000000000004</v>
      </c>
      <c r="Z20" s="65">
        <v>4.0999999999999996</v>
      </c>
      <c r="AA20" s="80">
        <v>6</v>
      </c>
      <c r="AB20" s="65">
        <v>0</v>
      </c>
      <c r="AC20" s="65">
        <v>0.1</v>
      </c>
      <c r="AD20" s="65">
        <v>0.2</v>
      </c>
      <c r="AE20" s="65">
        <v>0</v>
      </c>
      <c r="AF20" s="65">
        <v>0</v>
      </c>
      <c r="AG20" s="65">
        <v>0</v>
      </c>
      <c r="AH20" s="65">
        <v>0.3</v>
      </c>
      <c r="AI20" s="65">
        <v>1.9</v>
      </c>
      <c r="AJ20" s="65">
        <v>4.0999999999999996</v>
      </c>
      <c r="AK20" s="65">
        <f>0.75*U20</f>
        <v>1.2749999999999999</v>
      </c>
      <c r="AL20" s="65">
        <f>+U20-AK20</f>
        <v>0.42500000000000004</v>
      </c>
      <c r="AM20" s="80">
        <v>6</v>
      </c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</row>
    <row r="21" spans="1:50">
      <c r="A21" s="38">
        <v>121</v>
      </c>
      <c r="B21" s="43" t="s">
        <v>179</v>
      </c>
      <c r="C21" s="38" t="s">
        <v>218</v>
      </c>
      <c r="D21" s="79">
        <v>13001</v>
      </c>
      <c r="E21" s="79" t="s">
        <v>251</v>
      </c>
      <c r="F21" s="38" t="s">
        <v>110</v>
      </c>
      <c r="G21" s="38">
        <v>39</v>
      </c>
      <c r="H21" s="38">
        <v>12</v>
      </c>
      <c r="I21" s="38">
        <v>9</v>
      </c>
      <c r="J21" s="65">
        <v>66</v>
      </c>
      <c r="K21" s="65"/>
      <c r="L21" s="65">
        <v>18.600000000000001</v>
      </c>
      <c r="M21" s="65">
        <v>15.1</v>
      </c>
      <c r="N21" s="65">
        <v>0</v>
      </c>
      <c r="O21" s="65">
        <v>0</v>
      </c>
      <c r="P21" s="65">
        <v>0</v>
      </c>
      <c r="Q21" s="23">
        <f>+P21-N21</f>
        <v>0</v>
      </c>
      <c r="R21" s="65">
        <v>215</v>
      </c>
      <c r="S21" s="23">
        <f t="shared" si="0"/>
        <v>210.3</v>
      </c>
      <c r="T21" s="65">
        <v>11</v>
      </c>
      <c r="U21" s="65">
        <v>0.9</v>
      </c>
      <c r="V21" s="65">
        <v>0.9</v>
      </c>
      <c r="W21" s="65">
        <v>0</v>
      </c>
      <c r="X21" s="65">
        <v>0.34200000000000003</v>
      </c>
      <c r="Y21" s="65">
        <v>0.55800000000000005</v>
      </c>
      <c r="Z21" s="65">
        <v>1.3</v>
      </c>
      <c r="AA21" s="65">
        <v>6</v>
      </c>
      <c r="AB21" s="65">
        <v>1.6</v>
      </c>
      <c r="AC21" s="65">
        <v>0.06</v>
      </c>
      <c r="AD21" s="65">
        <v>0.12</v>
      </c>
      <c r="AE21" s="65">
        <v>41</v>
      </c>
      <c r="AF21" s="65">
        <v>0</v>
      </c>
      <c r="AG21" s="65">
        <v>42</v>
      </c>
      <c r="AH21" s="65">
        <v>0.35</v>
      </c>
      <c r="AI21" s="65">
        <v>0.31</v>
      </c>
      <c r="AJ21" s="65">
        <v>1.3</v>
      </c>
      <c r="AK21" s="65">
        <f>0.38*U21</f>
        <v>0.34200000000000003</v>
      </c>
      <c r="AL21" s="65">
        <f>+U21-AK21</f>
        <v>0.55800000000000005</v>
      </c>
      <c r="AM21" s="65">
        <v>6</v>
      </c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</row>
    <row r="22" spans="1:50">
      <c r="A22" s="38">
        <v>122</v>
      </c>
      <c r="B22" s="43" t="s">
        <v>180</v>
      </c>
      <c r="C22" s="6" t="s">
        <v>160</v>
      </c>
      <c r="D22" s="38"/>
      <c r="E22" s="43"/>
      <c r="F22" s="6" t="s">
        <v>161</v>
      </c>
      <c r="G22" s="38">
        <v>0</v>
      </c>
      <c r="H22" s="38">
        <v>14</v>
      </c>
      <c r="I22" s="38">
        <v>11</v>
      </c>
      <c r="J22" s="65">
        <v>46.323500000000003</v>
      </c>
      <c r="K22" s="65"/>
      <c r="L22" s="65">
        <v>11.28425</v>
      </c>
      <c r="M22" s="65">
        <v>1.0349999999999999</v>
      </c>
      <c r="N22" s="65">
        <v>0</v>
      </c>
      <c r="O22" s="65">
        <v>0</v>
      </c>
      <c r="P22" s="65">
        <v>0</v>
      </c>
      <c r="Q22" s="65">
        <v>0</v>
      </c>
      <c r="R22" s="65">
        <v>55.93</v>
      </c>
      <c r="S22" s="23">
        <f t="shared" si="0"/>
        <v>54.451999999999998</v>
      </c>
      <c r="T22" s="65">
        <v>25.43</v>
      </c>
      <c r="U22" s="65">
        <v>0.48599999999999999</v>
      </c>
      <c r="V22" s="65">
        <v>0.48599999999999999</v>
      </c>
      <c r="W22" s="65">
        <v>0</v>
      </c>
      <c r="X22" s="65">
        <v>0.17836199999999999</v>
      </c>
      <c r="Y22" s="65">
        <v>0.30763799999999997</v>
      </c>
      <c r="Z22" s="65">
        <v>0.45</v>
      </c>
      <c r="AA22" s="65">
        <v>7.0475000000000003</v>
      </c>
      <c r="AB22" s="65">
        <v>0.36949999999999994</v>
      </c>
      <c r="AC22" s="65">
        <v>6.2477499999999991E-2</v>
      </c>
      <c r="AD22" s="65">
        <v>5.2622500000000003E-2</v>
      </c>
      <c r="AE22" s="65">
        <v>10.484999999999999</v>
      </c>
      <c r="AF22" s="65">
        <v>4.5</v>
      </c>
      <c r="AG22" s="65">
        <v>10.934999999999999</v>
      </c>
      <c r="AH22" s="65">
        <v>6.4274999999999999E-2</v>
      </c>
      <c r="AI22" s="65">
        <v>1.160425</v>
      </c>
      <c r="AJ22" s="65">
        <v>0.45</v>
      </c>
      <c r="AK22" s="65">
        <v>0.17836199999999999</v>
      </c>
      <c r="AL22" s="65">
        <v>0.30763799999999997</v>
      </c>
      <c r="AM22" s="65">
        <v>7.0475000000000003</v>
      </c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</row>
    <row r="23" spans="1:50">
      <c r="A23" s="38">
        <v>123</v>
      </c>
      <c r="B23" s="43" t="s">
        <v>181</v>
      </c>
      <c r="C23" s="6" t="s">
        <v>160</v>
      </c>
      <c r="D23" s="38"/>
      <c r="E23" s="43"/>
      <c r="F23" s="6" t="s">
        <v>161</v>
      </c>
      <c r="G23" s="38">
        <v>10</v>
      </c>
      <c r="H23" s="38">
        <v>14</v>
      </c>
      <c r="I23" s="38">
        <v>11</v>
      </c>
      <c r="J23" s="65">
        <v>19.160000000000004</v>
      </c>
      <c r="K23" s="65"/>
      <c r="L23" s="65">
        <v>70.040000000000006</v>
      </c>
      <c r="M23" s="65">
        <v>9.6999999999999993</v>
      </c>
      <c r="N23" s="65">
        <v>0</v>
      </c>
      <c r="O23" s="65">
        <v>0</v>
      </c>
      <c r="P23" s="65">
        <v>0</v>
      </c>
      <c r="Q23" s="65">
        <v>0</v>
      </c>
      <c r="R23" s="65">
        <v>377.8</v>
      </c>
      <c r="S23" s="23">
        <f t="shared" si="0"/>
        <v>367.46000000000004</v>
      </c>
      <c r="T23" s="65">
        <v>161.80000000000001</v>
      </c>
      <c r="U23" s="65">
        <v>3.0999999999999996</v>
      </c>
      <c r="V23" s="65">
        <v>3.0999999999999996</v>
      </c>
      <c r="W23" s="65">
        <v>0</v>
      </c>
      <c r="X23" s="65">
        <v>1.1376999999999999</v>
      </c>
      <c r="Y23" s="65">
        <v>1.9622999999999997</v>
      </c>
      <c r="Z23" s="65">
        <v>2.84</v>
      </c>
      <c r="AA23" s="65">
        <v>41.8</v>
      </c>
      <c r="AB23" s="65">
        <v>2.0599999999999996</v>
      </c>
      <c r="AC23" s="65">
        <v>0.34079999999999999</v>
      </c>
      <c r="AD23" s="65">
        <v>0.38319999999999999</v>
      </c>
      <c r="AE23" s="65">
        <v>61</v>
      </c>
      <c r="AF23" s="65">
        <v>20.2</v>
      </c>
      <c r="AG23" s="65">
        <v>63.2</v>
      </c>
      <c r="AH23" s="65">
        <v>0.48040000000000005</v>
      </c>
      <c r="AI23" s="65">
        <v>12.172000000000001</v>
      </c>
      <c r="AJ23" s="65">
        <v>2.84</v>
      </c>
      <c r="AK23" s="65">
        <v>1.1376999999999999</v>
      </c>
      <c r="AL23" s="65">
        <v>1.9622999999999997</v>
      </c>
      <c r="AM23" s="65">
        <v>41.8</v>
      </c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</row>
    <row r="24" spans="1:50">
      <c r="A24" s="38">
        <v>124</v>
      </c>
      <c r="B24" s="43" t="s">
        <v>182</v>
      </c>
      <c r="C24" s="38" t="s">
        <v>218</v>
      </c>
      <c r="D24" s="38">
        <v>17001</v>
      </c>
      <c r="E24" s="43" t="s">
        <v>261</v>
      </c>
      <c r="F24" s="38" t="s">
        <v>110</v>
      </c>
      <c r="G24" s="38">
        <v>12</v>
      </c>
      <c r="H24" s="38">
        <v>13</v>
      </c>
      <c r="I24" s="38">
        <v>10</v>
      </c>
      <c r="J24" s="65">
        <v>75.8</v>
      </c>
      <c r="K24" s="65"/>
      <c r="L24" s="65">
        <v>12.6</v>
      </c>
      <c r="M24" s="65">
        <v>9.9</v>
      </c>
      <c r="N24" s="65">
        <v>0</v>
      </c>
      <c r="O24" s="65">
        <v>0</v>
      </c>
      <c r="P24" s="65">
        <v>0.8</v>
      </c>
      <c r="Q24" s="23">
        <f>+P24-N24</f>
        <v>0.8</v>
      </c>
      <c r="R24" s="65">
        <v>143</v>
      </c>
      <c r="S24" s="23">
        <f t="shared" si="0"/>
        <v>142.69999999999999</v>
      </c>
      <c r="T24" s="65">
        <v>53</v>
      </c>
      <c r="U24" s="65">
        <v>1.8</v>
      </c>
      <c r="V24" s="65">
        <v>1.8</v>
      </c>
      <c r="W24" s="65">
        <v>0</v>
      </c>
      <c r="X24" s="65">
        <v>0</v>
      </c>
      <c r="Y24" s="65">
        <v>1.8</v>
      </c>
      <c r="Z24" s="65">
        <v>1.1000000000000001</v>
      </c>
      <c r="AA24" s="65">
        <v>47</v>
      </c>
      <c r="AB24" s="65">
        <v>0</v>
      </c>
      <c r="AC24" s="65">
        <v>6.9000000000000006E-2</v>
      </c>
      <c r="AD24" s="65">
        <v>0.47799999999999998</v>
      </c>
      <c r="AE24" s="65">
        <v>139</v>
      </c>
      <c r="AF24" s="65">
        <v>10</v>
      </c>
      <c r="AG24" s="65">
        <v>140</v>
      </c>
      <c r="AH24" s="65">
        <v>0.14299999999999999</v>
      </c>
      <c r="AI24" s="65">
        <v>1.29</v>
      </c>
      <c r="AJ24" s="65">
        <v>1.1000000000000001</v>
      </c>
      <c r="AK24" s="65">
        <v>0</v>
      </c>
      <c r="AL24" s="65">
        <v>1.8</v>
      </c>
      <c r="AM24" s="65">
        <v>47</v>
      </c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</row>
    <row r="25" spans="1:50">
      <c r="A25" s="38">
        <v>125</v>
      </c>
      <c r="B25" s="43" t="s">
        <v>183</v>
      </c>
      <c r="C25" s="6" t="s">
        <v>160</v>
      </c>
      <c r="D25" s="38"/>
      <c r="E25" s="43"/>
      <c r="F25" s="6" t="s">
        <v>161</v>
      </c>
      <c r="G25" s="38">
        <v>0</v>
      </c>
      <c r="H25" s="38">
        <v>15</v>
      </c>
      <c r="I25" s="38">
        <v>13</v>
      </c>
      <c r="J25" s="65">
        <v>87.65</v>
      </c>
      <c r="K25" s="65"/>
      <c r="L25" s="65">
        <v>3.4000000000000004</v>
      </c>
      <c r="M25" s="65">
        <v>3.6999999999999997</v>
      </c>
      <c r="N25" s="65">
        <v>0</v>
      </c>
      <c r="O25" s="65">
        <v>0</v>
      </c>
      <c r="P25" s="65">
        <v>4.5</v>
      </c>
      <c r="Q25" s="65">
        <v>4.5</v>
      </c>
      <c r="R25" s="65">
        <v>64.5</v>
      </c>
      <c r="S25" s="23">
        <f t="shared" si="0"/>
        <v>64.900000000000006</v>
      </c>
      <c r="T25" s="65">
        <v>123.5</v>
      </c>
      <c r="U25" s="65">
        <v>0.05</v>
      </c>
      <c r="V25" s="65">
        <v>0.05</v>
      </c>
      <c r="W25" s="65">
        <v>0</v>
      </c>
      <c r="X25" s="65">
        <v>0</v>
      </c>
      <c r="Y25" s="65">
        <v>0.05</v>
      </c>
      <c r="Z25" s="65">
        <v>0.35</v>
      </c>
      <c r="AA25" s="65">
        <v>3</v>
      </c>
      <c r="AB25" s="65">
        <v>0.65</v>
      </c>
      <c r="AC25" s="65">
        <v>4.5999999999999999E-2</v>
      </c>
      <c r="AD25" s="65">
        <v>0.1605</v>
      </c>
      <c r="AE25" s="65">
        <v>42</v>
      </c>
      <c r="AF25" s="65">
        <v>6</v>
      </c>
      <c r="AG25" s="65">
        <v>42.5</v>
      </c>
      <c r="AH25" s="65">
        <v>4.0999999999999995E-2</v>
      </c>
      <c r="AI25" s="65">
        <v>0.255</v>
      </c>
      <c r="AJ25" s="65">
        <v>0.35</v>
      </c>
      <c r="AK25" s="65">
        <v>0</v>
      </c>
      <c r="AL25" s="65">
        <v>0.05</v>
      </c>
      <c r="AM25" s="65">
        <v>3</v>
      </c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</row>
    <row r="26" spans="1:50">
      <c r="A26" s="38">
        <v>126</v>
      </c>
      <c r="B26" s="43" t="s">
        <v>184</v>
      </c>
      <c r="C26" s="38" t="s">
        <v>249</v>
      </c>
      <c r="D26" s="38">
        <v>252</v>
      </c>
      <c r="E26" s="43" t="s">
        <v>264</v>
      </c>
      <c r="F26" s="38" t="s">
        <v>110</v>
      </c>
      <c r="G26" s="38">
        <v>0</v>
      </c>
      <c r="H26" s="38">
        <v>15</v>
      </c>
      <c r="I26" s="38">
        <v>13</v>
      </c>
      <c r="J26" s="65"/>
      <c r="K26" s="65"/>
      <c r="L26" s="65">
        <v>21.6</v>
      </c>
      <c r="M26" s="65">
        <v>19</v>
      </c>
      <c r="N26" s="65">
        <v>0</v>
      </c>
      <c r="O26" s="65">
        <v>0</v>
      </c>
      <c r="P26" s="65">
        <v>51.6</v>
      </c>
      <c r="Q26" s="65">
        <v>51.6</v>
      </c>
      <c r="R26" s="65">
        <v>464</v>
      </c>
      <c r="S26" s="23">
        <f t="shared" si="0"/>
        <v>463.79999999999995</v>
      </c>
      <c r="T26" s="65">
        <v>770</v>
      </c>
      <c r="U26" s="65">
        <v>8</v>
      </c>
      <c r="V26" s="65">
        <v>8</v>
      </c>
      <c r="W26" s="65">
        <v>0</v>
      </c>
      <c r="X26" s="65">
        <v>0</v>
      </c>
      <c r="Y26" s="65">
        <v>8</v>
      </c>
      <c r="Z26" s="65">
        <v>3.5</v>
      </c>
      <c r="AA26" s="65">
        <v>42</v>
      </c>
      <c r="AB26" s="65">
        <v>37</v>
      </c>
      <c r="AC26" s="65">
        <v>0.3</v>
      </c>
      <c r="AD26" s="65">
        <v>0.6</v>
      </c>
      <c r="AE26" s="65">
        <v>420</v>
      </c>
      <c r="AF26" s="65">
        <v>0</v>
      </c>
      <c r="AG26" s="65">
        <v>420</v>
      </c>
      <c r="AH26" s="65">
        <v>0.3</v>
      </c>
      <c r="AI26" s="65">
        <v>1</v>
      </c>
      <c r="AJ26" s="65">
        <v>3.5</v>
      </c>
      <c r="AK26" s="65">
        <v>0</v>
      </c>
      <c r="AL26" s="65">
        <v>8</v>
      </c>
      <c r="AM26" s="65">
        <v>42</v>
      </c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</row>
    <row r="27" spans="1:50">
      <c r="A27" s="38">
        <v>127</v>
      </c>
      <c r="B27" s="43" t="s">
        <v>185</v>
      </c>
      <c r="C27" s="38" t="s">
        <v>249</v>
      </c>
      <c r="D27" s="38">
        <v>1109</v>
      </c>
      <c r="E27" s="43" t="s">
        <v>265</v>
      </c>
      <c r="F27" s="38" t="s">
        <v>110</v>
      </c>
      <c r="G27" s="38">
        <v>0</v>
      </c>
      <c r="H27" s="38">
        <v>16</v>
      </c>
      <c r="I27" s="38">
        <v>14</v>
      </c>
      <c r="J27" s="65"/>
      <c r="K27" s="65"/>
      <c r="L27" s="65">
        <v>0</v>
      </c>
      <c r="M27" s="65">
        <v>100</v>
      </c>
      <c r="N27" s="65">
        <v>0</v>
      </c>
      <c r="O27" s="65">
        <v>0</v>
      </c>
      <c r="P27" s="65">
        <v>0</v>
      </c>
      <c r="Q27" s="23">
        <f t="shared" ref="Q27:Q28" si="3">+P27-N27</f>
        <v>0</v>
      </c>
      <c r="R27" s="65">
        <v>884</v>
      </c>
      <c r="S27" s="23">
        <f t="shared" si="0"/>
        <v>900</v>
      </c>
      <c r="T27" s="65">
        <v>0</v>
      </c>
      <c r="U27" s="65">
        <v>0</v>
      </c>
      <c r="V27" s="65">
        <v>0</v>
      </c>
      <c r="W27" s="65">
        <v>0</v>
      </c>
      <c r="X27" s="65">
        <v>0</v>
      </c>
      <c r="Y27" s="65">
        <v>0</v>
      </c>
      <c r="Z27" s="65">
        <v>0</v>
      </c>
      <c r="AA27" s="65">
        <v>0</v>
      </c>
      <c r="AB27" s="65">
        <v>0</v>
      </c>
      <c r="AC27" s="65">
        <v>0</v>
      </c>
      <c r="AD27" s="65">
        <v>0</v>
      </c>
      <c r="AE27" s="65">
        <v>0</v>
      </c>
      <c r="AF27" s="65">
        <v>0</v>
      </c>
      <c r="AG27" s="65">
        <v>0</v>
      </c>
      <c r="AH27" s="65">
        <v>0</v>
      </c>
      <c r="AI27" s="65">
        <v>0</v>
      </c>
      <c r="AJ27" s="65">
        <v>0</v>
      </c>
      <c r="AK27" s="65">
        <v>0</v>
      </c>
      <c r="AL27" s="65">
        <v>0</v>
      </c>
      <c r="AM27" s="65">
        <v>0</v>
      </c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</row>
    <row r="28" spans="1:50">
      <c r="A28" s="38">
        <v>128</v>
      </c>
      <c r="B28" s="43" t="s">
        <v>186</v>
      </c>
      <c r="C28" s="38" t="s">
        <v>249</v>
      </c>
      <c r="D28" s="38">
        <v>1102</v>
      </c>
      <c r="E28" s="43" t="s">
        <v>266</v>
      </c>
      <c r="F28" s="38" t="s">
        <v>110</v>
      </c>
      <c r="G28" s="38">
        <v>0</v>
      </c>
      <c r="H28" s="38">
        <v>17</v>
      </c>
      <c r="I28" s="38">
        <v>14</v>
      </c>
      <c r="J28" s="65"/>
      <c r="K28" s="65"/>
      <c r="L28" s="65">
        <v>0</v>
      </c>
      <c r="M28" s="65">
        <v>99.5</v>
      </c>
      <c r="N28" s="65">
        <v>0</v>
      </c>
      <c r="O28" s="65">
        <v>0</v>
      </c>
      <c r="P28" s="65">
        <v>0</v>
      </c>
      <c r="Q28" s="23">
        <f t="shared" si="3"/>
        <v>0</v>
      </c>
      <c r="R28" s="65">
        <v>876</v>
      </c>
      <c r="S28" s="23">
        <f t="shared" si="0"/>
        <v>895.5</v>
      </c>
      <c r="T28" s="65">
        <v>0</v>
      </c>
      <c r="U28" s="65">
        <v>0</v>
      </c>
      <c r="V28" s="65">
        <v>0</v>
      </c>
      <c r="W28" s="65">
        <v>0</v>
      </c>
      <c r="X28" s="65">
        <v>0</v>
      </c>
      <c r="Y28" s="65">
        <v>0</v>
      </c>
      <c r="Z28" s="65">
        <v>0</v>
      </c>
      <c r="AA28" s="65">
        <v>1</v>
      </c>
      <c r="AB28" s="65">
        <v>0</v>
      </c>
      <c r="AC28" s="65">
        <v>0</v>
      </c>
      <c r="AD28" s="65">
        <v>0</v>
      </c>
      <c r="AE28" s="65">
        <v>0</v>
      </c>
      <c r="AF28" s="65">
        <v>0</v>
      </c>
      <c r="AG28" s="65">
        <v>0</v>
      </c>
      <c r="AH28" s="65">
        <v>0</v>
      </c>
      <c r="AI28" s="65">
        <v>0</v>
      </c>
      <c r="AJ28" s="65">
        <v>0</v>
      </c>
      <c r="AK28" s="65">
        <v>0</v>
      </c>
      <c r="AL28" s="65">
        <v>0</v>
      </c>
      <c r="AM28" s="65">
        <v>1</v>
      </c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</row>
    <row r="29" spans="1:50">
      <c r="A29" s="38">
        <v>129</v>
      </c>
      <c r="B29" s="43" t="s">
        <v>187</v>
      </c>
      <c r="C29" s="6" t="s">
        <v>160</v>
      </c>
      <c r="D29" s="38"/>
      <c r="E29" s="43"/>
      <c r="F29" s="6" t="s">
        <v>161</v>
      </c>
      <c r="G29" s="38">
        <v>0</v>
      </c>
      <c r="H29" s="38">
        <v>17</v>
      </c>
      <c r="I29" s="38">
        <v>14</v>
      </c>
      <c r="J29" s="65"/>
      <c r="K29" s="65"/>
      <c r="L29" s="65">
        <v>0.56000000000000005</v>
      </c>
      <c r="M29" s="65">
        <v>80.634999999999991</v>
      </c>
      <c r="N29" s="65">
        <v>0</v>
      </c>
      <c r="O29" s="65">
        <v>0</v>
      </c>
      <c r="P29" s="65">
        <v>0.375</v>
      </c>
      <c r="Q29" s="65">
        <v>0.375</v>
      </c>
      <c r="R29" s="65">
        <v>723.25</v>
      </c>
      <c r="S29" s="23">
        <f t="shared" si="0"/>
        <v>729.45499999999993</v>
      </c>
      <c r="T29" s="65">
        <v>10</v>
      </c>
      <c r="U29" s="65">
        <v>0</v>
      </c>
      <c r="V29" s="65">
        <v>0</v>
      </c>
      <c r="W29" s="65">
        <v>0</v>
      </c>
      <c r="X29" s="65">
        <v>0</v>
      </c>
      <c r="Y29" s="65">
        <v>0</v>
      </c>
      <c r="Z29" s="65">
        <v>0.05</v>
      </c>
      <c r="AA29" s="65">
        <v>2</v>
      </c>
      <c r="AB29" s="65">
        <v>0.05</v>
      </c>
      <c r="AC29" s="65">
        <v>0</v>
      </c>
      <c r="AD29" s="65">
        <v>0.1</v>
      </c>
      <c r="AE29" s="65">
        <v>719.5</v>
      </c>
      <c r="AF29" s="65">
        <v>384</v>
      </c>
      <c r="AG29" s="65">
        <v>751.5</v>
      </c>
      <c r="AH29" s="65">
        <v>5.0000000000000001E-4</v>
      </c>
      <c r="AI29" s="65">
        <v>0.1</v>
      </c>
      <c r="AJ29" s="65">
        <v>0.05</v>
      </c>
      <c r="AK29" s="65">
        <v>0</v>
      </c>
      <c r="AL29" s="65">
        <v>0</v>
      </c>
      <c r="AM29" s="65">
        <v>2</v>
      </c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</row>
    <row r="30" spans="1:50">
      <c r="A30" s="38">
        <v>130</v>
      </c>
      <c r="B30" s="43" t="s">
        <v>188</v>
      </c>
      <c r="C30" s="38" t="s">
        <v>218</v>
      </c>
      <c r="D30" s="38">
        <v>30012</v>
      </c>
      <c r="E30" s="43" t="s">
        <v>269</v>
      </c>
      <c r="F30" s="38" t="s">
        <v>110</v>
      </c>
      <c r="G30" s="38">
        <v>39</v>
      </c>
      <c r="H30" s="38">
        <v>8</v>
      </c>
      <c r="I30" s="38">
        <v>6</v>
      </c>
      <c r="J30" s="65">
        <v>72.900000000000006</v>
      </c>
      <c r="K30" s="65"/>
      <c r="L30" s="65">
        <v>2.2000000000000002</v>
      </c>
      <c r="M30" s="65">
        <v>0.7</v>
      </c>
      <c r="N30" s="65">
        <v>10</v>
      </c>
      <c r="O30" s="65">
        <v>0</v>
      </c>
      <c r="P30" s="65">
        <v>23.4</v>
      </c>
      <c r="Q30" s="23">
        <f>+P30-N30</f>
        <v>13.399999999999999</v>
      </c>
      <c r="R30" s="65">
        <v>97</v>
      </c>
      <c r="S30" s="23">
        <f t="shared" si="0"/>
        <v>88.699999999999989</v>
      </c>
      <c r="T30" s="65">
        <v>12</v>
      </c>
      <c r="U30" s="65">
        <v>1.6</v>
      </c>
      <c r="V30" s="65"/>
      <c r="W30" s="65"/>
      <c r="X30" s="65">
        <v>0</v>
      </c>
      <c r="Y30" s="65">
        <v>1.6</v>
      </c>
      <c r="Z30" s="65">
        <v>0.1</v>
      </c>
      <c r="AA30" s="65">
        <v>14</v>
      </c>
      <c r="AB30" s="65">
        <v>30</v>
      </c>
      <c r="AC30" s="65">
        <v>0</v>
      </c>
      <c r="AD30" s="65">
        <v>0.13</v>
      </c>
      <c r="AE30" s="65">
        <v>0</v>
      </c>
      <c r="AF30" s="65">
        <v>743</v>
      </c>
      <c r="AG30" s="65">
        <v>64</v>
      </c>
      <c r="AH30" s="65">
        <v>0.1</v>
      </c>
      <c r="AI30" s="65">
        <v>0</v>
      </c>
      <c r="AJ30" s="65">
        <v>0.1</v>
      </c>
      <c r="AK30" s="65">
        <v>0</v>
      </c>
      <c r="AL30" s="65">
        <v>1.6</v>
      </c>
      <c r="AM30" s="65">
        <v>14</v>
      </c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</row>
    <row r="31" spans="1:50">
      <c r="A31" s="38">
        <v>131</v>
      </c>
      <c r="B31" s="43" t="s">
        <v>189</v>
      </c>
      <c r="C31" s="6" t="s">
        <v>160</v>
      </c>
      <c r="D31" s="38"/>
      <c r="E31" s="43"/>
      <c r="F31" s="6" t="s">
        <v>161</v>
      </c>
      <c r="G31" s="38">
        <v>36</v>
      </c>
      <c r="H31" s="38">
        <v>8</v>
      </c>
      <c r="I31" s="38">
        <v>7</v>
      </c>
      <c r="J31" s="65">
        <v>74.050000000000011</v>
      </c>
      <c r="K31" s="65"/>
      <c r="L31" s="65">
        <v>1.05</v>
      </c>
      <c r="M31" s="65">
        <v>0.25</v>
      </c>
      <c r="N31" s="65">
        <v>2.5</v>
      </c>
      <c r="O31" s="65">
        <v>0</v>
      </c>
      <c r="P31" s="65">
        <v>23.8</v>
      </c>
      <c r="Q31" s="65">
        <v>21.3</v>
      </c>
      <c r="R31" s="65">
        <v>97</v>
      </c>
      <c r="S31" s="23">
        <f t="shared" si="0"/>
        <v>96.65</v>
      </c>
      <c r="T31" s="65">
        <v>8</v>
      </c>
      <c r="U31" s="65">
        <v>0.35</v>
      </c>
      <c r="V31" s="65">
        <v>0</v>
      </c>
      <c r="W31" s="65">
        <v>0.35</v>
      </c>
      <c r="X31" s="65">
        <v>0</v>
      </c>
      <c r="Y31" s="65">
        <v>0.35</v>
      </c>
      <c r="Z31" s="65">
        <v>0.15</v>
      </c>
      <c r="AA31" s="65">
        <v>20</v>
      </c>
      <c r="AB31" s="65">
        <v>10.35</v>
      </c>
      <c r="AC31" s="65">
        <v>3.5500000000000004E-2</v>
      </c>
      <c r="AD31" s="65">
        <v>5.1499999999999997E-2</v>
      </c>
      <c r="AE31" s="65">
        <v>0</v>
      </c>
      <c r="AF31" s="65">
        <v>56.5</v>
      </c>
      <c r="AG31" s="65">
        <v>5.5</v>
      </c>
      <c r="AH31" s="65">
        <v>0.36699999999999999</v>
      </c>
      <c r="AI31" s="65">
        <v>0</v>
      </c>
      <c r="AJ31" s="65">
        <v>0.15</v>
      </c>
      <c r="AK31" s="65">
        <v>0</v>
      </c>
      <c r="AL31" s="65">
        <v>0.35</v>
      </c>
      <c r="AM31" s="65">
        <v>20</v>
      </c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</row>
    <row r="32" spans="1:50">
      <c r="A32" s="38">
        <v>132</v>
      </c>
      <c r="B32" s="43" t="s">
        <v>190</v>
      </c>
      <c r="C32" s="6" t="s">
        <v>160</v>
      </c>
      <c r="D32" s="38"/>
      <c r="E32" s="43"/>
      <c r="F32" s="6" t="s">
        <v>161</v>
      </c>
      <c r="G32" s="38">
        <v>29</v>
      </c>
      <c r="H32" s="38">
        <v>8</v>
      </c>
      <c r="I32" s="38">
        <v>6</v>
      </c>
      <c r="J32" s="65">
        <v>82.866666666666674</v>
      </c>
      <c r="K32" s="65"/>
      <c r="L32" s="65">
        <v>0.5</v>
      </c>
      <c r="M32" s="65">
        <v>0.20000000000000004</v>
      </c>
      <c r="N32" s="65">
        <v>1.3333333333333333</v>
      </c>
      <c r="O32" s="65">
        <v>0</v>
      </c>
      <c r="P32" s="65">
        <v>15.5</v>
      </c>
      <c r="Q32" s="65">
        <v>14.166666666666666</v>
      </c>
      <c r="R32" s="65">
        <v>60</v>
      </c>
      <c r="S32" s="23">
        <f t="shared" si="0"/>
        <v>63.133333333333333</v>
      </c>
      <c r="T32" s="65">
        <v>8.6666666666666661</v>
      </c>
      <c r="U32" s="65">
        <v>0.76666666666666672</v>
      </c>
      <c r="V32" s="65">
        <v>0</v>
      </c>
      <c r="W32" s="65">
        <v>0.76666666666666672</v>
      </c>
      <c r="X32" s="65">
        <v>0</v>
      </c>
      <c r="Y32" s="65">
        <v>0.76666666666666672</v>
      </c>
      <c r="Z32" s="65">
        <v>1.77</v>
      </c>
      <c r="AA32" s="65">
        <v>13</v>
      </c>
      <c r="AB32" s="65">
        <v>56.866666666666667</v>
      </c>
      <c r="AC32" s="65">
        <v>3.9E-2</v>
      </c>
      <c r="AD32" s="65">
        <v>4.3666666666666666E-2</v>
      </c>
      <c r="AE32" s="65">
        <v>0</v>
      </c>
      <c r="AF32" s="65">
        <v>252.66666666666666</v>
      </c>
      <c r="AG32" s="65">
        <v>21.666666666666668</v>
      </c>
      <c r="AH32" s="65">
        <v>0.11700000000000001</v>
      </c>
      <c r="AI32" s="65">
        <v>0</v>
      </c>
      <c r="AJ32" s="65">
        <v>1.77</v>
      </c>
      <c r="AK32" s="65">
        <v>0</v>
      </c>
      <c r="AL32" s="65">
        <v>0.76666666666666672</v>
      </c>
      <c r="AM32" s="65">
        <v>13</v>
      </c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</row>
    <row r="33" spans="1:50">
      <c r="A33" s="38">
        <v>133</v>
      </c>
      <c r="B33" s="43" t="s">
        <v>191</v>
      </c>
      <c r="C33" s="38" t="s">
        <v>218</v>
      </c>
      <c r="D33" s="38">
        <v>30093</v>
      </c>
      <c r="E33" s="43" t="s">
        <v>275</v>
      </c>
      <c r="F33" s="38" t="s">
        <v>110</v>
      </c>
      <c r="G33" s="38">
        <v>27</v>
      </c>
      <c r="H33" s="38">
        <v>8</v>
      </c>
      <c r="I33" s="38">
        <v>7</v>
      </c>
      <c r="J33" s="65">
        <v>86.8</v>
      </c>
      <c r="K33" s="65"/>
      <c r="L33" s="65">
        <v>0.9</v>
      </c>
      <c r="M33" s="65">
        <v>0.1</v>
      </c>
      <c r="N33" s="65">
        <v>2</v>
      </c>
      <c r="O33" s="65">
        <v>0</v>
      </c>
      <c r="P33" s="65">
        <v>11.8</v>
      </c>
      <c r="Q33" s="23">
        <f>+P33-N33</f>
        <v>9.8000000000000007</v>
      </c>
      <c r="R33" s="65">
        <v>47</v>
      </c>
      <c r="S33" s="23">
        <f t="shared" si="0"/>
        <v>47.7</v>
      </c>
      <c r="T33" s="65">
        <v>40</v>
      </c>
      <c r="U33" s="65">
        <v>0.1</v>
      </c>
      <c r="V33" s="65"/>
      <c r="W33" s="65"/>
      <c r="X33" s="65">
        <v>0</v>
      </c>
      <c r="Y33" s="65">
        <v>0.1</v>
      </c>
      <c r="Z33" s="65">
        <v>0.1</v>
      </c>
      <c r="AA33" s="65">
        <v>30</v>
      </c>
      <c r="AB33" s="65">
        <v>53.2</v>
      </c>
      <c r="AC33" s="65">
        <v>8.6999999999999994E-2</v>
      </c>
      <c r="AD33" s="65">
        <v>0.04</v>
      </c>
      <c r="AE33" s="65">
        <v>0</v>
      </c>
      <c r="AF33" s="65">
        <v>71</v>
      </c>
      <c r="AG33" s="65">
        <v>11</v>
      </c>
      <c r="AH33" s="65">
        <v>0.06</v>
      </c>
      <c r="AI33" s="65">
        <v>0</v>
      </c>
      <c r="AJ33" s="65">
        <v>0.1</v>
      </c>
      <c r="AK33" s="65">
        <v>0</v>
      </c>
      <c r="AL33" s="65">
        <v>0.1</v>
      </c>
      <c r="AM33" s="65">
        <v>30</v>
      </c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</row>
    <row r="34" spans="1:50">
      <c r="A34" s="38">
        <v>134</v>
      </c>
      <c r="B34" s="43" t="s">
        <v>192</v>
      </c>
      <c r="C34" s="6" t="s">
        <v>160</v>
      </c>
      <c r="D34" s="38"/>
      <c r="E34" s="43"/>
      <c r="F34" s="6" t="s">
        <v>161</v>
      </c>
      <c r="G34" s="38">
        <v>0</v>
      </c>
      <c r="H34" s="38">
        <v>8</v>
      </c>
      <c r="I34" s="38">
        <v>7</v>
      </c>
      <c r="J34" s="65">
        <v>48.859999999999992</v>
      </c>
      <c r="K34" s="65"/>
      <c r="L34" s="65">
        <v>0.64500000000000002</v>
      </c>
      <c r="M34" s="65">
        <v>0.1835</v>
      </c>
      <c r="N34" s="65">
        <v>1.4823333333333333</v>
      </c>
      <c r="O34" s="65">
        <v>0</v>
      </c>
      <c r="P34" s="65">
        <v>7.0200000000000005</v>
      </c>
      <c r="Q34" s="65">
        <v>5.5376666666666665</v>
      </c>
      <c r="R34" s="65">
        <v>29.141666666666666</v>
      </c>
      <c r="S34" s="23">
        <f t="shared" si="0"/>
        <v>29.346833333333333</v>
      </c>
      <c r="T34" s="65">
        <v>12.471666666666666</v>
      </c>
      <c r="U34" s="65">
        <v>0.1235</v>
      </c>
      <c r="V34" s="65">
        <v>0</v>
      </c>
      <c r="W34" s="65">
        <v>0.1235</v>
      </c>
      <c r="X34" s="65">
        <v>0</v>
      </c>
      <c r="Y34" s="65">
        <v>0.1235</v>
      </c>
      <c r="Z34" s="65">
        <v>0.08</v>
      </c>
      <c r="AA34" s="65">
        <v>19.739999999999998</v>
      </c>
      <c r="AB34" s="65">
        <v>50.586166666666664</v>
      </c>
      <c r="AC34" s="65">
        <v>2.5109999999999997E-2</v>
      </c>
      <c r="AD34" s="65">
        <v>2.2718333333333337E-2</v>
      </c>
      <c r="AE34" s="65">
        <v>0</v>
      </c>
      <c r="AF34" s="65">
        <v>101.12500000000001</v>
      </c>
      <c r="AG34" s="65">
        <v>14.285000000000002</v>
      </c>
      <c r="AH34" s="65">
        <v>3.424E-2</v>
      </c>
      <c r="AI34" s="65">
        <v>0</v>
      </c>
      <c r="AJ34" s="65">
        <v>0.08</v>
      </c>
      <c r="AK34" s="65">
        <v>0</v>
      </c>
      <c r="AL34" s="65">
        <v>0.1235</v>
      </c>
      <c r="AM34" s="65">
        <v>19.739999999999998</v>
      </c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</row>
    <row r="35" spans="1:50">
      <c r="A35" s="38">
        <v>135</v>
      </c>
      <c r="B35" s="43" t="s">
        <v>193</v>
      </c>
      <c r="C35" s="6" t="s">
        <v>160</v>
      </c>
      <c r="D35" s="38"/>
      <c r="E35" s="43"/>
      <c r="F35" s="6" t="s">
        <v>161</v>
      </c>
      <c r="G35" s="38">
        <v>27</v>
      </c>
      <c r="H35" s="38">
        <v>7</v>
      </c>
      <c r="I35" s="38">
        <v>5</v>
      </c>
      <c r="J35" s="65">
        <v>89.1</v>
      </c>
      <c r="K35" s="65"/>
      <c r="L35" s="65">
        <v>1.1000000000000001</v>
      </c>
      <c r="M35" s="65">
        <v>0.1</v>
      </c>
      <c r="N35" s="65">
        <v>2</v>
      </c>
      <c r="O35" s="65">
        <v>0</v>
      </c>
      <c r="P35" s="65">
        <v>9.3000000000000007</v>
      </c>
      <c r="Q35" s="65">
        <v>7.3000000000000007</v>
      </c>
      <c r="R35" s="65">
        <v>40</v>
      </c>
      <c r="S35" s="23">
        <f t="shared" si="0"/>
        <v>38.5</v>
      </c>
      <c r="T35" s="65">
        <v>23</v>
      </c>
      <c r="U35" s="65">
        <v>0.2</v>
      </c>
      <c r="V35" s="65">
        <v>0</v>
      </c>
      <c r="W35" s="65">
        <v>0.2</v>
      </c>
      <c r="X35" s="65">
        <v>0</v>
      </c>
      <c r="Y35" s="65">
        <v>0.2</v>
      </c>
      <c r="Z35" s="65">
        <v>0.2</v>
      </c>
      <c r="AA35" s="65">
        <v>19</v>
      </c>
      <c r="AB35" s="65">
        <v>7.4</v>
      </c>
      <c r="AC35" s="65">
        <v>4.8000000000000001E-2</v>
      </c>
      <c r="AD35" s="65">
        <v>2.8499999999999998E-2</v>
      </c>
      <c r="AE35" s="65">
        <v>0</v>
      </c>
      <c r="AF35" s="65">
        <v>1</v>
      </c>
      <c r="AG35" s="65">
        <v>0</v>
      </c>
      <c r="AH35" s="65">
        <v>0.12</v>
      </c>
      <c r="AI35" s="65">
        <v>0</v>
      </c>
      <c r="AJ35" s="65">
        <v>0.2</v>
      </c>
      <c r="AK35" s="65">
        <v>0</v>
      </c>
      <c r="AL35" s="65">
        <v>0.2</v>
      </c>
      <c r="AM35" s="65">
        <v>19</v>
      </c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</row>
    <row r="36" spans="1:50">
      <c r="A36" s="38">
        <v>136</v>
      </c>
      <c r="B36" s="43" t="s">
        <v>194</v>
      </c>
      <c r="C36" s="6" t="s">
        <v>160</v>
      </c>
      <c r="D36" s="38"/>
      <c r="E36" s="43"/>
      <c r="F36" s="6" t="s">
        <v>161</v>
      </c>
      <c r="G36" s="38">
        <v>9</v>
      </c>
      <c r="H36" s="38">
        <v>7</v>
      </c>
      <c r="I36" s="38">
        <v>5</v>
      </c>
      <c r="J36" s="65">
        <v>93.766666666666666</v>
      </c>
      <c r="K36" s="65"/>
      <c r="L36" s="65">
        <v>1.0333333333333334</v>
      </c>
      <c r="M36" s="65">
        <v>0.20000000000000004</v>
      </c>
      <c r="N36" s="65">
        <v>1</v>
      </c>
      <c r="O36" s="65">
        <v>0</v>
      </c>
      <c r="P36" s="65">
        <v>4.5</v>
      </c>
      <c r="Q36" s="65">
        <v>3.5</v>
      </c>
      <c r="R36" s="65">
        <v>20.666666666666668</v>
      </c>
      <c r="S36" s="23">
        <f t="shared" si="0"/>
        <v>21.933333333333334</v>
      </c>
      <c r="T36" s="65">
        <v>11.666666666666666</v>
      </c>
      <c r="U36" s="65">
        <v>0.39999999999999997</v>
      </c>
      <c r="V36" s="65">
        <v>0</v>
      </c>
      <c r="W36" s="65">
        <v>0.39999999999999997</v>
      </c>
      <c r="X36" s="65">
        <v>0</v>
      </c>
      <c r="Y36" s="65">
        <v>0.39999999999999997</v>
      </c>
      <c r="Z36" s="65">
        <v>0.13</v>
      </c>
      <c r="AA36" s="65">
        <v>12</v>
      </c>
      <c r="AB36" s="65">
        <v>18.066666666666666</v>
      </c>
      <c r="AC36" s="65">
        <v>4.8666666666666664E-2</v>
      </c>
      <c r="AD36" s="65">
        <v>2.9666666666666671E-2</v>
      </c>
      <c r="AE36" s="65">
        <v>0</v>
      </c>
      <c r="AF36" s="65">
        <v>397.66666666666669</v>
      </c>
      <c r="AG36" s="65">
        <v>37</v>
      </c>
      <c r="AH36" s="65">
        <v>8.0666666666666664E-2</v>
      </c>
      <c r="AI36" s="65">
        <v>0</v>
      </c>
      <c r="AJ36" s="65">
        <v>0.13</v>
      </c>
      <c r="AK36" s="65">
        <v>0</v>
      </c>
      <c r="AL36" s="65">
        <v>0.39999999999999997</v>
      </c>
      <c r="AM36" s="65">
        <v>12</v>
      </c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</row>
    <row r="37" spans="1:50">
      <c r="A37" s="38">
        <v>137</v>
      </c>
      <c r="B37" s="43" t="s">
        <v>195</v>
      </c>
      <c r="C37" s="6" t="s">
        <v>160</v>
      </c>
      <c r="D37" s="38"/>
      <c r="E37" s="43"/>
      <c r="F37" s="6" t="s">
        <v>161</v>
      </c>
      <c r="G37" s="38">
        <v>20</v>
      </c>
      <c r="H37" s="38">
        <v>7</v>
      </c>
      <c r="I37" s="38">
        <v>5</v>
      </c>
      <c r="J37" s="65">
        <v>91.300000000000011</v>
      </c>
      <c r="K37" s="65"/>
      <c r="L37" s="65">
        <v>1.35</v>
      </c>
      <c r="M37" s="65">
        <v>0.15000000000000002</v>
      </c>
      <c r="N37" s="65">
        <v>2.5</v>
      </c>
      <c r="O37" s="65">
        <v>0</v>
      </c>
      <c r="P37" s="65">
        <v>6.6</v>
      </c>
      <c r="Q37" s="65">
        <v>4.0999999999999996</v>
      </c>
      <c r="R37" s="65">
        <v>28</v>
      </c>
      <c r="S37" s="23">
        <f t="shared" si="0"/>
        <v>28.15</v>
      </c>
      <c r="T37" s="65">
        <v>42.5</v>
      </c>
      <c r="U37" s="65">
        <v>0.65</v>
      </c>
      <c r="V37" s="65">
        <v>0</v>
      </c>
      <c r="W37" s="65">
        <v>0.65</v>
      </c>
      <c r="X37" s="65">
        <v>0</v>
      </c>
      <c r="Y37" s="65">
        <v>0.65</v>
      </c>
      <c r="Z37" s="65">
        <v>0.2</v>
      </c>
      <c r="AA37" s="65">
        <v>30.5</v>
      </c>
      <c r="AB37" s="65">
        <v>46.8</v>
      </c>
      <c r="AC37" s="65">
        <v>6.25E-2</v>
      </c>
      <c r="AD37" s="65">
        <v>5.4500000000000007E-2</v>
      </c>
      <c r="AE37" s="65">
        <v>0</v>
      </c>
      <c r="AF37" s="65">
        <v>356</v>
      </c>
      <c r="AG37" s="65">
        <v>30.5</v>
      </c>
      <c r="AH37" s="65">
        <v>0.16649999999999998</v>
      </c>
      <c r="AI37" s="65">
        <v>0</v>
      </c>
      <c r="AJ37" s="65">
        <v>0.2</v>
      </c>
      <c r="AK37" s="65">
        <v>0</v>
      </c>
      <c r="AL37" s="65">
        <v>0.65</v>
      </c>
      <c r="AM37" s="65">
        <v>30.5</v>
      </c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</row>
    <row r="38" spans="1:50">
      <c r="A38" s="38">
        <v>138</v>
      </c>
      <c r="B38" s="43" t="s">
        <v>196</v>
      </c>
      <c r="C38" s="38" t="s">
        <v>218</v>
      </c>
      <c r="D38" s="38">
        <v>18031</v>
      </c>
      <c r="E38" s="43" t="s">
        <v>289</v>
      </c>
      <c r="F38" s="38" t="s">
        <v>110</v>
      </c>
      <c r="G38" s="38">
        <v>6</v>
      </c>
      <c r="H38" s="38">
        <v>7</v>
      </c>
      <c r="I38" s="38">
        <v>4</v>
      </c>
      <c r="J38" s="65">
        <v>91.7</v>
      </c>
      <c r="K38" s="65"/>
      <c r="L38" s="65">
        <v>2.5</v>
      </c>
      <c r="M38" s="65">
        <v>0.3</v>
      </c>
      <c r="N38" s="65">
        <v>0</v>
      </c>
      <c r="O38" s="65">
        <v>0</v>
      </c>
      <c r="P38" s="65">
        <v>4</v>
      </c>
      <c r="Q38" s="65">
        <v>4</v>
      </c>
      <c r="R38" s="65">
        <v>23</v>
      </c>
      <c r="S38" s="23">
        <f t="shared" si="0"/>
        <v>28.7</v>
      </c>
      <c r="T38" s="65">
        <v>215</v>
      </c>
      <c r="U38" s="65">
        <v>2.2999999999999998</v>
      </c>
      <c r="V38" s="65">
        <v>0</v>
      </c>
      <c r="W38" s="65">
        <v>2.2999999999999998</v>
      </c>
      <c r="X38" s="65">
        <v>0</v>
      </c>
      <c r="Y38" s="65">
        <v>2.2999999999999998</v>
      </c>
      <c r="Z38" s="65">
        <v>0.9</v>
      </c>
      <c r="AA38" s="65">
        <v>85</v>
      </c>
      <c r="AB38" s="65">
        <v>43.3</v>
      </c>
      <c r="AC38" s="65">
        <v>2.7E-2</v>
      </c>
      <c r="AD38" s="65">
        <v>0.158</v>
      </c>
      <c r="AE38" s="65">
        <v>0</v>
      </c>
      <c r="AF38" s="65">
        <v>1752</v>
      </c>
      <c r="AG38" s="65">
        <v>146</v>
      </c>
      <c r="AH38" s="65">
        <v>0.192</v>
      </c>
      <c r="AI38" s="65">
        <v>0</v>
      </c>
      <c r="AJ38" s="65">
        <v>0.9</v>
      </c>
      <c r="AK38" s="65">
        <v>0</v>
      </c>
      <c r="AL38" s="65">
        <v>2.2999999999999998</v>
      </c>
      <c r="AM38" s="65">
        <v>85</v>
      </c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</row>
    <row r="39" spans="1:50">
      <c r="A39" s="38">
        <v>139</v>
      </c>
      <c r="B39" s="43" t="s">
        <v>159</v>
      </c>
      <c r="C39" s="6" t="s">
        <v>160</v>
      </c>
      <c r="D39" s="38"/>
      <c r="E39" s="43"/>
      <c r="F39" s="6" t="s">
        <v>161</v>
      </c>
      <c r="G39" s="38">
        <v>0</v>
      </c>
      <c r="H39" s="38">
        <v>7</v>
      </c>
      <c r="I39" s="38">
        <v>5</v>
      </c>
      <c r="J39" s="65">
        <v>62.15100000000001</v>
      </c>
      <c r="K39" s="65"/>
      <c r="L39" s="65">
        <v>2.4300000000000006</v>
      </c>
      <c r="M39" s="65">
        <v>0.22259999999999999</v>
      </c>
      <c r="N39" s="65">
        <v>1.35</v>
      </c>
      <c r="O39" s="65">
        <v>0</v>
      </c>
      <c r="P39" s="65">
        <v>8.9846000000000004</v>
      </c>
      <c r="Q39" s="65">
        <v>7.6346000000000007</v>
      </c>
      <c r="R39" s="65">
        <v>41.591999999999999</v>
      </c>
      <c r="S39" s="23">
        <f t="shared" si="0"/>
        <v>44.961800000000004</v>
      </c>
      <c r="T39" s="65">
        <v>46.046000000000006</v>
      </c>
      <c r="U39" s="65">
        <v>0.80859999999999999</v>
      </c>
      <c r="V39" s="65">
        <v>0</v>
      </c>
      <c r="W39" s="65">
        <v>0.80859999999999999</v>
      </c>
      <c r="X39" s="65">
        <v>0</v>
      </c>
      <c r="Y39" s="65">
        <v>0.80859999999999999</v>
      </c>
      <c r="Z39" s="65">
        <v>0.36</v>
      </c>
      <c r="AA39" s="65">
        <v>24.32</v>
      </c>
      <c r="AB39" s="65">
        <v>10.0152</v>
      </c>
      <c r="AC39" s="65">
        <v>8.5154000000000007E-2</v>
      </c>
      <c r="AD39" s="65">
        <v>0.11588999999999998</v>
      </c>
      <c r="AE39" s="65">
        <v>0</v>
      </c>
      <c r="AF39" s="65">
        <v>647.96600000000001</v>
      </c>
      <c r="AG39" s="65">
        <v>69.364000000000004</v>
      </c>
      <c r="AH39" s="65">
        <v>0.28973199999999999</v>
      </c>
      <c r="AI39" s="65">
        <v>0</v>
      </c>
      <c r="AJ39" s="65">
        <v>0.36</v>
      </c>
      <c r="AK39" s="65">
        <v>0</v>
      </c>
      <c r="AL39" s="65">
        <v>0.80859999999999999</v>
      </c>
      <c r="AM39" s="65">
        <v>24.32</v>
      </c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</row>
    <row r="40" spans="1:50">
      <c r="A40" s="38">
        <v>140</v>
      </c>
      <c r="B40" s="43" t="s">
        <v>197</v>
      </c>
      <c r="C40" s="6" t="s">
        <v>160</v>
      </c>
      <c r="D40" s="38"/>
      <c r="E40" s="43"/>
      <c r="F40" s="6" t="s">
        <v>161</v>
      </c>
      <c r="G40" s="38">
        <v>0</v>
      </c>
      <c r="H40" s="38">
        <v>4</v>
      </c>
      <c r="I40" s="38">
        <v>12</v>
      </c>
      <c r="J40" s="65">
        <v>70.959999999999994</v>
      </c>
      <c r="K40" s="65"/>
      <c r="L40" s="65">
        <v>7.08</v>
      </c>
      <c r="M40" s="65">
        <v>0.44000000000000006</v>
      </c>
      <c r="N40" s="65">
        <v>5.8</v>
      </c>
      <c r="O40" s="65">
        <v>0</v>
      </c>
      <c r="P40" s="65">
        <v>20.259999999999998</v>
      </c>
      <c r="Q40" s="65">
        <v>14.459999999999999</v>
      </c>
      <c r="R40" s="65">
        <v>110.4</v>
      </c>
      <c r="S40" s="23">
        <f t="shared" si="0"/>
        <v>101.72</v>
      </c>
      <c r="T40" s="65">
        <v>46.8</v>
      </c>
      <c r="U40" s="65">
        <v>2.54</v>
      </c>
      <c r="V40" s="65">
        <v>0</v>
      </c>
      <c r="W40" s="65">
        <v>2.54</v>
      </c>
      <c r="X40" s="65">
        <v>0</v>
      </c>
      <c r="Y40" s="65">
        <v>2.54</v>
      </c>
      <c r="Z40" s="65">
        <v>0.86</v>
      </c>
      <c r="AA40" s="65">
        <v>89.6</v>
      </c>
      <c r="AB40" s="65">
        <v>5.1199999999999992</v>
      </c>
      <c r="AC40" s="65">
        <v>0.20060000000000003</v>
      </c>
      <c r="AD40" s="65">
        <v>7.6399999999999996E-2</v>
      </c>
      <c r="AE40" s="65">
        <v>0</v>
      </c>
      <c r="AF40" s="65">
        <v>25.2</v>
      </c>
      <c r="AG40" s="65">
        <v>2</v>
      </c>
      <c r="AH40" s="65">
        <v>0.13979999999999998</v>
      </c>
      <c r="AI40" s="65">
        <v>0</v>
      </c>
      <c r="AJ40" s="65">
        <v>0.86</v>
      </c>
      <c r="AK40" s="65">
        <v>0</v>
      </c>
      <c r="AL40" s="65">
        <v>2.54</v>
      </c>
      <c r="AM40" s="65">
        <v>89.6</v>
      </c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</row>
    <row r="41" spans="1:50">
      <c r="A41" s="38">
        <v>141</v>
      </c>
      <c r="B41" s="43" t="s">
        <v>198</v>
      </c>
      <c r="C41" s="6" t="s">
        <v>160</v>
      </c>
      <c r="D41" s="38"/>
      <c r="E41" s="43"/>
      <c r="F41" s="6" t="s">
        <v>161</v>
      </c>
      <c r="G41" s="38">
        <v>0</v>
      </c>
      <c r="H41" s="38">
        <v>4</v>
      </c>
      <c r="I41" s="38">
        <v>12</v>
      </c>
      <c r="J41" s="65">
        <v>11.014285714285716</v>
      </c>
      <c r="K41" s="65"/>
      <c r="L41" s="65">
        <v>22.62857142857143</v>
      </c>
      <c r="M41" s="65">
        <v>1.0571428571428572</v>
      </c>
      <c r="N41" s="65">
        <v>18.714285714285715</v>
      </c>
      <c r="O41" s="65">
        <v>0</v>
      </c>
      <c r="P41" s="65">
        <v>61.628571428571426</v>
      </c>
      <c r="Q41" s="65">
        <v>42.914285714285711</v>
      </c>
      <c r="R41" s="65">
        <v>339.14285714285717</v>
      </c>
      <c r="S41" s="23">
        <f t="shared" si="0"/>
        <v>309.1142857142857</v>
      </c>
      <c r="T41" s="65">
        <v>137</v>
      </c>
      <c r="U41" s="65">
        <v>6.8428571428571434</v>
      </c>
      <c r="V41" s="65">
        <v>0</v>
      </c>
      <c r="W41" s="65">
        <v>6.8428571428571434</v>
      </c>
      <c r="X41" s="65">
        <v>0</v>
      </c>
      <c r="Y41" s="65">
        <v>6.8428571428571434</v>
      </c>
      <c r="Z41" s="65">
        <v>3.1</v>
      </c>
      <c r="AA41" s="65">
        <v>482.14</v>
      </c>
      <c r="AB41" s="65">
        <v>2.2285714285714286</v>
      </c>
      <c r="AC41" s="65">
        <v>0.63628571428571423</v>
      </c>
      <c r="AD41" s="65">
        <v>0.20257142857142857</v>
      </c>
      <c r="AE41" s="65">
        <v>0</v>
      </c>
      <c r="AF41" s="65">
        <v>9.7142857142857135</v>
      </c>
      <c r="AG41" s="65">
        <v>0.8571428571428571</v>
      </c>
      <c r="AH41" s="65">
        <v>0.38257142857142856</v>
      </c>
      <c r="AI41" s="65">
        <v>0</v>
      </c>
      <c r="AJ41" s="65">
        <v>3.1</v>
      </c>
      <c r="AK41" s="65">
        <v>0</v>
      </c>
      <c r="AL41" s="65">
        <v>6.8428571428571434</v>
      </c>
      <c r="AM41" s="65">
        <v>482.14</v>
      </c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</row>
    <row r="42" spans="1:50">
      <c r="A42" s="38">
        <v>142</v>
      </c>
      <c r="B42" s="43" t="s">
        <v>199</v>
      </c>
      <c r="C42" s="38" t="s">
        <v>218</v>
      </c>
      <c r="D42" s="38">
        <v>8005</v>
      </c>
      <c r="E42" s="43" t="s">
        <v>307</v>
      </c>
      <c r="F42" s="38" t="s">
        <v>110</v>
      </c>
      <c r="G42" s="38">
        <v>29</v>
      </c>
      <c r="H42" s="38">
        <v>4</v>
      </c>
      <c r="I42" s="38">
        <v>12</v>
      </c>
      <c r="J42" s="65">
        <v>27.9</v>
      </c>
      <c r="K42" s="65"/>
      <c r="L42" s="65">
        <v>19.899999999999999</v>
      </c>
      <c r="M42" s="65">
        <v>37.9</v>
      </c>
      <c r="N42" s="65">
        <v>7</v>
      </c>
      <c r="O42" s="65">
        <v>0</v>
      </c>
      <c r="P42" s="65">
        <v>12.4</v>
      </c>
      <c r="Q42" s="23">
        <f>+P42-N42</f>
        <v>5.4</v>
      </c>
      <c r="R42" s="65">
        <v>437</v>
      </c>
      <c r="S42" s="23">
        <f t="shared" si="0"/>
        <v>456.29999999999995</v>
      </c>
      <c r="T42" s="65">
        <v>71</v>
      </c>
      <c r="U42" s="65">
        <v>3.5</v>
      </c>
      <c r="V42" s="65">
        <v>0</v>
      </c>
      <c r="W42" s="65">
        <v>3.5</v>
      </c>
      <c r="X42" s="65">
        <v>0</v>
      </c>
      <c r="Y42" s="65">
        <v>3.5</v>
      </c>
      <c r="Z42" s="65">
        <v>2.5</v>
      </c>
      <c r="AA42" s="65">
        <v>185</v>
      </c>
      <c r="AB42" s="65">
        <v>0</v>
      </c>
      <c r="AC42" s="65">
        <v>0.49299999999999999</v>
      </c>
      <c r="AD42" s="65">
        <v>0.104</v>
      </c>
      <c r="AE42" s="65">
        <v>0</v>
      </c>
      <c r="AF42" s="65">
        <v>0</v>
      </c>
      <c r="AG42" s="65">
        <v>0</v>
      </c>
      <c r="AH42" s="65">
        <v>0.26800000000000002</v>
      </c>
      <c r="AI42" s="65">
        <v>0</v>
      </c>
      <c r="AJ42" s="65">
        <v>2.5</v>
      </c>
      <c r="AK42" s="65">
        <v>0</v>
      </c>
      <c r="AL42" s="65">
        <v>3.5</v>
      </c>
      <c r="AM42" s="65">
        <v>185</v>
      </c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</row>
    <row r="43" spans="1:50">
      <c r="A43" s="38">
        <v>143</v>
      </c>
      <c r="B43" s="43" t="s">
        <v>200</v>
      </c>
      <c r="C43" s="6" t="s">
        <v>160</v>
      </c>
      <c r="D43" s="38"/>
      <c r="E43" s="43"/>
      <c r="F43" s="6" t="s">
        <v>161</v>
      </c>
      <c r="G43" s="38">
        <v>0</v>
      </c>
      <c r="H43" s="38">
        <v>4</v>
      </c>
      <c r="I43" s="38">
        <v>12</v>
      </c>
      <c r="J43" s="65">
        <v>4.8666666666666663</v>
      </c>
      <c r="K43" s="65"/>
      <c r="L43" s="65">
        <v>25.099999999999998</v>
      </c>
      <c r="M43" s="65">
        <v>49.366666666666674</v>
      </c>
      <c r="N43" s="65">
        <v>8.6666666666666661</v>
      </c>
      <c r="O43" s="65">
        <v>0</v>
      </c>
      <c r="P43" s="65">
        <v>17.900000000000002</v>
      </c>
      <c r="Q43" s="65">
        <v>9.2333333333333343</v>
      </c>
      <c r="R43" s="65">
        <v>573</v>
      </c>
      <c r="S43" s="23">
        <f t="shared" si="0"/>
        <v>598.9666666666667</v>
      </c>
      <c r="T43" s="65">
        <v>79.333333333333329</v>
      </c>
      <c r="U43" s="65">
        <v>3.8333333333333335</v>
      </c>
      <c r="V43" s="65">
        <v>0</v>
      </c>
      <c r="W43" s="65">
        <v>3.8333333333333335</v>
      </c>
      <c r="X43" s="65">
        <v>0</v>
      </c>
      <c r="Y43" s="65">
        <v>3.8333333333333335</v>
      </c>
      <c r="Z43" s="65">
        <v>3.3</v>
      </c>
      <c r="AA43" s="65">
        <v>192.33</v>
      </c>
      <c r="AB43" s="65">
        <v>0</v>
      </c>
      <c r="AC43" s="65">
        <v>0.54066666666666674</v>
      </c>
      <c r="AD43" s="65">
        <v>0.12033333333333333</v>
      </c>
      <c r="AE43" s="65">
        <v>0</v>
      </c>
      <c r="AF43" s="65">
        <v>0</v>
      </c>
      <c r="AG43" s="65">
        <v>0</v>
      </c>
      <c r="AH43" s="65">
        <v>0.3116666666666667</v>
      </c>
      <c r="AI43" s="65">
        <v>0</v>
      </c>
      <c r="AJ43" s="65">
        <v>3.3</v>
      </c>
      <c r="AK43" s="65">
        <v>0</v>
      </c>
      <c r="AL43" s="65">
        <v>3.8333333333333335</v>
      </c>
      <c r="AM43" s="65">
        <v>192.33</v>
      </c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</row>
    <row r="44" spans="1:50">
      <c r="A44" s="38">
        <v>144</v>
      </c>
      <c r="B44" s="43" t="s">
        <v>201</v>
      </c>
      <c r="C44" s="38" t="s">
        <v>218</v>
      </c>
      <c r="D44" s="38">
        <v>8007</v>
      </c>
      <c r="E44" s="43" t="s">
        <v>311</v>
      </c>
      <c r="F44" s="38" t="s">
        <v>110</v>
      </c>
      <c r="G44" s="38">
        <v>0</v>
      </c>
      <c r="H44" s="38">
        <v>4</v>
      </c>
      <c r="I44" s="38">
        <v>12</v>
      </c>
      <c r="J44" s="65">
        <v>6.5</v>
      </c>
      <c r="K44" s="65"/>
      <c r="L44" s="65">
        <v>25.8</v>
      </c>
      <c r="M44" s="65">
        <v>49.2</v>
      </c>
      <c r="N44" s="65">
        <v>9</v>
      </c>
      <c r="O44" s="65">
        <v>0</v>
      </c>
      <c r="P44" s="65">
        <v>16.100000000000001</v>
      </c>
      <c r="Q44" s="23">
        <f>+P44-N44</f>
        <v>7.1000000000000014</v>
      </c>
      <c r="R44" s="65">
        <v>567</v>
      </c>
      <c r="S44" s="23">
        <f t="shared" si="0"/>
        <v>592.4</v>
      </c>
      <c r="T44" s="65">
        <v>92</v>
      </c>
      <c r="U44" s="65">
        <v>4.5999999999999996</v>
      </c>
      <c r="V44" s="65">
        <v>0</v>
      </c>
      <c r="W44" s="65">
        <v>4.5999999999999996</v>
      </c>
      <c r="X44" s="65">
        <v>0</v>
      </c>
      <c r="Y44" s="65">
        <v>4.5999999999999996</v>
      </c>
      <c r="Z44" s="65">
        <v>3.3</v>
      </c>
      <c r="AA44" s="65">
        <v>240</v>
      </c>
      <c r="AB44" s="65">
        <v>0</v>
      </c>
      <c r="AC44" s="65">
        <v>0.64</v>
      </c>
      <c r="AD44" s="65">
        <v>0.13500000000000001</v>
      </c>
      <c r="AE44" s="65">
        <v>0</v>
      </c>
      <c r="AF44" s="65">
        <v>0</v>
      </c>
      <c r="AG44" s="65">
        <v>0</v>
      </c>
      <c r="AH44" s="65">
        <v>0.34799999999999998</v>
      </c>
      <c r="AI44" s="65">
        <v>0</v>
      </c>
      <c r="AJ44" s="65">
        <v>3.3</v>
      </c>
      <c r="AK44" s="65">
        <v>0</v>
      </c>
      <c r="AL44" s="65">
        <v>4.5999999999999996</v>
      </c>
      <c r="AM44" s="65">
        <v>240</v>
      </c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</row>
    <row r="45" spans="1:50">
      <c r="A45" s="38">
        <v>145</v>
      </c>
      <c r="B45" s="43" t="s">
        <v>202</v>
      </c>
      <c r="C45" s="6" t="s">
        <v>160</v>
      </c>
      <c r="D45" s="38"/>
      <c r="E45" s="43"/>
      <c r="F45" s="6" t="s">
        <v>161</v>
      </c>
      <c r="G45" s="38">
        <v>0</v>
      </c>
      <c r="H45" s="38">
        <v>7</v>
      </c>
      <c r="I45" s="38">
        <v>12</v>
      </c>
      <c r="J45" s="65">
        <v>78.050000000000011</v>
      </c>
      <c r="K45" s="65"/>
      <c r="L45" s="65">
        <v>4.2</v>
      </c>
      <c r="M45" s="65">
        <v>0.4</v>
      </c>
      <c r="N45" s="65">
        <v>5</v>
      </c>
      <c r="O45" s="65">
        <v>0</v>
      </c>
      <c r="P45" s="65">
        <v>16.649999999999999</v>
      </c>
      <c r="Q45" s="65">
        <v>11.65</v>
      </c>
      <c r="R45" s="65">
        <v>85.5</v>
      </c>
      <c r="S45" s="23">
        <f t="shared" si="0"/>
        <v>77</v>
      </c>
      <c r="T45" s="65">
        <v>75.5</v>
      </c>
      <c r="U45" s="65">
        <v>1.3</v>
      </c>
      <c r="V45" s="65">
        <v>0</v>
      </c>
      <c r="W45" s="65">
        <v>1.3</v>
      </c>
      <c r="X45" s="65">
        <v>0</v>
      </c>
      <c r="Y45" s="65">
        <v>1.3</v>
      </c>
      <c r="Z45" s="65">
        <v>1.1000000000000001</v>
      </c>
      <c r="AA45" s="65">
        <v>116.5</v>
      </c>
      <c r="AB45" s="65">
        <v>21.25</v>
      </c>
      <c r="AC45" s="65">
        <v>0.188</v>
      </c>
      <c r="AD45" s="65">
        <v>0.13850000000000001</v>
      </c>
      <c r="AE45" s="65">
        <v>0</v>
      </c>
      <c r="AF45" s="65">
        <v>470.5</v>
      </c>
      <c r="AG45" s="65">
        <v>39.5</v>
      </c>
      <c r="AH45" s="65">
        <v>0.11800000000000001</v>
      </c>
      <c r="AI45" s="65">
        <v>0</v>
      </c>
      <c r="AJ45" s="65">
        <v>1.1000000000000001</v>
      </c>
      <c r="AK45" s="65">
        <v>0</v>
      </c>
      <c r="AL45" s="65">
        <v>1.3</v>
      </c>
      <c r="AM45" s="65">
        <v>116.5</v>
      </c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</row>
    <row r="46" spans="1:50">
      <c r="A46" s="38">
        <v>146</v>
      </c>
      <c r="B46" s="43" t="s">
        <v>203</v>
      </c>
      <c r="C46" s="6" t="s">
        <v>160</v>
      </c>
      <c r="D46" s="38"/>
      <c r="E46" s="43"/>
      <c r="F46" s="6" t="s">
        <v>161</v>
      </c>
      <c r="G46" s="38">
        <v>0</v>
      </c>
      <c r="H46" s="38">
        <v>6</v>
      </c>
      <c r="I46" s="38">
        <v>12</v>
      </c>
      <c r="J46" s="65">
        <v>4</v>
      </c>
      <c r="K46" s="65"/>
      <c r="L46" s="65">
        <v>17.350000000000001</v>
      </c>
      <c r="M46" s="65">
        <v>48.85</v>
      </c>
      <c r="N46" s="65">
        <v>12.9</v>
      </c>
      <c r="O46" s="65">
        <v>0</v>
      </c>
      <c r="P46" s="65">
        <v>24.6</v>
      </c>
      <c r="Q46" s="65">
        <v>11.7</v>
      </c>
      <c r="R46" s="65">
        <v>569</v>
      </c>
      <c r="S46" s="23">
        <f t="shared" si="0"/>
        <v>581.65</v>
      </c>
      <c r="T46" s="65">
        <v>982</v>
      </c>
      <c r="U46" s="65">
        <v>14.675000000000001</v>
      </c>
      <c r="V46" s="65">
        <v>0</v>
      </c>
      <c r="W46" s="65">
        <v>14.675000000000001</v>
      </c>
      <c r="X46" s="65">
        <v>0</v>
      </c>
      <c r="Y46" s="65">
        <v>14.675000000000001</v>
      </c>
      <c r="Z46" s="65">
        <v>7.5</v>
      </c>
      <c r="AA46" s="65">
        <v>97.5</v>
      </c>
      <c r="AB46" s="65">
        <v>0</v>
      </c>
      <c r="AC46" s="65">
        <v>0.79649999999999999</v>
      </c>
      <c r="AD46" s="65">
        <v>0.2505</v>
      </c>
      <c r="AE46" s="65">
        <v>0</v>
      </c>
      <c r="AF46" s="65">
        <v>2.5</v>
      </c>
      <c r="AG46" s="65">
        <v>0</v>
      </c>
      <c r="AH46" s="65">
        <v>0.79600000000000004</v>
      </c>
      <c r="AI46" s="65">
        <v>0</v>
      </c>
      <c r="AJ46" s="65">
        <v>7.5</v>
      </c>
      <c r="AK46" s="65">
        <v>0</v>
      </c>
      <c r="AL46" s="65">
        <v>14.675000000000001</v>
      </c>
      <c r="AM46" s="65">
        <v>97.5</v>
      </c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</row>
    <row r="47" spans="1:50">
      <c r="A47" s="38">
        <v>147</v>
      </c>
      <c r="B47" s="43" t="s">
        <v>204</v>
      </c>
      <c r="C47" s="38" t="s">
        <v>218</v>
      </c>
      <c r="D47" s="38">
        <v>26002</v>
      </c>
      <c r="E47" s="43" t="s">
        <v>316</v>
      </c>
      <c r="F47" s="38" t="s">
        <v>110</v>
      </c>
      <c r="G47" s="38">
        <v>0</v>
      </c>
      <c r="H47" s="38">
        <v>3</v>
      </c>
      <c r="I47" s="38">
        <v>15</v>
      </c>
      <c r="J47" s="65">
        <v>0</v>
      </c>
      <c r="K47" s="65"/>
      <c r="L47" s="65">
        <v>0</v>
      </c>
      <c r="M47" s="65">
        <v>0</v>
      </c>
      <c r="N47" s="65">
        <v>0</v>
      </c>
      <c r="O47" s="65">
        <v>0</v>
      </c>
      <c r="P47" s="65">
        <v>100</v>
      </c>
      <c r="Q47" s="23">
        <f t="shared" ref="Q47" si="4">+P47-N47</f>
        <v>100</v>
      </c>
      <c r="R47" s="65">
        <v>387</v>
      </c>
      <c r="S47" s="23">
        <f t="shared" si="0"/>
        <v>400</v>
      </c>
      <c r="T47" s="65">
        <v>1</v>
      </c>
      <c r="U47" s="65">
        <v>0</v>
      </c>
      <c r="V47" s="65"/>
      <c r="W47" s="65"/>
      <c r="X47" s="65">
        <v>0</v>
      </c>
      <c r="Y47" s="65">
        <v>0</v>
      </c>
      <c r="Z47" s="65">
        <v>0</v>
      </c>
      <c r="AA47" s="65">
        <v>0</v>
      </c>
      <c r="AB47" s="65">
        <v>0</v>
      </c>
      <c r="AC47" s="65">
        <v>0</v>
      </c>
      <c r="AD47" s="65">
        <v>1.9E-2</v>
      </c>
      <c r="AE47" s="65">
        <v>0</v>
      </c>
      <c r="AF47" s="65">
        <v>0</v>
      </c>
      <c r="AG47" s="65">
        <v>0</v>
      </c>
      <c r="AH47" s="65">
        <v>0</v>
      </c>
      <c r="AI47" s="65">
        <v>0</v>
      </c>
      <c r="AJ47" s="65">
        <v>0</v>
      </c>
      <c r="AK47" s="65">
        <v>0</v>
      </c>
      <c r="AL47" s="65">
        <v>0</v>
      </c>
      <c r="AM47" s="65">
        <v>0</v>
      </c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</row>
    <row r="48" spans="1:50">
      <c r="A48" s="38">
        <v>148</v>
      </c>
      <c r="B48" s="43" t="s">
        <v>205</v>
      </c>
      <c r="C48" s="38" t="s">
        <v>162</v>
      </c>
      <c r="D48" s="38">
        <v>14214</v>
      </c>
      <c r="E48" s="43" t="s">
        <v>317</v>
      </c>
      <c r="F48" s="38" t="s">
        <v>110</v>
      </c>
      <c r="G48" s="38">
        <v>95</v>
      </c>
      <c r="H48" s="38">
        <v>9</v>
      </c>
      <c r="I48" s="38">
        <v>16</v>
      </c>
      <c r="J48" s="65">
        <v>3.1</v>
      </c>
      <c r="K48" s="88">
        <v>8.8000000000000007</v>
      </c>
      <c r="L48" s="65">
        <v>12.2</v>
      </c>
      <c r="M48" s="65">
        <v>0.5</v>
      </c>
      <c r="N48" s="65">
        <v>0</v>
      </c>
      <c r="O48" s="65">
        <v>0</v>
      </c>
      <c r="P48" s="65">
        <v>75.400000000000006</v>
      </c>
      <c r="Q48" s="87">
        <f>100-J48-K48-L48-M48-N48-O48</f>
        <v>75.400000000000006</v>
      </c>
      <c r="R48" s="65">
        <v>353</v>
      </c>
      <c r="S48" s="23">
        <f t="shared" si="0"/>
        <v>354.90000000000003</v>
      </c>
      <c r="T48" s="65">
        <v>141</v>
      </c>
      <c r="U48" s="65">
        <v>4.41</v>
      </c>
      <c r="V48" s="65">
        <v>0</v>
      </c>
      <c r="W48" s="65">
        <v>4.41</v>
      </c>
      <c r="X48" s="65">
        <v>0</v>
      </c>
      <c r="Y48" s="65">
        <v>4.41</v>
      </c>
      <c r="Z48" s="65">
        <v>0.35</v>
      </c>
      <c r="AA48" s="65">
        <v>0</v>
      </c>
      <c r="AB48" s="65">
        <v>0</v>
      </c>
      <c r="AC48" s="65">
        <v>8.0000000000000002E-3</v>
      </c>
      <c r="AD48" s="65">
        <v>7.3999999999999996E-2</v>
      </c>
      <c r="AE48" s="65">
        <v>0</v>
      </c>
      <c r="AF48" s="65">
        <v>0</v>
      </c>
      <c r="AG48" s="65">
        <v>0</v>
      </c>
      <c r="AH48" s="65">
        <v>2.9000000000000001E-2</v>
      </c>
      <c r="AI48" s="65">
        <v>0</v>
      </c>
      <c r="AJ48" s="65">
        <v>0.35</v>
      </c>
      <c r="AK48" s="65">
        <v>0</v>
      </c>
      <c r="AL48" s="65">
        <v>4.41</v>
      </c>
      <c r="AM48" s="65">
        <v>0</v>
      </c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</row>
    <row r="49" spans="1:50">
      <c r="A49" s="38">
        <v>149</v>
      </c>
      <c r="B49" s="43" t="s">
        <v>206</v>
      </c>
      <c r="C49" s="38" t="s">
        <v>162</v>
      </c>
      <c r="D49" s="38">
        <v>14366</v>
      </c>
      <c r="E49" s="43" t="s">
        <v>318</v>
      </c>
      <c r="F49" s="38" t="s">
        <v>110</v>
      </c>
      <c r="G49" s="38">
        <v>95</v>
      </c>
      <c r="H49" s="38">
        <v>9</v>
      </c>
      <c r="I49" s="38">
        <v>16</v>
      </c>
      <c r="J49" s="65">
        <v>5.09</v>
      </c>
      <c r="K49" s="88">
        <v>16.04</v>
      </c>
      <c r="L49" s="65">
        <v>20.21</v>
      </c>
      <c r="M49" s="65">
        <v>0</v>
      </c>
      <c r="N49" s="65">
        <v>8.5</v>
      </c>
      <c r="O49" s="65">
        <v>0</v>
      </c>
      <c r="P49" s="65">
        <v>58.66</v>
      </c>
      <c r="Q49" s="87">
        <f>100-J49-K49-L49-M49-N49-O49</f>
        <v>50.160000000000004</v>
      </c>
      <c r="R49" s="65">
        <v>315</v>
      </c>
      <c r="S49" s="23">
        <f t="shared" si="0"/>
        <v>298.48</v>
      </c>
      <c r="T49" s="65">
        <v>118</v>
      </c>
      <c r="U49" s="65">
        <v>2.2599999999999998</v>
      </c>
      <c r="V49" s="65">
        <v>0</v>
      </c>
      <c r="W49" s="65">
        <v>2.2599999999999998</v>
      </c>
      <c r="X49" s="65">
        <v>0</v>
      </c>
      <c r="Y49" s="65">
        <v>2.2599999999999998</v>
      </c>
      <c r="Z49" s="65">
        <v>1.69</v>
      </c>
      <c r="AA49" s="65">
        <v>103</v>
      </c>
      <c r="AB49" s="65">
        <v>0</v>
      </c>
      <c r="AC49" s="65">
        <v>0</v>
      </c>
      <c r="AD49" s="65">
        <v>0.98499999999999999</v>
      </c>
      <c r="AE49" s="65">
        <v>0</v>
      </c>
      <c r="AF49" s="65">
        <v>0</v>
      </c>
      <c r="AG49" s="65">
        <v>0</v>
      </c>
      <c r="AH49" s="65">
        <v>0.35599999999999998</v>
      </c>
      <c r="AI49" s="65">
        <v>0</v>
      </c>
      <c r="AJ49" s="65">
        <v>1.69</v>
      </c>
      <c r="AK49" s="65">
        <v>0</v>
      </c>
      <c r="AL49" s="65">
        <v>2.2599999999999998</v>
      </c>
      <c r="AM49" s="65">
        <v>103</v>
      </c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</row>
    <row r="50" spans="1:50">
      <c r="A50" s="38">
        <v>150</v>
      </c>
      <c r="B50" s="43" t="s">
        <v>207</v>
      </c>
      <c r="C50" s="38" t="s">
        <v>249</v>
      </c>
      <c r="D50" s="38">
        <v>464</v>
      </c>
      <c r="E50" s="43" t="s">
        <v>319</v>
      </c>
      <c r="F50" s="38" t="s">
        <v>110</v>
      </c>
      <c r="G50" s="38">
        <v>0</v>
      </c>
      <c r="H50" s="38">
        <v>10</v>
      </c>
      <c r="I50" s="38">
        <v>16</v>
      </c>
      <c r="J50" s="65">
        <v>0</v>
      </c>
      <c r="K50" s="65"/>
      <c r="L50" s="65">
        <v>0</v>
      </c>
      <c r="M50" s="65">
        <v>0</v>
      </c>
      <c r="N50" s="65">
        <v>0</v>
      </c>
      <c r="O50" s="65">
        <v>0</v>
      </c>
      <c r="P50" s="65">
        <v>0</v>
      </c>
      <c r="Q50" s="65">
        <v>0</v>
      </c>
      <c r="R50" s="65">
        <v>0</v>
      </c>
      <c r="S50" s="23">
        <f t="shared" si="0"/>
        <v>0</v>
      </c>
      <c r="T50" s="65">
        <v>45</v>
      </c>
      <c r="U50" s="65">
        <v>0.1</v>
      </c>
      <c r="V50" s="65">
        <v>0</v>
      </c>
      <c r="W50" s="65">
        <v>0.1</v>
      </c>
      <c r="X50" s="65">
        <v>0</v>
      </c>
      <c r="Y50" s="65">
        <v>0.1</v>
      </c>
      <c r="Z50" s="65">
        <v>0</v>
      </c>
      <c r="AA50" s="65">
        <v>0</v>
      </c>
      <c r="AB50" s="65">
        <v>0</v>
      </c>
      <c r="AC50" s="65">
        <v>0</v>
      </c>
      <c r="AD50" s="65">
        <v>0</v>
      </c>
      <c r="AE50" s="65">
        <v>0</v>
      </c>
      <c r="AF50" s="65">
        <v>0</v>
      </c>
      <c r="AG50" s="65">
        <v>0</v>
      </c>
      <c r="AH50" s="65">
        <v>0</v>
      </c>
      <c r="AI50" s="65">
        <v>0</v>
      </c>
      <c r="AJ50" s="65">
        <v>0</v>
      </c>
      <c r="AK50" s="65">
        <v>0</v>
      </c>
      <c r="AL50" s="65">
        <v>0.1</v>
      </c>
      <c r="AM50" s="65">
        <v>0</v>
      </c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</row>
    <row r="51" spans="1:50">
      <c r="A51" s="38">
        <v>151</v>
      </c>
      <c r="B51" s="43" t="s">
        <v>208</v>
      </c>
      <c r="C51" s="38" t="s">
        <v>218</v>
      </c>
      <c r="D51" s="38">
        <v>27090</v>
      </c>
      <c r="E51" s="43" t="s">
        <v>320</v>
      </c>
      <c r="F51" s="38" t="s">
        <v>110</v>
      </c>
      <c r="G51" s="38">
        <v>0</v>
      </c>
      <c r="H51" s="38">
        <v>18</v>
      </c>
      <c r="I51" s="38">
        <v>16</v>
      </c>
      <c r="J51" s="65">
        <v>87.6</v>
      </c>
      <c r="K51" s="65"/>
      <c r="L51" s="65">
        <v>0</v>
      </c>
      <c r="M51" s="65">
        <v>0</v>
      </c>
      <c r="N51" s="65">
        <v>0</v>
      </c>
      <c r="O51" s="65">
        <v>0</v>
      </c>
      <c r="P51" s="65">
        <v>12.3</v>
      </c>
      <c r="Q51" s="23">
        <f>+P51-N51</f>
        <v>12.3</v>
      </c>
      <c r="R51" s="65">
        <v>48</v>
      </c>
      <c r="S51" s="23">
        <f t="shared" si="0"/>
        <v>49.2</v>
      </c>
      <c r="T51" s="65">
        <v>5</v>
      </c>
      <c r="U51" s="65">
        <v>0.1</v>
      </c>
      <c r="V51" s="65">
        <v>0</v>
      </c>
      <c r="W51" s="65">
        <v>0.1</v>
      </c>
      <c r="X51" s="65">
        <v>0</v>
      </c>
      <c r="Y51" s="65">
        <v>0.1</v>
      </c>
      <c r="Z51" s="65">
        <v>0.1</v>
      </c>
      <c r="AA51" s="65">
        <v>0</v>
      </c>
      <c r="AB51" s="65">
        <v>0</v>
      </c>
      <c r="AC51" s="65">
        <v>0</v>
      </c>
      <c r="AD51" s="65">
        <v>0</v>
      </c>
      <c r="AE51" s="65">
        <v>0</v>
      </c>
      <c r="AF51" s="65">
        <v>0</v>
      </c>
      <c r="AG51" s="65">
        <v>0</v>
      </c>
      <c r="AH51" s="65">
        <v>0</v>
      </c>
      <c r="AI51" s="65">
        <v>0</v>
      </c>
      <c r="AJ51" s="65">
        <v>0.1</v>
      </c>
      <c r="AK51" s="65">
        <v>0</v>
      </c>
      <c r="AL51" s="65">
        <v>0.1</v>
      </c>
      <c r="AM51" s="65">
        <v>0</v>
      </c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</row>
    <row r="52" spans="1:50">
      <c r="A52" s="38">
        <v>152</v>
      </c>
      <c r="B52" s="43" t="s">
        <v>209</v>
      </c>
      <c r="C52" s="6" t="s">
        <v>160</v>
      </c>
      <c r="D52" s="38"/>
      <c r="E52" s="43"/>
      <c r="F52" s="6" t="s">
        <v>161</v>
      </c>
      <c r="G52" s="38">
        <v>0</v>
      </c>
      <c r="H52" s="38">
        <v>11</v>
      </c>
      <c r="I52" s="38">
        <v>16</v>
      </c>
      <c r="J52" s="65">
        <v>92</v>
      </c>
      <c r="K52" s="65"/>
      <c r="L52" s="65">
        <v>0.5</v>
      </c>
      <c r="M52" s="65">
        <v>0</v>
      </c>
      <c r="N52" s="65">
        <v>0</v>
      </c>
      <c r="O52" s="65">
        <v>3.6</v>
      </c>
      <c r="P52" s="65">
        <v>3.5333333333333332</v>
      </c>
      <c r="Q52" s="65">
        <v>3.5333333333333332</v>
      </c>
      <c r="R52" s="65">
        <v>43</v>
      </c>
      <c r="S52" s="23">
        <f t="shared" si="0"/>
        <v>41.333333333333329</v>
      </c>
      <c r="T52" s="65">
        <v>4</v>
      </c>
      <c r="U52" s="65">
        <v>0</v>
      </c>
      <c r="V52" s="65">
        <v>0</v>
      </c>
      <c r="W52" s="65">
        <v>0</v>
      </c>
      <c r="X52" s="65">
        <v>0</v>
      </c>
      <c r="Y52" s="65">
        <v>0</v>
      </c>
      <c r="Z52" s="65">
        <v>0</v>
      </c>
      <c r="AA52" s="65">
        <v>6</v>
      </c>
      <c r="AB52" s="65">
        <v>0</v>
      </c>
      <c r="AC52" s="65">
        <v>8.3333333333333332E-3</v>
      </c>
      <c r="AD52" s="65">
        <v>2.8333333333333332E-2</v>
      </c>
      <c r="AE52" s="65">
        <v>0</v>
      </c>
      <c r="AF52" s="65">
        <v>0</v>
      </c>
      <c r="AG52" s="65">
        <v>0</v>
      </c>
      <c r="AH52" s="65">
        <v>4.8666666666666671E-2</v>
      </c>
      <c r="AI52" s="65">
        <v>0.02</v>
      </c>
      <c r="AJ52" s="65">
        <v>0</v>
      </c>
      <c r="AK52" s="65">
        <v>0</v>
      </c>
      <c r="AL52" s="65">
        <v>0</v>
      </c>
      <c r="AM52" s="65">
        <v>6</v>
      </c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</row>
    <row r="53" spans="1:50">
      <c r="A53" s="38">
        <v>153</v>
      </c>
      <c r="B53" s="43" t="s">
        <v>210</v>
      </c>
      <c r="C53" s="38" t="s">
        <v>218</v>
      </c>
      <c r="D53" s="38">
        <v>27301</v>
      </c>
      <c r="E53" s="43" t="s">
        <v>325</v>
      </c>
      <c r="F53" s="38" t="s">
        <v>151</v>
      </c>
      <c r="G53" s="38">
        <v>0</v>
      </c>
      <c r="H53" s="38">
        <v>11</v>
      </c>
      <c r="I53" s="38">
        <v>16</v>
      </c>
      <c r="J53" s="65">
        <v>62.1</v>
      </c>
      <c r="K53" s="65"/>
      <c r="L53" s="65">
        <v>0</v>
      </c>
      <c r="M53" s="65">
        <v>0</v>
      </c>
      <c r="N53" s="65">
        <v>0</v>
      </c>
      <c r="O53" s="65">
        <v>39</v>
      </c>
      <c r="P53" s="65">
        <v>0</v>
      </c>
      <c r="Q53" s="23">
        <f t="shared" ref="Q53:Q56" si="5">+P53-N53</f>
        <v>0</v>
      </c>
      <c r="R53" s="65">
        <v>263</v>
      </c>
      <c r="S53" s="23">
        <f t="shared" si="0"/>
        <v>273</v>
      </c>
      <c r="T53" s="65">
        <v>0</v>
      </c>
      <c r="U53" s="65">
        <v>0</v>
      </c>
      <c r="V53" s="65">
        <v>0</v>
      </c>
      <c r="W53" s="65">
        <v>0</v>
      </c>
      <c r="X53" s="65">
        <v>0</v>
      </c>
      <c r="Y53" s="65">
        <v>0</v>
      </c>
      <c r="Z53" s="65">
        <v>0</v>
      </c>
      <c r="AA53" s="65">
        <v>0</v>
      </c>
      <c r="AB53" s="65">
        <v>0</v>
      </c>
      <c r="AC53" s="65">
        <v>0</v>
      </c>
      <c r="AD53" s="65">
        <v>0</v>
      </c>
      <c r="AE53" s="65">
        <v>0</v>
      </c>
      <c r="AF53" s="65">
        <v>0</v>
      </c>
      <c r="AG53" s="65">
        <v>0</v>
      </c>
      <c r="AH53" s="65">
        <v>0</v>
      </c>
      <c r="AI53" s="65">
        <v>0</v>
      </c>
      <c r="AJ53" s="65">
        <v>0</v>
      </c>
      <c r="AK53" s="65">
        <v>0</v>
      </c>
      <c r="AL53" s="65">
        <v>0</v>
      </c>
      <c r="AM53" s="65">
        <v>0</v>
      </c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</row>
    <row r="54" spans="1:50">
      <c r="A54" s="38">
        <v>154</v>
      </c>
      <c r="B54" s="43" t="s">
        <v>211</v>
      </c>
      <c r="C54" s="38" t="s">
        <v>218</v>
      </c>
      <c r="D54" s="38">
        <v>27086</v>
      </c>
      <c r="E54" s="43" t="s">
        <v>326</v>
      </c>
      <c r="F54" s="38" t="s">
        <v>151</v>
      </c>
      <c r="G54" s="38">
        <v>0</v>
      </c>
      <c r="H54" s="38">
        <v>18</v>
      </c>
      <c r="I54" s="38">
        <v>16</v>
      </c>
      <c r="J54" s="65">
        <v>88.1</v>
      </c>
      <c r="K54" s="65"/>
      <c r="L54" s="65">
        <v>0.1</v>
      </c>
      <c r="M54" s="65">
        <v>0</v>
      </c>
      <c r="N54" s="65">
        <v>0</v>
      </c>
      <c r="O54" s="65">
        <v>0</v>
      </c>
      <c r="P54" s="65">
        <v>11.3</v>
      </c>
      <c r="Q54" s="23">
        <f t="shared" si="5"/>
        <v>11.3</v>
      </c>
      <c r="R54" s="65">
        <v>45</v>
      </c>
      <c r="S54" s="23">
        <f t="shared" si="0"/>
        <v>45.6</v>
      </c>
      <c r="T54" s="65">
        <v>118</v>
      </c>
      <c r="U54" s="65">
        <v>0.1</v>
      </c>
      <c r="V54" s="65">
        <v>0</v>
      </c>
      <c r="W54" s="65">
        <v>0.1</v>
      </c>
      <c r="X54" s="65">
        <v>0</v>
      </c>
      <c r="Y54" s="65">
        <v>0.1</v>
      </c>
      <c r="Z54" s="65">
        <v>0</v>
      </c>
      <c r="AA54" s="65">
        <v>0</v>
      </c>
      <c r="AB54" s="65">
        <v>55.1</v>
      </c>
      <c r="AC54" s="65">
        <v>0.11</v>
      </c>
      <c r="AD54" s="65">
        <v>1.04</v>
      </c>
      <c r="AE54" s="65">
        <v>0</v>
      </c>
      <c r="AF54" s="65">
        <v>3</v>
      </c>
      <c r="AG54" s="65">
        <v>0</v>
      </c>
      <c r="AH54" s="65">
        <v>7.0000000000000007E-2</v>
      </c>
      <c r="AI54" s="65">
        <v>0</v>
      </c>
      <c r="AJ54" s="65">
        <v>0</v>
      </c>
      <c r="AK54" s="65">
        <v>0</v>
      </c>
      <c r="AL54" s="65">
        <v>0.1</v>
      </c>
      <c r="AM54" s="65">
        <v>0</v>
      </c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</row>
    <row r="55" spans="1:50">
      <c r="A55" s="38">
        <v>157</v>
      </c>
      <c r="B55" s="43" t="s">
        <v>212</v>
      </c>
      <c r="C55" s="38"/>
      <c r="D55" s="38"/>
      <c r="E55" s="43"/>
      <c r="F55" s="38" t="s">
        <v>152</v>
      </c>
      <c r="G55" s="38">
        <v>0</v>
      </c>
      <c r="H55" s="38">
        <v>19</v>
      </c>
      <c r="I55" s="38">
        <v>17</v>
      </c>
      <c r="J55" s="65"/>
      <c r="K55" s="65"/>
      <c r="L55" s="65"/>
      <c r="M55" s="65"/>
      <c r="N55" s="65"/>
      <c r="O55" s="65"/>
      <c r="P55" s="65"/>
      <c r="Q55" s="23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</row>
    <row r="56" spans="1:50">
      <c r="A56" s="38">
        <v>158</v>
      </c>
      <c r="B56" s="16" t="s">
        <v>213</v>
      </c>
      <c r="C56" s="38" t="s">
        <v>218</v>
      </c>
      <c r="D56" s="38">
        <v>27090</v>
      </c>
      <c r="E56" s="43" t="s">
        <v>320</v>
      </c>
      <c r="F56" s="38" t="s">
        <v>110</v>
      </c>
      <c r="G56" s="38">
        <v>0</v>
      </c>
      <c r="H56" s="38">
        <v>18</v>
      </c>
      <c r="I56" s="38">
        <v>16</v>
      </c>
      <c r="J56" s="65">
        <v>87.6</v>
      </c>
      <c r="K56" s="65"/>
      <c r="L56" s="65">
        <v>0</v>
      </c>
      <c r="M56" s="65">
        <v>0</v>
      </c>
      <c r="N56" s="65">
        <v>0</v>
      </c>
      <c r="O56" s="65">
        <v>0</v>
      </c>
      <c r="P56" s="65">
        <v>12.3</v>
      </c>
      <c r="Q56" s="23">
        <f t="shared" si="5"/>
        <v>12.3</v>
      </c>
      <c r="R56" s="65">
        <v>48</v>
      </c>
      <c r="S56" s="23">
        <f t="shared" ref="S56:S58" si="6">+L56*4+M56*9+N56*2+O56*7+Q56*4</f>
        <v>49.2</v>
      </c>
      <c r="T56" s="65">
        <v>5</v>
      </c>
      <c r="U56" s="65">
        <v>0.1</v>
      </c>
      <c r="V56" s="65">
        <v>0</v>
      </c>
      <c r="W56" s="65">
        <v>0.1</v>
      </c>
      <c r="X56" s="65">
        <v>0</v>
      </c>
      <c r="Y56" s="65">
        <v>0.1</v>
      </c>
      <c r="Z56" s="65">
        <v>0.1</v>
      </c>
      <c r="AA56" s="65">
        <v>0</v>
      </c>
      <c r="AB56" s="65">
        <v>0</v>
      </c>
      <c r="AC56" s="65">
        <v>0</v>
      </c>
      <c r="AD56" s="65">
        <v>0</v>
      </c>
      <c r="AE56" s="65">
        <v>0</v>
      </c>
      <c r="AF56" s="65">
        <v>0</v>
      </c>
      <c r="AG56" s="65">
        <v>0</v>
      </c>
      <c r="AH56" s="65">
        <v>0</v>
      </c>
      <c r="AI56" s="65">
        <v>0</v>
      </c>
      <c r="AJ56" s="65">
        <v>0.1</v>
      </c>
      <c r="AK56" s="65">
        <v>0</v>
      </c>
      <c r="AL56" s="65">
        <v>0.1</v>
      </c>
      <c r="AM56" s="65">
        <v>0</v>
      </c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</row>
    <row r="57" spans="1:50">
      <c r="A57" s="38">
        <v>159</v>
      </c>
      <c r="B57" s="16" t="s">
        <v>214</v>
      </c>
      <c r="C57" s="6" t="s">
        <v>160</v>
      </c>
      <c r="D57" s="38"/>
      <c r="E57" s="43"/>
      <c r="F57" s="6" t="s">
        <v>161</v>
      </c>
      <c r="G57" s="38">
        <v>0</v>
      </c>
      <c r="H57" s="38">
        <v>11</v>
      </c>
      <c r="I57" s="38">
        <v>16</v>
      </c>
      <c r="J57" s="65">
        <v>92</v>
      </c>
      <c r="K57" s="65"/>
      <c r="L57" s="65">
        <v>0.5</v>
      </c>
      <c r="M57" s="65">
        <v>0</v>
      </c>
      <c r="N57" s="65">
        <v>0</v>
      </c>
      <c r="O57" s="65">
        <v>3.6</v>
      </c>
      <c r="P57" s="65">
        <v>3.5333333333333332</v>
      </c>
      <c r="Q57" s="65">
        <v>3.5333333333333332</v>
      </c>
      <c r="R57" s="65">
        <v>43</v>
      </c>
      <c r="S57" s="23">
        <f t="shared" si="6"/>
        <v>41.333333333333329</v>
      </c>
      <c r="T57" s="65">
        <v>4</v>
      </c>
      <c r="U57" s="65">
        <v>0</v>
      </c>
      <c r="V57" s="65">
        <v>0</v>
      </c>
      <c r="W57" s="65">
        <v>0</v>
      </c>
      <c r="X57" s="65">
        <v>0</v>
      </c>
      <c r="Y57" s="65">
        <v>0</v>
      </c>
      <c r="Z57" s="65">
        <v>0</v>
      </c>
      <c r="AA57" s="65">
        <v>6</v>
      </c>
      <c r="AB57" s="65">
        <v>0</v>
      </c>
      <c r="AC57" s="65">
        <v>8.3333333333333332E-3</v>
      </c>
      <c r="AD57" s="65">
        <v>2.8333333333333332E-2</v>
      </c>
      <c r="AE57" s="65">
        <v>0</v>
      </c>
      <c r="AF57" s="65">
        <v>0</v>
      </c>
      <c r="AG57" s="65">
        <v>0</v>
      </c>
      <c r="AH57" s="65">
        <v>4.8666666666666671E-2</v>
      </c>
      <c r="AI57" s="65">
        <v>0.02</v>
      </c>
      <c r="AJ57" s="65">
        <v>0</v>
      </c>
      <c r="AK57" s="65">
        <v>0</v>
      </c>
      <c r="AL57" s="65">
        <v>0</v>
      </c>
      <c r="AM57" s="65">
        <v>6</v>
      </c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</row>
    <row r="58" spans="1:50">
      <c r="A58" s="38">
        <v>160</v>
      </c>
      <c r="B58" s="16" t="s">
        <v>215</v>
      </c>
      <c r="C58" s="6" t="s">
        <v>160</v>
      </c>
      <c r="D58" s="38"/>
      <c r="E58" s="43"/>
      <c r="F58" s="6" t="s">
        <v>161</v>
      </c>
      <c r="G58" s="38">
        <v>0</v>
      </c>
      <c r="H58" s="38">
        <v>18</v>
      </c>
      <c r="I58" s="38">
        <v>16</v>
      </c>
      <c r="J58" s="65">
        <v>88.2</v>
      </c>
      <c r="K58" s="65"/>
      <c r="L58" s="65">
        <v>0.5</v>
      </c>
      <c r="M58" s="65">
        <v>0.10000000000000002</v>
      </c>
      <c r="N58" s="65">
        <v>0.26666666666666666</v>
      </c>
      <c r="O58" s="65">
        <v>0</v>
      </c>
      <c r="P58" s="65">
        <v>10.866666666666667</v>
      </c>
      <c r="Q58" s="65">
        <v>10.6</v>
      </c>
      <c r="R58" s="65">
        <v>40.333333333333336</v>
      </c>
      <c r="S58" s="23">
        <f t="shared" si="6"/>
        <v>45.833333333333329</v>
      </c>
      <c r="T58" s="65">
        <v>7.333333333333333</v>
      </c>
      <c r="U58" s="65">
        <v>0.15666666666666665</v>
      </c>
      <c r="V58" s="65">
        <v>0</v>
      </c>
      <c r="W58" s="65">
        <v>0.15666666666666665</v>
      </c>
      <c r="X58" s="65">
        <v>0</v>
      </c>
      <c r="Y58" s="65">
        <v>0.15666666666666665</v>
      </c>
      <c r="Z58" s="65">
        <v>0.1</v>
      </c>
      <c r="AA58" s="65">
        <v>16.670000000000002</v>
      </c>
      <c r="AB58" s="65">
        <v>41.93333333333333</v>
      </c>
      <c r="AC58" s="65">
        <v>0.04</v>
      </c>
      <c r="AD58" s="65">
        <v>5.6666666666666671E-2</v>
      </c>
      <c r="AE58" s="65">
        <v>0</v>
      </c>
      <c r="AF58" s="65">
        <v>151.66666666666666</v>
      </c>
      <c r="AG58" s="65">
        <v>15.666666666666666</v>
      </c>
      <c r="AH58" s="65">
        <v>4.6666666666666669E-2</v>
      </c>
      <c r="AI58" s="65">
        <v>0</v>
      </c>
      <c r="AJ58" s="65">
        <v>0.1</v>
      </c>
      <c r="AK58" s="65">
        <v>0</v>
      </c>
      <c r="AL58" s="65">
        <v>0.15666666666666665</v>
      </c>
      <c r="AM58" s="65">
        <v>16.670000000000002</v>
      </c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</row>
    <row r="59" spans="1:50">
      <c r="A59" s="38">
        <v>161</v>
      </c>
      <c r="B59" s="16" t="s">
        <v>216</v>
      </c>
      <c r="C59" s="16"/>
      <c r="D59" s="16"/>
      <c r="E59" s="38"/>
      <c r="F59" s="38" t="s">
        <v>152</v>
      </c>
      <c r="G59" s="38">
        <v>0</v>
      </c>
      <c r="H59" s="38">
        <v>19</v>
      </c>
      <c r="I59" s="38">
        <v>17</v>
      </c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65"/>
      <c r="AL59" s="81"/>
      <c r="AM59" s="81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</row>
  </sheetData>
  <conditionalFormatting sqref="E4">
    <cfRule type="containsBlanks" priority="4" stopIfTrue="1">
      <formula>LEN(TRIM(E4))=0</formula>
    </cfRule>
  </conditionalFormatting>
  <conditionalFormatting sqref="D18:E18">
    <cfRule type="containsBlanks" priority="3" stopIfTrue="1">
      <formula>LEN(TRIM(D18))=0</formula>
    </cfRule>
  </conditionalFormatting>
  <conditionalFormatting sqref="D19:E19">
    <cfRule type="containsBlanks" priority="2" stopIfTrue="1">
      <formula>LEN(TRIM(D19))=0</formula>
    </cfRule>
  </conditionalFormatting>
  <conditionalFormatting sqref="D21:E21">
    <cfRule type="containsBlanks" priority="1" stopIfTrue="1">
      <formula>LEN(TRIM(D21))=0</formula>
    </cfRule>
  </conditionalFormatting>
  <pageMargins left="0.7" right="0.7" top="0.75" bottom="0.75" header="0.3" footer="0.3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0"/>
  <sheetViews>
    <sheetView tabSelected="1" workbookViewId="0">
      <selection activeCell="N15" sqref="N15"/>
    </sheetView>
  </sheetViews>
  <sheetFormatPr baseColWidth="10" defaultColWidth="8.83203125" defaultRowHeight="14" x14ac:dyDescent="0"/>
  <cols>
    <col min="1" max="1" width="14" style="1" bestFit="1" customWidth="1"/>
    <col min="2" max="2" width="8.83203125" style="1"/>
    <col min="3" max="3" width="10" style="1" customWidth="1"/>
    <col min="4" max="8" width="8.83203125" style="1"/>
    <col min="9" max="9" width="11.6640625" style="1" customWidth="1"/>
    <col min="10" max="15" width="8.83203125" style="1"/>
    <col min="16" max="16" width="12" style="1" customWidth="1"/>
    <col min="17" max="16384" width="8.83203125" style="1"/>
  </cols>
  <sheetData>
    <row r="1" spans="1:46">
      <c r="A1" s="18" t="s">
        <v>93</v>
      </c>
    </row>
    <row r="3" spans="1:46" ht="116.25" customHeight="1">
      <c r="A3" s="17" t="s">
        <v>17</v>
      </c>
      <c r="B3" s="17" t="s">
        <v>18</v>
      </c>
      <c r="C3" s="2" t="s">
        <v>21</v>
      </c>
      <c r="D3" s="2" t="s">
        <v>2</v>
      </c>
      <c r="E3" s="2" t="s">
        <v>3</v>
      </c>
      <c r="F3" s="2" t="s">
        <v>22</v>
      </c>
      <c r="G3" s="17" t="s">
        <v>19</v>
      </c>
      <c r="H3" s="17" t="s">
        <v>20</v>
      </c>
      <c r="I3" s="17" t="s">
        <v>358</v>
      </c>
      <c r="J3" s="2" t="s">
        <v>23</v>
      </c>
      <c r="K3" s="2" t="s">
        <v>24</v>
      </c>
      <c r="L3" s="17" t="s">
        <v>25</v>
      </c>
      <c r="M3" s="17" t="s">
        <v>26</v>
      </c>
      <c r="N3" s="17" t="s">
        <v>27</v>
      </c>
      <c r="O3" s="17" t="s">
        <v>28</v>
      </c>
      <c r="P3" s="2" t="s">
        <v>29</v>
      </c>
      <c r="Q3" s="2" t="s">
        <v>30</v>
      </c>
      <c r="R3" s="2" t="s">
        <v>31</v>
      </c>
      <c r="S3" s="20" t="s">
        <v>32</v>
      </c>
      <c r="T3" s="17" t="s">
        <v>33</v>
      </c>
      <c r="U3" s="17" t="s">
        <v>34</v>
      </c>
      <c r="V3" s="20" t="s">
        <v>35</v>
      </c>
      <c r="W3" s="20" t="s">
        <v>36</v>
      </c>
      <c r="X3" s="64" t="s">
        <v>334</v>
      </c>
      <c r="Y3" s="64" t="s">
        <v>335</v>
      </c>
      <c r="Z3" s="64" t="s">
        <v>333</v>
      </c>
      <c r="AA3" s="20" t="s">
        <v>336</v>
      </c>
      <c r="AB3" s="17" t="s">
        <v>37</v>
      </c>
      <c r="AC3" s="17" t="s">
        <v>38</v>
      </c>
      <c r="AD3" s="17" t="s">
        <v>39</v>
      </c>
      <c r="AE3" s="17" t="s">
        <v>40</v>
      </c>
      <c r="AF3" s="17" t="s">
        <v>41</v>
      </c>
      <c r="AG3" s="17" t="s">
        <v>361</v>
      </c>
      <c r="AH3" s="17" t="s">
        <v>42</v>
      </c>
      <c r="AI3" s="17" t="s">
        <v>43</v>
      </c>
      <c r="AJ3" s="17" t="s">
        <v>44</v>
      </c>
      <c r="AK3" s="17" t="s">
        <v>45</v>
      </c>
      <c r="AL3" s="17" t="s">
        <v>46</v>
      </c>
      <c r="AM3" s="17" t="s">
        <v>47</v>
      </c>
      <c r="AN3" s="17" t="s">
        <v>48</v>
      </c>
      <c r="AO3" s="17" t="s">
        <v>49</v>
      </c>
      <c r="AP3" s="17" t="s">
        <v>50</v>
      </c>
      <c r="AQ3" s="17" t="s">
        <v>51</v>
      </c>
      <c r="AR3" s="17" t="s">
        <v>52</v>
      </c>
      <c r="AS3" s="17" t="s">
        <v>53</v>
      </c>
      <c r="AT3" s="17" t="s">
        <v>54</v>
      </c>
    </row>
    <row r="4" spans="1:46">
      <c r="A4" s="6">
        <v>100</v>
      </c>
      <c r="B4" s="7" t="s">
        <v>217</v>
      </c>
      <c r="C4" s="7" t="s">
        <v>218</v>
      </c>
      <c r="D4" s="6">
        <v>5002</v>
      </c>
      <c r="E4" s="7" t="s">
        <v>223</v>
      </c>
      <c r="F4" s="6" t="s">
        <v>110</v>
      </c>
      <c r="G4" s="6">
        <v>0</v>
      </c>
      <c r="H4" s="82">
        <v>8</v>
      </c>
      <c r="I4" s="6">
        <v>2</v>
      </c>
      <c r="J4" s="24">
        <v>67.3</v>
      </c>
      <c r="K4" s="24"/>
      <c r="L4" s="23">
        <v>0.8</v>
      </c>
      <c r="M4" s="23">
        <v>0.2</v>
      </c>
      <c r="N4" s="23">
        <v>2</v>
      </c>
      <c r="O4" s="23">
        <v>0</v>
      </c>
      <c r="P4" s="23">
        <v>31.2</v>
      </c>
      <c r="Q4" s="23">
        <v>29.2</v>
      </c>
      <c r="R4" s="23">
        <v>116</v>
      </c>
      <c r="S4" s="23">
        <v>125.8</v>
      </c>
      <c r="T4" s="23">
        <v>2</v>
      </c>
      <c r="U4" s="23">
        <v>0.6</v>
      </c>
      <c r="V4" s="23">
        <v>0</v>
      </c>
      <c r="W4" s="65">
        <v>0.6</v>
      </c>
      <c r="X4" s="65">
        <v>0</v>
      </c>
      <c r="Y4" s="65">
        <v>0.6</v>
      </c>
      <c r="Z4" s="65">
        <v>0.1</v>
      </c>
      <c r="AA4" s="65">
        <v>16</v>
      </c>
      <c r="AB4" s="65">
        <v>10.9</v>
      </c>
      <c r="AC4" s="65">
        <v>4.5999999999999999E-2</v>
      </c>
      <c r="AD4" s="65">
        <v>5.1999999999999998E-2</v>
      </c>
      <c r="AE4" s="65">
        <v>0</v>
      </c>
      <c r="AF4" s="65">
        <v>369</v>
      </c>
      <c r="AG4" s="65">
        <v>45</v>
      </c>
      <c r="AH4" s="65">
        <v>0.24</v>
      </c>
      <c r="AI4" s="65">
        <v>0</v>
      </c>
      <c r="AJ4" s="65">
        <v>0.1</v>
      </c>
      <c r="AK4" s="65">
        <v>0</v>
      </c>
      <c r="AL4" s="65">
        <v>0.6</v>
      </c>
      <c r="AM4" s="65">
        <v>16</v>
      </c>
      <c r="AN4" s="65"/>
      <c r="AO4" s="65"/>
      <c r="AP4" s="65"/>
      <c r="AQ4" s="65"/>
      <c r="AR4" s="65"/>
      <c r="AS4" s="65"/>
      <c r="AT4" s="65"/>
    </row>
    <row r="5" spans="1:46">
      <c r="A5" s="38">
        <v>105</v>
      </c>
      <c r="B5" s="43" t="s">
        <v>163</v>
      </c>
      <c r="C5" s="43" t="s">
        <v>160</v>
      </c>
      <c r="D5" s="38"/>
      <c r="E5" s="43"/>
      <c r="F5" s="38" t="s">
        <v>161</v>
      </c>
      <c r="G5" s="38">
        <v>28</v>
      </c>
      <c r="H5" s="83">
        <v>2</v>
      </c>
      <c r="I5" s="38">
        <v>3</v>
      </c>
      <c r="J5" s="65">
        <v>67.933333333333337</v>
      </c>
      <c r="K5" s="65"/>
      <c r="L5" s="65">
        <v>2.2666666666666666</v>
      </c>
      <c r="M5" s="65">
        <v>0.10000000000000002</v>
      </c>
      <c r="N5" s="65">
        <v>4</v>
      </c>
      <c r="O5" s="65">
        <v>0</v>
      </c>
      <c r="P5" s="65">
        <v>28.399999999999995</v>
      </c>
      <c r="Q5" s="65">
        <v>24.399999999999995</v>
      </c>
      <c r="R5" s="65">
        <v>121</v>
      </c>
      <c r="S5" s="65">
        <v>115.56666666666665</v>
      </c>
      <c r="T5" s="65">
        <v>42.333333333333336</v>
      </c>
      <c r="U5" s="65">
        <v>0.8666666666666667</v>
      </c>
      <c r="V5" s="65">
        <v>0</v>
      </c>
      <c r="W5" s="65">
        <v>0.8666666666666667</v>
      </c>
      <c r="X5" s="65">
        <v>0</v>
      </c>
      <c r="Y5" s="65">
        <v>0.8666666666666667</v>
      </c>
      <c r="Z5" s="65">
        <v>0.4</v>
      </c>
      <c r="AA5" s="65">
        <v>15.666666666666666</v>
      </c>
      <c r="AB5" s="65">
        <v>3.3666666666666667</v>
      </c>
      <c r="AC5" s="65">
        <v>0.11033333333333334</v>
      </c>
      <c r="AD5" s="65">
        <v>8.6333333333333331E-2</v>
      </c>
      <c r="AE5" s="65">
        <v>0</v>
      </c>
      <c r="AF5" s="65">
        <v>3419</v>
      </c>
      <c r="AG5" s="65">
        <v>285</v>
      </c>
      <c r="AH5" s="65">
        <v>0.29499999999999998</v>
      </c>
      <c r="AI5" s="65">
        <v>0</v>
      </c>
      <c r="AJ5" s="65">
        <v>0.4</v>
      </c>
      <c r="AK5" s="65">
        <v>0</v>
      </c>
      <c r="AL5" s="65">
        <v>0.8666666666666667</v>
      </c>
      <c r="AM5" s="65">
        <v>15.666666666666666</v>
      </c>
      <c r="AN5" s="65"/>
      <c r="AO5" s="65"/>
      <c r="AP5" s="65"/>
      <c r="AQ5" s="65"/>
      <c r="AR5" s="65"/>
      <c r="AS5" s="65"/>
      <c r="AT5" s="65"/>
    </row>
    <row r="6" spans="1:46">
      <c r="A6" s="38">
        <v>106</v>
      </c>
      <c r="B6" s="43" t="s">
        <v>164</v>
      </c>
      <c r="C6" s="43" t="s">
        <v>160</v>
      </c>
      <c r="D6" s="38"/>
      <c r="E6" s="43"/>
      <c r="F6" s="38" t="s">
        <v>161</v>
      </c>
      <c r="G6" s="38">
        <v>0</v>
      </c>
      <c r="H6" s="83">
        <v>2</v>
      </c>
      <c r="I6" s="38">
        <v>3</v>
      </c>
      <c r="J6" s="65">
        <v>9</v>
      </c>
      <c r="K6" s="65"/>
      <c r="L6" s="65">
        <v>6.4333333333333336</v>
      </c>
      <c r="M6" s="65">
        <v>0.3</v>
      </c>
      <c r="N6" s="65">
        <v>11.333333333333334</v>
      </c>
      <c r="O6" s="65">
        <v>0</v>
      </c>
      <c r="P6" s="65">
        <v>80.600000000000009</v>
      </c>
      <c r="Q6" s="65">
        <v>69.266666666666666</v>
      </c>
      <c r="R6" s="65">
        <v>343</v>
      </c>
      <c r="S6" s="65">
        <v>328.16666666666669</v>
      </c>
      <c r="T6" s="65">
        <v>116</v>
      </c>
      <c r="U6" s="65">
        <v>2.3666666666666667</v>
      </c>
      <c r="V6" s="65">
        <v>0</v>
      </c>
      <c r="W6" s="65">
        <v>2.3666666666666667</v>
      </c>
      <c r="X6" s="65">
        <v>0</v>
      </c>
      <c r="Y6" s="65">
        <v>2.3666666666666667</v>
      </c>
      <c r="Z6" s="65">
        <v>1.1299999999999999</v>
      </c>
      <c r="AA6" s="65">
        <v>40</v>
      </c>
      <c r="AB6" s="65">
        <v>7.3</v>
      </c>
      <c r="AC6" s="65">
        <v>0.25566666666666665</v>
      </c>
      <c r="AD6" s="65">
        <v>0.23233333333333336</v>
      </c>
      <c r="AE6" s="65">
        <v>0</v>
      </c>
      <c r="AF6" s="65">
        <v>7542</v>
      </c>
      <c r="AG6" s="65">
        <v>628.66666666666663</v>
      </c>
      <c r="AH6" s="65">
        <v>0.79566666666666686</v>
      </c>
      <c r="AI6" s="65">
        <v>0</v>
      </c>
      <c r="AJ6" s="65">
        <v>1.1299999999999999</v>
      </c>
      <c r="AK6" s="65">
        <v>0</v>
      </c>
      <c r="AL6" s="65">
        <v>2.3666666666666667</v>
      </c>
      <c r="AM6" s="65">
        <v>40</v>
      </c>
      <c r="AN6" s="65"/>
      <c r="AO6" s="65"/>
      <c r="AP6" s="65"/>
      <c r="AQ6" s="65"/>
      <c r="AR6" s="65"/>
      <c r="AS6" s="65"/>
      <c r="AT6" s="65"/>
    </row>
    <row r="7" spans="1:46">
      <c r="A7" s="38">
        <v>107</v>
      </c>
      <c r="B7" s="43" t="s">
        <v>165</v>
      </c>
      <c r="C7" s="43" t="s">
        <v>218</v>
      </c>
      <c r="D7" s="38">
        <v>802001</v>
      </c>
      <c r="E7" s="43" t="s">
        <v>227</v>
      </c>
      <c r="F7" s="38" t="s">
        <v>110</v>
      </c>
      <c r="G7" s="38">
        <v>25</v>
      </c>
      <c r="H7" s="83">
        <v>2</v>
      </c>
      <c r="I7" s="38">
        <v>2</v>
      </c>
      <c r="J7" s="65">
        <v>59.7</v>
      </c>
      <c r="K7" s="65"/>
      <c r="L7" s="65">
        <v>1.4</v>
      </c>
      <c r="M7" s="65">
        <v>0.3</v>
      </c>
      <c r="N7" s="65">
        <v>2</v>
      </c>
      <c r="O7" s="65">
        <v>0</v>
      </c>
      <c r="P7" s="65">
        <v>38.1</v>
      </c>
      <c r="Q7" s="65">
        <v>36.1</v>
      </c>
      <c r="R7" s="65">
        <v>160</v>
      </c>
      <c r="S7" s="65">
        <v>156.70000000000002</v>
      </c>
      <c r="T7" s="65">
        <v>16</v>
      </c>
      <c r="U7" s="65">
        <v>0.3</v>
      </c>
      <c r="V7" s="65">
        <v>0</v>
      </c>
      <c r="W7" s="65">
        <v>0.3</v>
      </c>
      <c r="X7" s="65">
        <v>0</v>
      </c>
      <c r="Y7" s="65">
        <v>0.3</v>
      </c>
      <c r="Z7" s="65">
        <v>0.3</v>
      </c>
      <c r="AA7" s="65">
        <v>26</v>
      </c>
      <c r="AB7" s="65">
        <v>19.600000000000001</v>
      </c>
      <c r="AC7" s="65">
        <v>8.3000000000000004E-2</v>
      </c>
      <c r="AD7" s="65">
        <v>4.5999999999999999E-2</v>
      </c>
      <c r="AE7" s="65">
        <v>0</v>
      </c>
      <c r="AF7" s="65">
        <v>8</v>
      </c>
      <c r="AG7" s="65">
        <v>1</v>
      </c>
      <c r="AH7" s="65">
        <v>8.4000000000000005E-2</v>
      </c>
      <c r="AI7" s="65">
        <v>0</v>
      </c>
      <c r="AJ7" s="65">
        <v>0.3</v>
      </c>
      <c r="AK7" s="65">
        <v>0</v>
      </c>
      <c r="AL7" s="65">
        <v>0.3</v>
      </c>
      <c r="AM7" s="65">
        <v>26</v>
      </c>
      <c r="AN7" s="65"/>
      <c r="AO7" s="65"/>
      <c r="AP7" s="65"/>
      <c r="AQ7" s="65"/>
      <c r="AR7" s="65"/>
      <c r="AS7" s="65"/>
      <c r="AT7" s="65"/>
    </row>
    <row r="8" spans="1:46">
      <c r="A8" s="38">
        <v>108</v>
      </c>
      <c r="B8" s="43" t="s">
        <v>166</v>
      </c>
      <c r="C8" s="43" t="s">
        <v>218</v>
      </c>
      <c r="D8" s="38">
        <v>802020</v>
      </c>
      <c r="E8" s="43" t="s">
        <v>228</v>
      </c>
      <c r="F8" s="38" t="s">
        <v>110</v>
      </c>
      <c r="G8" s="38">
        <v>0</v>
      </c>
      <c r="H8" s="83">
        <v>2</v>
      </c>
      <c r="I8" s="38">
        <v>2</v>
      </c>
      <c r="J8" s="65">
        <v>14</v>
      </c>
      <c r="K8" s="65"/>
      <c r="L8" s="65">
        <v>2.6</v>
      </c>
      <c r="M8" s="65">
        <v>0.7</v>
      </c>
      <c r="N8" s="65">
        <v>4</v>
      </c>
      <c r="O8" s="65">
        <v>0</v>
      </c>
      <c r="P8" s="65">
        <v>76.599999999999994</v>
      </c>
      <c r="Q8" s="65">
        <v>72.599999999999994</v>
      </c>
      <c r="R8" s="65">
        <v>314</v>
      </c>
      <c r="S8" s="65">
        <v>315.09999999999997</v>
      </c>
      <c r="T8" s="65">
        <v>31</v>
      </c>
      <c r="U8" s="65">
        <v>1.9</v>
      </c>
      <c r="V8" s="65">
        <v>0</v>
      </c>
      <c r="W8" s="65">
        <v>1.9</v>
      </c>
      <c r="X8" s="65">
        <v>0</v>
      </c>
      <c r="Y8" s="65">
        <v>1.9</v>
      </c>
      <c r="Z8" s="65">
        <v>0.7</v>
      </c>
      <c r="AA8" s="65">
        <v>25</v>
      </c>
      <c r="AB8" s="65">
        <v>57.6</v>
      </c>
      <c r="AC8" s="65">
        <v>0.25</v>
      </c>
      <c r="AD8" s="65">
        <v>0.05</v>
      </c>
      <c r="AE8" s="65">
        <v>0</v>
      </c>
      <c r="AF8" s="65">
        <v>76</v>
      </c>
      <c r="AG8" s="65">
        <v>6</v>
      </c>
      <c r="AH8" s="65">
        <v>0.63</v>
      </c>
      <c r="AI8" s="65">
        <v>0</v>
      </c>
      <c r="AJ8" s="65">
        <v>0.7</v>
      </c>
      <c r="AK8" s="65">
        <v>0</v>
      </c>
      <c r="AL8" s="65">
        <v>1.9</v>
      </c>
      <c r="AM8" s="65">
        <v>25</v>
      </c>
      <c r="AN8" s="65"/>
      <c r="AO8" s="65"/>
      <c r="AP8" s="65"/>
      <c r="AQ8" s="65"/>
      <c r="AR8" s="65"/>
      <c r="AS8" s="65"/>
      <c r="AT8" s="65"/>
    </row>
    <row r="9" spans="1:46">
      <c r="A9" s="38">
        <v>109</v>
      </c>
      <c r="B9" s="43" t="s">
        <v>167</v>
      </c>
      <c r="C9" s="43" t="s">
        <v>218</v>
      </c>
      <c r="D9" s="38">
        <v>2101</v>
      </c>
      <c r="E9" s="43" t="s">
        <v>229</v>
      </c>
      <c r="F9" s="38" t="s">
        <v>110</v>
      </c>
      <c r="G9" s="38">
        <v>25</v>
      </c>
      <c r="H9" s="83">
        <v>2</v>
      </c>
      <c r="I9" s="38">
        <v>2</v>
      </c>
      <c r="J9" s="65">
        <v>79.3</v>
      </c>
      <c r="K9" s="65"/>
      <c r="L9" s="65">
        <v>2</v>
      </c>
      <c r="M9" s="65">
        <v>0.1</v>
      </c>
      <c r="N9" s="65">
        <v>2</v>
      </c>
      <c r="O9" s="65">
        <v>0</v>
      </c>
      <c r="P9" s="65">
        <v>17.5</v>
      </c>
      <c r="Q9" s="65">
        <v>15.5</v>
      </c>
      <c r="R9" s="65">
        <v>77</v>
      </c>
      <c r="S9" s="65">
        <v>74.900000000000006</v>
      </c>
      <c r="T9" s="65">
        <v>12</v>
      </c>
      <c r="U9" s="65">
        <v>0.8</v>
      </c>
      <c r="V9" s="65">
        <v>0</v>
      </c>
      <c r="W9" s="65">
        <v>0.8</v>
      </c>
      <c r="X9" s="65">
        <v>0</v>
      </c>
      <c r="Y9" s="65">
        <v>0.8</v>
      </c>
      <c r="Z9" s="65">
        <v>0.3</v>
      </c>
      <c r="AA9" s="65">
        <v>16</v>
      </c>
      <c r="AB9" s="65">
        <v>19.7</v>
      </c>
      <c r="AC9" s="65">
        <v>0.08</v>
      </c>
      <c r="AD9" s="65">
        <v>3.2000000000000001E-2</v>
      </c>
      <c r="AE9" s="65">
        <v>0</v>
      </c>
      <c r="AF9" s="65">
        <v>1</v>
      </c>
      <c r="AG9" s="65">
        <v>0</v>
      </c>
      <c r="AH9" s="65">
        <v>0.29499999999999998</v>
      </c>
      <c r="AI9" s="65">
        <v>0</v>
      </c>
      <c r="AJ9" s="65">
        <v>0.3</v>
      </c>
      <c r="AK9" s="65">
        <v>0</v>
      </c>
      <c r="AL9" s="65">
        <v>0.8</v>
      </c>
      <c r="AM9" s="65">
        <v>16</v>
      </c>
      <c r="AN9" s="65"/>
      <c r="AO9" s="65"/>
      <c r="AP9" s="65"/>
      <c r="AQ9" s="65"/>
      <c r="AR9" s="65"/>
      <c r="AS9" s="65"/>
      <c r="AT9" s="65"/>
    </row>
    <row r="10" spans="1:46">
      <c r="A10" s="38">
        <v>110</v>
      </c>
      <c r="B10" s="43" t="s">
        <v>168</v>
      </c>
      <c r="C10" s="43" t="s">
        <v>160</v>
      </c>
      <c r="D10" s="38"/>
      <c r="E10" s="43"/>
      <c r="F10" s="38" t="s">
        <v>161</v>
      </c>
      <c r="G10" s="38">
        <v>0</v>
      </c>
      <c r="H10" s="83">
        <v>1</v>
      </c>
      <c r="I10" s="38">
        <v>1</v>
      </c>
      <c r="J10" s="65">
        <v>12.4</v>
      </c>
      <c r="K10" s="65"/>
      <c r="L10" s="65">
        <v>6.7</v>
      </c>
      <c r="M10" s="65">
        <v>1.5666666666666667</v>
      </c>
      <c r="N10" s="65">
        <v>2.6</v>
      </c>
      <c r="O10" s="65">
        <v>0</v>
      </c>
      <c r="P10" s="65">
        <v>78.533333333333331</v>
      </c>
      <c r="Q10" s="65">
        <v>75.933333333333323</v>
      </c>
      <c r="R10" s="65">
        <v>362.66666666666669</v>
      </c>
      <c r="S10" s="65">
        <v>349.83333333333331</v>
      </c>
      <c r="T10" s="65">
        <v>17.333333333333332</v>
      </c>
      <c r="U10" s="65">
        <v>1</v>
      </c>
      <c r="V10" s="65">
        <v>0</v>
      </c>
      <c r="W10" s="65">
        <v>1</v>
      </c>
      <c r="X10" s="65">
        <v>0</v>
      </c>
      <c r="Y10" s="65">
        <v>1</v>
      </c>
      <c r="Z10" s="65">
        <v>1.33</v>
      </c>
      <c r="AA10" s="65">
        <v>11</v>
      </c>
      <c r="AB10" s="65">
        <v>0</v>
      </c>
      <c r="AC10" s="65">
        <v>0.20699999999999999</v>
      </c>
      <c r="AD10" s="65">
        <v>3.7333333333333336E-2</v>
      </c>
      <c r="AE10" s="65">
        <v>0</v>
      </c>
      <c r="AF10" s="65">
        <v>0</v>
      </c>
      <c r="AG10" s="65">
        <v>0</v>
      </c>
      <c r="AH10" s="65">
        <v>0.36333333333333334</v>
      </c>
      <c r="AI10" s="65">
        <v>0</v>
      </c>
      <c r="AJ10" s="65">
        <v>1.33</v>
      </c>
      <c r="AK10" s="65">
        <v>0</v>
      </c>
      <c r="AL10" s="65">
        <v>1</v>
      </c>
      <c r="AM10" s="65">
        <v>11</v>
      </c>
      <c r="AN10" s="65"/>
      <c r="AO10" s="65"/>
      <c r="AP10" s="65"/>
      <c r="AQ10" s="65"/>
      <c r="AR10" s="65"/>
      <c r="AS10" s="65"/>
      <c r="AT10" s="65"/>
    </row>
    <row r="11" spans="1:46">
      <c r="A11" s="38">
        <v>111</v>
      </c>
      <c r="B11" s="43" t="s">
        <v>169</v>
      </c>
      <c r="C11" s="43" t="s">
        <v>160</v>
      </c>
      <c r="D11" s="38"/>
      <c r="E11" s="43"/>
      <c r="F11" s="38" t="s">
        <v>161</v>
      </c>
      <c r="G11" s="38">
        <v>0</v>
      </c>
      <c r="H11" s="83">
        <v>1</v>
      </c>
      <c r="I11" s="38">
        <v>1</v>
      </c>
      <c r="J11" s="65">
        <v>10.4</v>
      </c>
      <c r="K11" s="65"/>
      <c r="L11" s="65">
        <v>9.4</v>
      </c>
      <c r="M11" s="65">
        <v>4.7</v>
      </c>
      <c r="N11" s="65">
        <v>7</v>
      </c>
      <c r="O11" s="65">
        <v>0</v>
      </c>
      <c r="P11" s="65">
        <v>74.3</v>
      </c>
      <c r="Q11" s="65">
        <v>67.3</v>
      </c>
      <c r="R11" s="65">
        <v>365</v>
      </c>
      <c r="S11" s="65">
        <v>363.1</v>
      </c>
      <c r="T11" s="65">
        <v>7</v>
      </c>
      <c r="U11" s="65">
        <v>2.7</v>
      </c>
      <c r="V11" s="65">
        <v>0</v>
      </c>
      <c r="W11" s="65">
        <v>2.7</v>
      </c>
      <c r="X11" s="65">
        <v>0</v>
      </c>
      <c r="Y11" s="65">
        <v>2.7</v>
      </c>
      <c r="Z11" s="65">
        <v>2.2000000000000002</v>
      </c>
      <c r="AA11" s="65">
        <v>22</v>
      </c>
      <c r="AB11" s="65">
        <v>0</v>
      </c>
      <c r="AC11" s="65">
        <v>0.38500000000000001</v>
      </c>
      <c r="AD11" s="65">
        <v>0.20100000000000001</v>
      </c>
      <c r="AE11" s="65">
        <v>0</v>
      </c>
      <c r="AF11" s="65">
        <v>49</v>
      </c>
      <c r="AG11" s="65">
        <v>5.5</v>
      </c>
      <c r="AH11" s="65">
        <v>0.622</v>
      </c>
      <c r="AI11" s="65">
        <v>0</v>
      </c>
      <c r="AJ11" s="65">
        <v>2.2000000000000002</v>
      </c>
      <c r="AK11" s="65">
        <v>0</v>
      </c>
      <c r="AL11" s="65">
        <v>2.7</v>
      </c>
      <c r="AM11" s="65">
        <v>22</v>
      </c>
      <c r="AN11" s="65"/>
      <c r="AO11" s="65"/>
      <c r="AP11" s="65"/>
      <c r="AQ11" s="65"/>
      <c r="AR11" s="65"/>
      <c r="AS11" s="65"/>
      <c r="AT11" s="65"/>
    </row>
    <row r="12" spans="1:46">
      <c r="A12" s="38">
        <v>112</v>
      </c>
      <c r="B12" s="43" t="s">
        <v>170</v>
      </c>
      <c r="C12" s="43" t="s">
        <v>160</v>
      </c>
      <c r="D12" s="38"/>
      <c r="E12" s="43"/>
      <c r="F12" s="38" t="s">
        <v>161</v>
      </c>
      <c r="G12" s="38">
        <v>62</v>
      </c>
      <c r="H12" s="83">
        <v>1</v>
      </c>
      <c r="I12" s="38">
        <v>5</v>
      </c>
      <c r="J12" s="65">
        <v>57.9</v>
      </c>
      <c r="K12" s="65"/>
      <c r="L12" s="65">
        <v>4.4000000000000004</v>
      </c>
      <c r="M12" s="65">
        <v>2.2000000000000002</v>
      </c>
      <c r="N12" s="65">
        <v>3.5</v>
      </c>
      <c r="O12" s="65">
        <v>0</v>
      </c>
      <c r="P12" s="65">
        <v>34.9</v>
      </c>
      <c r="Q12" s="65">
        <v>31.4</v>
      </c>
      <c r="R12" s="65">
        <v>172</v>
      </c>
      <c r="S12" s="65">
        <v>170</v>
      </c>
      <c r="T12" s="65">
        <v>3</v>
      </c>
      <c r="U12" s="65">
        <v>1.3</v>
      </c>
      <c r="V12" s="65">
        <v>0</v>
      </c>
      <c r="W12" s="65">
        <v>1.3</v>
      </c>
      <c r="X12" s="65">
        <v>0</v>
      </c>
      <c r="Y12" s="65">
        <v>1.3</v>
      </c>
      <c r="Z12" s="65">
        <v>1</v>
      </c>
      <c r="AA12" s="65">
        <v>10.5</v>
      </c>
      <c r="AB12" s="65">
        <v>0</v>
      </c>
      <c r="AC12" s="65">
        <v>0.18099999999999999</v>
      </c>
      <c r="AD12" s="65">
        <v>9.4E-2</v>
      </c>
      <c r="AE12" s="65">
        <v>0</v>
      </c>
      <c r="AF12" s="65">
        <v>23</v>
      </c>
      <c r="AG12" s="65">
        <v>2.5</v>
      </c>
      <c r="AH12" s="65">
        <v>0.29199999999999998</v>
      </c>
      <c r="AI12" s="65">
        <v>0</v>
      </c>
      <c r="AJ12" s="65">
        <v>1</v>
      </c>
      <c r="AK12" s="65">
        <v>0</v>
      </c>
      <c r="AL12" s="65">
        <v>1.3</v>
      </c>
      <c r="AM12" s="65">
        <v>10.5</v>
      </c>
      <c r="AN12" s="65"/>
      <c r="AO12" s="65"/>
      <c r="AP12" s="65"/>
      <c r="AQ12" s="65"/>
      <c r="AR12" s="65"/>
      <c r="AS12" s="65"/>
      <c r="AT12" s="65"/>
    </row>
    <row r="13" spans="1:46">
      <c r="A13" s="38">
        <v>113</v>
      </c>
      <c r="B13" s="43" t="s">
        <v>171</v>
      </c>
      <c r="C13" s="43" t="s">
        <v>160</v>
      </c>
      <c r="D13" s="38"/>
      <c r="E13" s="43"/>
      <c r="F13" s="38" t="s">
        <v>161</v>
      </c>
      <c r="G13" s="38">
        <v>0</v>
      </c>
      <c r="H13" s="83">
        <v>1</v>
      </c>
      <c r="I13" s="38">
        <v>1</v>
      </c>
      <c r="J13" s="65">
        <v>10.95</v>
      </c>
      <c r="K13" s="65"/>
      <c r="L13" s="65">
        <v>7.4</v>
      </c>
      <c r="M13" s="65">
        <v>2.7749999999999999</v>
      </c>
      <c r="N13" s="65">
        <v>5.5</v>
      </c>
      <c r="O13" s="65">
        <v>0</v>
      </c>
      <c r="P13" s="65">
        <v>78.050000000000011</v>
      </c>
      <c r="Q13" s="65">
        <v>72.550000000000011</v>
      </c>
      <c r="R13" s="65">
        <v>365.25</v>
      </c>
      <c r="S13" s="65">
        <v>355.77500000000003</v>
      </c>
      <c r="T13" s="65">
        <v>4.75</v>
      </c>
      <c r="U13" s="65">
        <v>2.0249999999999999</v>
      </c>
      <c r="V13" s="65">
        <v>0</v>
      </c>
      <c r="W13" s="65">
        <v>2.0249999999999999</v>
      </c>
      <c r="X13" s="65">
        <v>0</v>
      </c>
      <c r="Y13" s="65">
        <v>2.0249999999999999</v>
      </c>
      <c r="Z13" s="65">
        <v>1.23</v>
      </c>
      <c r="AA13" s="65">
        <v>27.5</v>
      </c>
      <c r="AB13" s="65">
        <v>0</v>
      </c>
      <c r="AC13" s="65">
        <v>0.22775000000000001</v>
      </c>
      <c r="AD13" s="65">
        <v>9.5250000000000001E-2</v>
      </c>
      <c r="AE13" s="65">
        <v>0</v>
      </c>
      <c r="AF13" s="65">
        <v>49</v>
      </c>
      <c r="AG13" s="65">
        <v>5.5</v>
      </c>
      <c r="AH13" s="65">
        <v>0.26750000000000002</v>
      </c>
      <c r="AI13" s="65">
        <v>0</v>
      </c>
      <c r="AJ13" s="65">
        <v>1.23</v>
      </c>
      <c r="AK13" s="65">
        <v>0</v>
      </c>
      <c r="AL13" s="65">
        <v>2.0249999999999999</v>
      </c>
      <c r="AM13" s="65">
        <v>27.5</v>
      </c>
      <c r="AN13" s="65"/>
      <c r="AO13" s="65"/>
      <c r="AP13" s="65"/>
      <c r="AQ13" s="65"/>
      <c r="AR13" s="65"/>
      <c r="AS13" s="65"/>
      <c r="AT13" s="65"/>
    </row>
    <row r="14" spans="1:46">
      <c r="A14" s="38">
        <v>114</v>
      </c>
      <c r="B14" s="43" t="s">
        <v>172</v>
      </c>
      <c r="C14" s="43" t="s">
        <v>218</v>
      </c>
      <c r="D14" s="38">
        <v>1305</v>
      </c>
      <c r="E14" s="43" t="s">
        <v>241</v>
      </c>
      <c r="F14" s="38" t="s">
        <v>110</v>
      </c>
      <c r="G14" s="38">
        <v>0</v>
      </c>
      <c r="H14" s="83">
        <v>1</v>
      </c>
      <c r="I14" s="38">
        <v>1</v>
      </c>
      <c r="J14" s="65">
        <v>36.4</v>
      </c>
      <c r="K14" s="65"/>
      <c r="L14" s="65">
        <v>7.6</v>
      </c>
      <c r="M14" s="65">
        <v>3.3</v>
      </c>
      <c r="N14" s="65">
        <v>2</v>
      </c>
      <c r="O14" s="65">
        <v>0</v>
      </c>
      <c r="P14" s="65">
        <v>50.6</v>
      </c>
      <c r="Q14" s="65">
        <v>48.6</v>
      </c>
      <c r="R14" s="65">
        <v>266</v>
      </c>
      <c r="S14" s="65">
        <v>258.5</v>
      </c>
      <c r="T14" s="65">
        <v>151</v>
      </c>
      <c r="U14" s="65">
        <v>3.7</v>
      </c>
      <c r="V14" s="65">
        <v>0</v>
      </c>
      <c r="W14" s="65">
        <v>3.7</v>
      </c>
      <c r="X14" s="65">
        <v>0</v>
      </c>
      <c r="Y14" s="65">
        <v>3.7</v>
      </c>
      <c r="Z14" s="65">
        <v>0.7</v>
      </c>
      <c r="AA14" s="65">
        <v>171</v>
      </c>
      <c r="AB14" s="65">
        <v>0</v>
      </c>
      <c r="AC14" s="65">
        <v>0.45500000000000002</v>
      </c>
      <c r="AD14" s="65">
        <v>0.33100000000000002</v>
      </c>
      <c r="AE14" s="65">
        <v>0</v>
      </c>
      <c r="AF14" s="65">
        <v>0</v>
      </c>
      <c r="AG14" s="65">
        <v>0</v>
      </c>
      <c r="AH14" s="65">
        <v>8.4000000000000005E-2</v>
      </c>
      <c r="AI14" s="65">
        <v>0</v>
      </c>
      <c r="AJ14" s="65">
        <v>0.7</v>
      </c>
      <c r="AK14" s="65">
        <v>0</v>
      </c>
      <c r="AL14" s="65">
        <v>3.7</v>
      </c>
      <c r="AM14" s="65">
        <v>171</v>
      </c>
      <c r="AN14" s="65"/>
      <c r="AO14" s="65"/>
      <c r="AP14" s="65"/>
      <c r="AQ14" s="65"/>
      <c r="AR14" s="65"/>
      <c r="AS14" s="65"/>
      <c r="AT14" s="65"/>
    </row>
    <row r="15" spans="1:46">
      <c r="A15" s="38">
        <v>115</v>
      </c>
      <c r="B15" s="43" t="s">
        <v>173</v>
      </c>
      <c r="C15" s="43" t="s">
        <v>160</v>
      </c>
      <c r="D15" s="38"/>
      <c r="E15" s="43"/>
      <c r="F15" s="38" t="s">
        <v>161</v>
      </c>
      <c r="G15" s="38">
        <v>0</v>
      </c>
      <c r="H15" s="83">
        <v>1</v>
      </c>
      <c r="I15" s="38">
        <v>1</v>
      </c>
      <c r="J15" s="65">
        <v>9.1999999999999993</v>
      </c>
      <c r="K15" s="65"/>
      <c r="L15" s="65">
        <v>10.95</v>
      </c>
      <c r="M15" s="65">
        <v>4.2</v>
      </c>
      <c r="N15" s="65">
        <v>9</v>
      </c>
      <c r="O15" s="65">
        <v>0</v>
      </c>
      <c r="P15" s="65">
        <v>72.5</v>
      </c>
      <c r="Q15" s="65">
        <v>63.5</v>
      </c>
      <c r="R15" s="65">
        <v>376</v>
      </c>
      <c r="S15" s="65">
        <v>353.6</v>
      </c>
      <c r="T15" s="65">
        <v>8</v>
      </c>
      <c r="U15" s="65">
        <v>3</v>
      </c>
      <c r="V15" s="65">
        <v>0</v>
      </c>
      <c r="W15" s="65">
        <v>3</v>
      </c>
      <c r="X15" s="65">
        <v>0</v>
      </c>
      <c r="Y15" s="65">
        <v>3</v>
      </c>
      <c r="Z15" s="65">
        <v>1.7</v>
      </c>
      <c r="AA15" s="65">
        <v>84.5</v>
      </c>
      <c r="AB15" s="65">
        <v>0</v>
      </c>
      <c r="AC15" s="65">
        <v>0.41849999999999998</v>
      </c>
      <c r="AD15" s="65">
        <v>0.28849999999999998</v>
      </c>
      <c r="AE15" s="65">
        <v>0</v>
      </c>
      <c r="AF15" s="65">
        <v>0</v>
      </c>
      <c r="AG15" s="65">
        <v>0</v>
      </c>
      <c r="AH15" s="65">
        <v>0.38200000000000001</v>
      </c>
      <c r="AI15" s="65">
        <v>0</v>
      </c>
      <c r="AJ15" s="65">
        <v>1.7</v>
      </c>
      <c r="AK15" s="65">
        <v>0</v>
      </c>
      <c r="AL15" s="65">
        <v>3</v>
      </c>
      <c r="AM15" s="65">
        <v>84.5</v>
      </c>
      <c r="AN15" s="65"/>
      <c r="AO15" s="65"/>
      <c r="AP15" s="65"/>
      <c r="AQ15" s="65"/>
      <c r="AR15" s="65"/>
      <c r="AS15" s="65"/>
      <c r="AT15" s="65"/>
    </row>
    <row r="16" spans="1:46">
      <c r="A16" s="38">
        <v>116</v>
      </c>
      <c r="B16" s="43" t="s">
        <v>174</v>
      </c>
      <c r="C16" s="43" t="s">
        <v>218</v>
      </c>
      <c r="D16" s="38">
        <v>1106</v>
      </c>
      <c r="E16" s="43" t="s">
        <v>244</v>
      </c>
      <c r="F16" s="38" t="s">
        <v>110</v>
      </c>
      <c r="G16" s="38">
        <v>0</v>
      </c>
      <c r="H16" s="83">
        <v>1</v>
      </c>
      <c r="I16" s="38">
        <v>1</v>
      </c>
      <c r="J16" s="65">
        <v>9.1999999999999993</v>
      </c>
      <c r="K16" s="65"/>
      <c r="L16" s="65">
        <v>11.3</v>
      </c>
      <c r="M16" s="65">
        <v>3.3</v>
      </c>
      <c r="N16" s="65">
        <v>6</v>
      </c>
      <c r="O16" s="65">
        <v>0</v>
      </c>
      <c r="P16" s="65">
        <v>74.599999999999994</v>
      </c>
      <c r="Q16" s="65">
        <v>68.599999999999994</v>
      </c>
      <c r="R16" s="65">
        <v>339</v>
      </c>
      <c r="S16" s="65">
        <v>361.29999999999995</v>
      </c>
      <c r="T16" s="65">
        <v>28</v>
      </c>
      <c r="U16" s="65">
        <v>4.4000000000000004</v>
      </c>
      <c r="V16" s="65">
        <v>0</v>
      </c>
      <c r="W16" s="65">
        <v>4.4000000000000004</v>
      </c>
      <c r="X16" s="65">
        <v>0</v>
      </c>
      <c r="Y16" s="65">
        <v>4.4000000000000004</v>
      </c>
      <c r="Z16" s="65">
        <v>1.6</v>
      </c>
      <c r="AA16" s="65">
        <v>14</v>
      </c>
      <c r="AB16" s="65">
        <v>0</v>
      </c>
      <c r="AC16" s="65">
        <v>0.23699999999999999</v>
      </c>
      <c r="AD16" s="65">
        <v>0.14199999999999999</v>
      </c>
      <c r="AE16" s="65">
        <v>0</v>
      </c>
      <c r="AF16" s="65">
        <v>1</v>
      </c>
      <c r="AG16" s="65">
        <v>0</v>
      </c>
      <c r="AH16" s="65">
        <v>0.15</v>
      </c>
      <c r="AI16" s="65">
        <v>0</v>
      </c>
      <c r="AJ16" s="65">
        <v>1.6</v>
      </c>
      <c r="AK16" s="65">
        <v>0</v>
      </c>
      <c r="AL16" s="65">
        <v>4.4000000000000004</v>
      </c>
      <c r="AM16" s="65">
        <v>14</v>
      </c>
      <c r="AN16" s="65"/>
      <c r="AO16" s="65"/>
      <c r="AP16" s="65"/>
      <c r="AQ16" s="65"/>
      <c r="AR16" s="65"/>
      <c r="AS16" s="65"/>
      <c r="AT16" s="65"/>
    </row>
    <row r="17" spans="1:46">
      <c r="A17" s="38">
        <v>117</v>
      </c>
      <c r="B17" s="43" t="s">
        <v>175</v>
      </c>
      <c r="C17" s="43" t="s">
        <v>160</v>
      </c>
      <c r="D17" s="38"/>
      <c r="E17" s="43"/>
      <c r="F17" s="38" t="s">
        <v>161</v>
      </c>
      <c r="G17" s="38">
        <v>16</v>
      </c>
      <c r="H17" s="83">
        <v>12</v>
      </c>
      <c r="I17" s="38">
        <v>9</v>
      </c>
      <c r="J17" s="65">
        <v>64.95</v>
      </c>
      <c r="K17" s="65"/>
      <c r="L17" s="65">
        <v>19.7</v>
      </c>
      <c r="M17" s="65">
        <v>13.75</v>
      </c>
      <c r="N17" s="65">
        <v>0</v>
      </c>
      <c r="O17" s="65">
        <v>0</v>
      </c>
      <c r="P17" s="65">
        <v>0</v>
      </c>
      <c r="Q17" s="65">
        <v>0</v>
      </c>
      <c r="R17" s="65">
        <v>208</v>
      </c>
      <c r="S17" s="65">
        <v>202.55</v>
      </c>
      <c r="T17" s="65">
        <v>17</v>
      </c>
      <c r="U17" s="65">
        <v>1.75</v>
      </c>
      <c r="V17" s="65">
        <v>1.75</v>
      </c>
      <c r="W17" s="65">
        <v>0</v>
      </c>
      <c r="X17" s="65">
        <v>1.5225</v>
      </c>
      <c r="Y17" s="65">
        <v>0.22750000000000004</v>
      </c>
      <c r="Z17" s="65">
        <v>3.75</v>
      </c>
      <c r="AA17" s="65">
        <v>9</v>
      </c>
      <c r="AB17" s="65">
        <v>0</v>
      </c>
      <c r="AC17" s="65">
        <v>7.2999999999999995E-2</v>
      </c>
      <c r="AD17" s="65">
        <v>0.125</v>
      </c>
      <c r="AE17" s="65">
        <v>0</v>
      </c>
      <c r="AF17" s="65">
        <v>0</v>
      </c>
      <c r="AG17" s="65">
        <v>0</v>
      </c>
      <c r="AH17" s="65">
        <v>0.47549999999999998</v>
      </c>
      <c r="AI17" s="65">
        <v>2.0350000000000001</v>
      </c>
      <c r="AJ17" s="65">
        <v>3.75</v>
      </c>
      <c r="AK17" s="65">
        <v>1.5225</v>
      </c>
      <c r="AL17" s="65">
        <v>0.22750000000000004</v>
      </c>
      <c r="AM17" s="65">
        <v>9</v>
      </c>
      <c r="AN17" s="65"/>
      <c r="AO17" s="65"/>
      <c r="AP17" s="65"/>
      <c r="AQ17" s="65"/>
      <c r="AR17" s="65"/>
      <c r="AS17" s="65"/>
      <c r="AT17" s="65"/>
    </row>
    <row r="18" spans="1:46">
      <c r="A18" s="38">
        <v>118</v>
      </c>
      <c r="B18" s="43" t="s">
        <v>176</v>
      </c>
      <c r="C18" s="43" t="s">
        <v>218</v>
      </c>
      <c r="D18" s="38">
        <v>11321</v>
      </c>
      <c r="E18" s="43" t="s">
        <v>247</v>
      </c>
      <c r="F18" s="38" t="s">
        <v>151</v>
      </c>
      <c r="G18" s="38">
        <v>25</v>
      </c>
      <c r="H18" s="83">
        <v>12</v>
      </c>
      <c r="I18" s="38">
        <v>9</v>
      </c>
      <c r="J18" s="65">
        <v>66.8</v>
      </c>
      <c r="K18" s="65"/>
      <c r="L18" s="65">
        <v>19.5</v>
      </c>
      <c r="M18" s="65">
        <v>12.9</v>
      </c>
      <c r="N18" s="65">
        <v>0</v>
      </c>
      <c r="O18" s="65">
        <v>0</v>
      </c>
      <c r="P18" s="65">
        <v>0</v>
      </c>
      <c r="Q18" s="65">
        <v>0</v>
      </c>
      <c r="R18" s="65">
        <v>200</v>
      </c>
      <c r="S18" s="65">
        <v>194.10000000000002</v>
      </c>
      <c r="T18" s="65">
        <v>19</v>
      </c>
      <c r="U18" s="65">
        <v>0.8</v>
      </c>
      <c r="V18" s="65">
        <v>0.8</v>
      </c>
      <c r="W18" s="65">
        <v>0</v>
      </c>
      <c r="X18" s="65">
        <v>0.496</v>
      </c>
      <c r="Y18" s="65">
        <v>0.30400000000000005</v>
      </c>
      <c r="Z18" s="65">
        <v>1.9</v>
      </c>
      <c r="AA18" s="65">
        <v>5</v>
      </c>
      <c r="AB18" s="65">
        <v>0.6</v>
      </c>
      <c r="AC18" s="65">
        <v>0.89</v>
      </c>
      <c r="AD18" s="65">
        <v>0.25</v>
      </c>
      <c r="AE18" s="65">
        <v>2</v>
      </c>
      <c r="AF18" s="65">
        <v>0</v>
      </c>
      <c r="AG18" s="65">
        <v>2</v>
      </c>
      <c r="AH18" s="65">
        <v>0.46</v>
      </c>
      <c r="AI18" s="65">
        <v>0.63</v>
      </c>
      <c r="AJ18" s="65">
        <v>1.9</v>
      </c>
      <c r="AK18" s="65">
        <v>0.496</v>
      </c>
      <c r="AL18" s="65">
        <v>0.30400000000000005</v>
      </c>
      <c r="AM18" s="65">
        <v>5</v>
      </c>
      <c r="AN18" s="65"/>
      <c r="AO18" s="65"/>
      <c r="AP18" s="65"/>
      <c r="AQ18" s="65"/>
      <c r="AR18" s="65"/>
      <c r="AS18" s="65"/>
      <c r="AT18" s="65"/>
    </row>
    <row r="19" spans="1:46">
      <c r="A19" s="38">
        <v>119</v>
      </c>
      <c r="B19" s="43" t="s">
        <v>177</v>
      </c>
      <c r="C19" s="43" t="s">
        <v>218</v>
      </c>
      <c r="D19" s="38">
        <v>11121</v>
      </c>
      <c r="E19" s="43" t="s">
        <v>248</v>
      </c>
      <c r="F19" s="38" t="s">
        <v>151</v>
      </c>
      <c r="G19" s="38">
        <v>25</v>
      </c>
      <c r="H19" s="83">
        <v>12</v>
      </c>
      <c r="I19" s="38">
        <v>9</v>
      </c>
      <c r="J19" s="65">
        <v>75.8</v>
      </c>
      <c r="K19" s="65"/>
      <c r="L19" s="65">
        <v>20.6</v>
      </c>
      <c r="M19" s="65">
        <v>2.2999999999999998</v>
      </c>
      <c r="N19" s="65">
        <v>0</v>
      </c>
      <c r="O19" s="65">
        <v>0</v>
      </c>
      <c r="P19" s="65">
        <v>0</v>
      </c>
      <c r="Q19" s="65">
        <v>0</v>
      </c>
      <c r="R19" s="65">
        <v>109</v>
      </c>
      <c r="S19" s="65">
        <v>103.10000000000001</v>
      </c>
      <c r="T19" s="65">
        <v>13</v>
      </c>
      <c r="U19" s="65">
        <v>2.8</v>
      </c>
      <c r="V19" s="65">
        <v>2.8</v>
      </c>
      <c r="W19" s="65">
        <v>0</v>
      </c>
      <c r="X19" s="65">
        <v>2.0999999999999996</v>
      </c>
      <c r="Y19" s="65">
        <v>0.70000000000000018</v>
      </c>
      <c r="Z19" s="65">
        <v>4</v>
      </c>
      <c r="AA19" s="65">
        <v>5</v>
      </c>
      <c r="AB19" s="65">
        <v>0</v>
      </c>
      <c r="AC19" s="65">
        <v>0.11</v>
      </c>
      <c r="AD19" s="65">
        <v>0.49</v>
      </c>
      <c r="AE19" s="65">
        <v>0</v>
      </c>
      <c r="AF19" s="65">
        <v>0</v>
      </c>
      <c r="AG19" s="65">
        <v>0</v>
      </c>
      <c r="AH19" s="65">
        <v>0.2</v>
      </c>
      <c r="AI19" s="65">
        <v>1.1299999999999999</v>
      </c>
      <c r="AJ19" s="65">
        <v>4</v>
      </c>
      <c r="AK19" s="65">
        <v>2.0999999999999996</v>
      </c>
      <c r="AL19" s="65">
        <v>0.70000000000000018</v>
      </c>
      <c r="AM19" s="65">
        <v>5</v>
      </c>
      <c r="AN19" s="65"/>
      <c r="AO19" s="65"/>
      <c r="AP19" s="65"/>
      <c r="AQ19" s="65"/>
      <c r="AR19" s="65"/>
      <c r="AS19" s="65"/>
      <c r="AT19" s="65"/>
    </row>
    <row r="20" spans="1:46">
      <c r="A20" s="38">
        <v>120</v>
      </c>
      <c r="B20" s="43" t="s">
        <v>178</v>
      </c>
      <c r="C20" s="43" t="s">
        <v>249</v>
      </c>
      <c r="D20" s="38">
        <v>316</v>
      </c>
      <c r="E20" s="43" t="s">
        <v>250</v>
      </c>
      <c r="F20" s="38" t="s">
        <v>151</v>
      </c>
      <c r="G20" s="38">
        <v>15</v>
      </c>
      <c r="H20" s="83">
        <v>12</v>
      </c>
      <c r="I20" s="38">
        <v>9</v>
      </c>
      <c r="J20" s="65"/>
      <c r="K20" s="65"/>
      <c r="L20" s="65">
        <v>24.9</v>
      </c>
      <c r="M20" s="65">
        <v>18</v>
      </c>
      <c r="N20" s="65">
        <v>0</v>
      </c>
      <c r="O20" s="65">
        <v>0</v>
      </c>
      <c r="P20" s="65">
        <v>0</v>
      </c>
      <c r="Q20" s="65">
        <v>0</v>
      </c>
      <c r="R20" s="65">
        <v>269</v>
      </c>
      <c r="S20" s="65">
        <v>261.60000000000002</v>
      </c>
      <c r="T20" s="65">
        <v>4</v>
      </c>
      <c r="U20" s="65">
        <v>1.7</v>
      </c>
      <c r="V20" s="65">
        <v>1.7</v>
      </c>
      <c r="W20" s="65">
        <v>0</v>
      </c>
      <c r="X20" s="65">
        <v>1.2749999999999999</v>
      </c>
      <c r="Y20" s="65">
        <v>0.42500000000000004</v>
      </c>
      <c r="Z20" s="65">
        <v>4.0999999999999996</v>
      </c>
      <c r="AA20" s="80">
        <v>6</v>
      </c>
      <c r="AB20" s="65">
        <v>0</v>
      </c>
      <c r="AC20" s="65">
        <v>0.1</v>
      </c>
      <c r="AD20" s="65">
        <v>0.2</v>
      </c>
      <c r="AE20" s="65">
        <v>0</v>
      </c>
      <c r="AF20" s="65">
        <v>0</v>
      </c>
      <c r="AG20" s="65">
        <v>0</v>
      </c>
      <c r="AH20" s="65">
        <v>0.3</v>
      </c>
      <c r="AI20" s="65">
        <v>1.9</v>
      </c>
      <c r="AJ20" s="65">
        <v>4.0999999999999996</v>
      </c>
      <c r="AK20" s="65">
        <v>1.2749999999999999</v>
      </c>
      <c r="AL20" s="65">
        <v>0.42500000000000004</v>
      </c>
      <c r="AM20" s="65">
        <v>6</v>
      </c>
      <c r="AN20" s="65"/>
      <c r="AO20" s="65"/>
      <c r="AP20" s="65"/>
      <c r="AQ20" s="65"/>
      <c r="AR20" s="65"/>
      <c r="AS20" s="65"/>
      <c r="AT20" s="65"/>
    </row>
    <row r="21" spans="1:46">
      <c r="A21" s="38">
        <v>121</v>
      </c>
      <c r="B21" s="43" t="s">
        <v>179</v>
      </c>
      <c r="C21" s="43" t="s">
        <v>218</v>
      </c>
      <c r="D21" s="38">
        <v>13001</v>
      </c>
      <c r="E21" s="43" t="s">
        <v>251</v>
      </c>
      <c r="F21" s="38" t="s">
        <v>110</v>
      </c>
      <c r="G21" s="38">
        <v>39</v>
      </c>
      <c r="H21" s="83">
        <v>12</v>
      </c>
      <c r="I21" s="38">
        <v>9</v>
      </c>
      <c r="J21" s="65">
        <v>66</v>
      </c>
      <c r="K21" s="65"/>
      <c r="L21" s="65">
        <v>18.600000000000001</v>
      </c>
      <c r="M21" s="65">
        <v>15.1</v>
      </c>
      <c r="N21" s="65">
        <v>0</v>
      </c>
      <c r="O21" s="65">
        <v>0</v>
      </c>
      <c r="P21" s="65">
        <v>0</v>
      </c>
      <c r="Q21" s="65">
        <v>0</v>
      </c>
      <c r="R21" s="65">
        <v>215</v>
      </c>
      <c r="S21" s="65">
        <v>210.3</v>
      </c>
      <c r="T21" s="65">
        <v>11</v>
      </c>
      <c r="U21" s="65">
        <v>0.9</v>
      </c>
      <c r="V21" s="65">
        <v>0.9</v>
      </c>
      <c r="W21" s="65">
        <v>0</v>
      </c>
      <c r="X21" s="65">
        <v>0.34200000000000003</v>
      </c>
      <c r="Y21" s="65">
        <v>0.55800000000000005</v>
      </c>
      <c r="Z21" s="65">
        <v>1.3</v>
      </c>
      <c r="AA21" s="65">
        <v>6</v>
      </c>
      <c r="AB21" s="65">
        <v>1.6</v>
      </c>
      <c r="AC21" s="65">
        <v>0.06</v>
      </c>
      <c r="AD21" s="65">
        <v>0.12</v>
      </c>
      <c r="AE21" s="65">
        <v>41</v>
      </c>
      <c r="AF21" s="65">
        <v>0</v>
      </c>
      <c r="AG21" s="65">
        <v>42</v>
      </c>
      <c r="AH21" s="65">
        <v>0.35</v>
      </c>
      <c r="AI21" s="65">
        <v>0.31</v>
      </c>
      <c r="AJ21" s="65">
        <v>1.3</v>
      </c>
      <c r="AK21" s="65">
        <v>0.34200000000000003</v>
      </c>
      <c r="AL21" s="65">
        <v>0.55800000000000005</v>
      </c>
      <c r="AM21" s="65">
        <v>6</v>
      </c>
      <c r="AN21" s="65"/>
      <c r="AO21" s="65"/>
      <c r="AP21" s="65"/>
      <c r="AQ21" s="65"/>
      <c r="AR21" s="65"/>
      <c r="AS21" s="65"/>
      <c r="AT21" s="65"/>
    </row>
    <row r="22" spans="1:46">
      <c r="A22" s="38">
        <v>122</v>
      </c>
      <c r="B22" s="43" t="s">
        <v>180</v>
      </c>
      <c r="C22" s="43" t="s">
        <v>160</v>
      </c>
      <c r="D22" s="38"/>
      <c r="E22" s="43"/>
      <c r="F22" s="38" t="s">
        <v>161</v>
      </c>
      <c r="G22" s="38">
        <v>0</v>
      </c>
      <c r="H22" s="83">
        <v>14</v>
      </c>
      <c r="I22" s="38">
        <v>11</v>
      </c>
      <c r="J22" s="65">
        <v>46.323500000000003</v>
      </c>
      <c r="K22" s="65"/>
      <c r="L22" s="65">
        <v>11.28425</v>
      </c>
      <c r="M22" s="65">
        <v>1.0349999999999999</v>
      </c>
      <c r="N22" s="65">
        <v>0</v>
      </c>
      <c r="O22" s="65">
        <v>0</v>
      </c>
      <c r="P22" s="65">
        <v>0</v>
      </c>
      <c r="Q22" s="65">
        <v>0</v>
      </c>
      <c r="R22" s="65">
        <v>55.93</v>
      </c>
      <c r="S22" s="65">
        <v>54.451999999999998</v>
      </c>
      <c r="T22" s="65">
        <v>25.43</v>
      </c>
      <c r="U22" s="65">
        <v>0.48599999999999999</v>
      </c>
      <c r="V22" s="65">
        <v>0.48599999999999999</v>
      </c>
      <c r="W22" s="65">
        <v>0</v>
      </c>
      <c r="X22" s="65">
        <v>0.17836199999999999</v>
      </c>
      <c r="Y22" s="65">
        <v>0.30763799999999997</v>
      </c>
      <c r="Z22" s="65">
        <v>0.45</v>
      </c>
      <c r="AA22" s="65">
        <v>7.0475000000000003</v>
      </c>
      <c r="AB22" s="65">
        <v>0.36949999999999994</v>
      </c>
      <c r="AC22" s="65">
        <v>6.2477499999999991E-2</v>
      </c>
      <c r="AD22" s="65">
        <v>5.2622500000000003E-2</v>
      </c>
      <c r="AE22" s="65">
        <v>10.484999999999999</v>
      </c>
      <c r="AF22" s="65">
        <v>4.5</v>
      </c>
      <c r="AG22" s="65">
        <v>10.934999999999999</v>
      </c>
      <c r="AH22" s="65">
        <v>6.4274999999999999E-2</v>
      </c>
      <c r="AI22" s="65">
        <v>1.160425</v>
      </c>
      <c r="AJ22" s="65">
        <v>0.45</v>
      </c>
      <c r="AK22" s="65">
        <v>0.17836199999999999</v>
      </c>
      <c r="AL22" s="65">
        <v>0.30763799999999997</v>
      </c>
      <c r="AM22" s="65">
        <v>7.0475000000000003</v>
      </c>
      <c r="AN22" s="65"/>
      <c r="AO22" s="65"/>
      <c r="AP22" s="65"/>
      <c r="AQ22" s="65"/>
      <c r="AR22" s="65"/>
      <c r="AS22" s="65"/>
      <c r="AT22" s="65"/>
    </row>
    <row r="23" spans="1:46">
      <c r="A23" s="38">
        <v>123</v>
      </c>
      <c r="B23" s="43" t="s">
        <v>181</v>
      </c>
      <c r="C23" s="43" t="s">
        <v>160</v>
      </c>
      <c r="D23" s="38"/>
      <c r="E23" s="43"/>
      <c r="F23" s="38" t="s">
        <v>161</v>
      </c>
      <c r="G23" s="38">
        <v>10</v>
      </c>
      <c r="H23" s="83">
        <v>14</v>
      </c>
      <c r="I23" s="38">
        <v>11</v>
      </c>
      <c r="J23" s="65">
        <v>19.160000000000004</v>
      </c>
      <c r="K23" s="65"/>
      <c r="L23" s="65">
        <v>70.040000000000006</v>
      </c>
      <c r="M23" s="65">
        <v>9.6999999999999993</v>
      </c>
      <c r="N23" s="65">
        <v>0</v>
      </c>
      <c r="O23" s="65">
        <v>0</v>
      </c>
      <c r="P23" s="65">
        <v>0</v>
      </c>
      <c r="Q23" s="65">
        <v>0</v>
      </c>
      <c r="R23" s="65">
        <v>377.8</v>
      </c>
      <c r="S23" s="65">
        <v>367.46000000000004</v>
      </c>
      <c r="T23" s="65">
        <v>161.80000000000001</v>
      </c>
      <c r="U23" s="65">
        <v>3.0999999999999996</v>
      </c>
      <c r="V23" s="65">
        <v>3.0999999999999996</v>
      </c>
      <c r="W23" s="65">
        <v>0</v>
      </c>
      <c r="X23" s="65">
        <v>1.1376999999999999</v>
      </c>
      <c r="Y23" s="65">
        <v>1.9622999999999997</v>
      </c>
      <c r="Z23" s="65">
        <v>2.84</v>
      </c>
      <c r="AA23" s="65">
        <v>41.8</v>
      </c>
      <c r="AB23" s="65">
        <v>2.0599999999999996</v>
      </c>
      <c r="AC23" s="65">
        <v>0.34079999999999999</v>
      </c>
      <c r="AD23" s="65">
        <v>0.38319999999999999</v>
      </c>
      <c r="AE23" s="65">
        <v>61</v>
      </c>
      <c r="AF23" s="65">
        <v>20.2</v>
      </c>
      <c r="AG23" s="65">
        <v>63.2</v>
      </c>
      <c r="AH23" s="65">
        <v>0.48040000000000005</v>
      </c>
      <c r="AI23" s="65">
        <v>12.172000000000001</v>
      </c>
      <c r="AJ23" s="65">
        <v>2.84</v>
      </c>
      <c r="AK23" s="65">
        <v>1.1376999999999999</v>
      </c>
      <c r="AL23" s="65">
        <v>1.9622999999999997</v>
      </c>
      <c r="AM23" s="65">
        <v>41.8</v>
      </c>
      <c r="AN23" s="65"/>
      <c r="AO23" s="65"/>
      <c r="AP23" s="65"/>
      <c r="AQ23" s="65"/>
      <c r="AR23" s="65"/>
      <c r="AS23" s="65"/>
      <c r="AT23" s="65"/>
    </row>
    <row r="24" spans="1:46">
      <c r="A24" s="38">
        <v>124</v>
      </c>
      <c r="B24" s="43" t="s">
        <v>182</v>
      </c>
      <c r="C24" s="43" t="s">
        <v>218</v>
      </c>
      <c r="D24" s="38">
        <v>17001</v>
      </c>
      <c r="E24" s="43" t="s">
        <v>261</v>
      </c>
      <c r="F24" s="38" t="s">
        <v>110</v>
      </c>
      <c r="G24" s="38">
        <v>12</v>
      </c>
      <c r="H24" s="83">
        <v>13</v>
      </c>
      <c r="I24" s="38">
        <v>10</v>
      </c>
      <c r="J24" s="65">
        <v>75.8</v>
      </c>
      <c r="K24" s="65"/>
      <c r="L24" s="65">
        <v>12.6</v>
      </c>
      <c r="M24" s="65">
        <v>9.9</v>
      </c>
      <c r="N24" s="65">
        <v>0</v>
      </c>
      <c r="O24" s="65">
        <v>0</v>
      </c>
      <c r="P24" s="65">
        <v>0.8</v>
      </c>
      <c r="Q24" s="65">
        <v>0.8</v>
      </c>
      <c r="R24" s="65">
        <v>143</v>
      </c>
      <c r="S24" s="65">
        <v>142.69999999999999</v>
      </c>
      <c r="T24" s="65">
        <v>53</v>
      </c>
      <c r="U24" s="65">
        <v>1.8</v>
      </c>
      <c r="V24" s="65">
        <v>1.8</v>
      </c>
      <c r="W24" s="65">
        <v>0</v>
      </c>
      <c r="X24" s="65">
        <v>0</v>
      </c>
      <c r="Y24" s="65">
        <v>1.8</v>
      </c>
      <c r="Z24" s="65">
        <v>1.1000000000000001</v>
      </c>
      <c r="AA24" s="65">
        <v>47</v>
      </c>
      <c r="AB24" s="65">
        <v>0</v>
      </c>
      <c r="AC24" s="65">
        <v>6.9000000000000006E-2</v>
      </c>
      <c r="AD24" s="65">
        <v>0.47799999999999998</v>
      </c>
      <c r="AE24" s="65">
        <v>139</v>
      </c>
      <c r="AF24" s="65">
        <v>10</v>
      </c>
      <c r="AG24" s="65">
        <v>140</v>
      </c>
      <c r="AH24" s="65">
        <v>0.14299999999999999</v>
      </c>
      <c r="AI24" s="65">
        <v>1.29</v>
      </c>
      <c r="AJ24" s="65">
        <v>1.1000000000000001</v>
      </c>
      <c r="AK24" s="65">
        <v>0</v>
      </c>
      <c r="AL24" s="65">
        <v>1.8</v>
      </c>
      <c r="AM24" s="65">
        <v>47</v>
      </c>
      <c r="AN24" s="65"/>
      <c r="AO24" s="65"/>
      <c r="AP24" s="65"/>
      <c r="AQ24" s="65"/>
      <c r="AR24" s="65"/>
      <c r="AS24" s="65"/>
      <c r="AT24" s="65"/>
    </row>
    <row r="25" spans="1:46">
      <c r="A25" s="38">
        <v>125</v>
      </c>
      <c r="B25" s="43" t="s">
        <v>183</v>
      </c>
      <c r="C25" s="43" t="s">
        <v>160</v>
      </c>
      <c r="D25" s="38"/>
      <c r="E25" s="43"/>
      <c r="F25" s="38" t="s">
        <v>161</v>
      </c>
      <c r="G25" s="38">
        <v>0</v>
      </c>
      <c r="H25" s="83">
        <v>15</v>
      </c>
      <c r="I25" s="38">
        <v>13</v>
      </c>
      <c r="J25" s="65">
        <v>87.65</v>
      </c>
      <c r="K25" s="65"/>
      <c r="L25" s="65">
        <v>3.4000000000000004</v>
      </c>
      <c r="M25" s="65">
        <v>3.6999999999999997</v>
      </c>
      <c r="N25" s="65">
        <v>0</v>
      </c>
      <c r="O25" s="65">
        <v>0</v>
      </c>
      <c r="P25" s="65">
        <v>4.5</v>
      </c>
      <c r="Q25" s="65">
        <v>4.5</v>
      </c>
      <c r="R25" s="65">
        <v>64.5</v>
      </c>
      <c r="S25" s="65">
        <v>64.900000000000006</v>
      </c>
      <c r="T25" s="65">
        <v>123.5</v>
      </c>
      <c r="U25" s="65">
        <v>0.05</v>
      </c>
      <c r="V25" s="65">
        <v>0.05</v>
      </c>
      <c r="W25" s="65">
        <v>0</v>
      </c>
      <c r="X25" s="65">
        <v>0</v>
      </c>
      <c r="Y25" s="65">
        <v>0.05</v>
      </c>
      <c r="Z25" s="65">
        <v>0.35</v>
      </c>
      <c r="AA25" s="65">
        <v>3</v>
      </c>
      <c r="AB25" s="65">
        <v>0.65</v>
      </c>
      <c r="AC25" s="65">
        <v>4.5999999999999999E-2</v>
      </c>
      <c r="AD25" s="65">
        <v>0.1605</v>
      </c>
      <c r="AE25" s="65">
        <v>42</v>
      </c>
      <c r="AF25" s="65">
        <v>6</v>
      </c>
      <c r="AG25" s="65">
        <v>42.5</v>
      </c>
      <c r="AH25" s="65">
        <v>4.0999999999999995E-2</v>
      </c>
      <c r="AI25" s="65">
        <v>0.255</v>
      </c>
      <c r="AJ25" s="65">
        <v>0.35</v>
      </c>
      <c r="AK25" s="65">
        <v>0</v>
      </c>
      <c r="AL25" s="65">
        <v>0.05</v>
      </c>
      <c r="AM25" s="65">
        <v>3</v>
      </c>
      <c r="AN25" s="65"/>
      <c r="AO25" s="65"/>
      <c r="AP25" s="65"/>
      <c r="AQ25" s="65"/>
      <c r="AR25" s="65"/>
      <c r="AS25" s="65"/>
      <c r="AT25" s="65"/>
    </row>
    <row r="26" spans="1:46">
      <c r="A26" s="38">
        <v>126</v>
      </c>
      <c r="B26" s="43" t="s">
        <v>184</v>
      </c>
      <c r="C26" s="43" t="s">
        <v>249</v>
      </c>
      <c r="D26" s="38">
        <v>252</v>
      </c>
      <c r="E26" s="43" t="s">
        <v>264</v>
      </c>
      <c r="F26" s="38" t="s">
        <v>110</v>
      </c>
      <c r="G26" s="38">
        <v>0</v>
      </c>
      <c r="H26" s="83">
        <v>15</v>
      </c>
      <c r="I26" s="38">
        <v>13</v>
      </c>
      <c r="J26" s="65"/>
      <c r="K26" s="65"/>
      <c r="L26" s="65">
        <v>21.6</v>
      </c>
      <c r="M26" s="65">
        <v>19</v>
      </c>
      <c r="N26" s="65">
        <v>0</v>
      </c>
      <c r="O26" s="65">
        <v>0</v>
      </c>
      <c r="P26" s="65">
        <v>51.6</v>
      </c>
      <c r="Q26" s="65">
        <v>51.6</v>
      </c>
      <c r="R26" s="65">
        <v>464</v>
      </c>
      <c r="S26" s="65">
        <v>463.79999999999995</v>
      </c>
      <c r="T26" s="65">
        <v>770</v>
      </c>
      <c r="U26" s="65">
        <v>8</v>
      </c>
      <c r="V26" s="65">
        <v>8</v>
      </c>
      <c r="W26" s="65">
        <v>0</v>
      </c>
      <c r="X26" s="65">
        <v>0</v>
      </c>
      <c r="Y26" s="65">
        <v>8</v>
      </c>
      <c r="Z26" s="65">
        <v>3.5</v>
      </c>
      <c r="AA26" s="65">
        <v>42</v>
      </c>
      <c r="AB26" s="65">
        <v>37</v>
      </c>
      <c r="AC26" s="65">
        <v>0.3</v>
      </c>
      <c r="AD26" s="65">
        <v>0.6</v>
      </c>
      <c r="AE26" s="65">
        <v>420</v>
      </c>
      <c r="AF26" s="65">
        <v>0</v>
      </c>
      <c r="AG26" s="65">
        <v>420</v>
      </c>
      <c r="AH26" s="65">
        <v>0.3</v>
      </c>
      <c r="AI26" s="65">
        <v>1</v>
      </c>
      <c r="AJ26" s="65">
        <v>3.5</v>
      </c>
      <c r="AK26" s="65">
        <v>0</v>
      </c>
      <c r="AL26" s="65">
        <v>8</v>
      </c>
      <c r="AM26" s="65">
        <v>42</v>
      </c>
      <c r="AN26" s="65"/>
      <c r="AO26" s="65"/>
      <c r="AP26" s="65"/>
      <c r="AQ26" s="65"/>
      <c r="AR26" s="65"/>
      <c r="AS26" s="65"/>
      <c r="AT26" s="65"/>
    </row>
    <row r="27" spans="1:46">
      <c r="A27" s="38">
        <v>127</v>
      </c>
      <c r="B27" s="43" t="s">
        <v>185</v>
      </c>
      <c r="C27" s="43" t="s">
        <v>249</v>
      </c>
      <c r="D27" s="38">
        <v>1109</v>
      </c>
      <c r="E27" s="43" t="s">
        <v>265</v>
      </c>
      <c r="F27" s="38" t="s">
        <v>110</v>
      </c>
      <c r="G27" s="38">
        <v>0</v>
      </c>
      <c r="H27" s="83">
        <v>16</v>
      </c>
      <c r="I27" s="38">
        <v>14</v>
      </c>
      <c r="J27" s="65"/>
      <c r="K27" s="65"/>
      <c r="L27" s="65">
        <v>0</v>
      </c>
      <c r="M27" s="65">
        <v>100</v>
      </c>
      <c r="N27" s="65">
        <v>0</v>
      </c>
      <c r="O27" s="65">
        <v>0</v>
      </c>
      <c r="P27" s="65">
        <v>0</v>
      </c>
      <c r="Q27" s="65">
        <v>0</v>
      </c>
      <c r="R27" s="65">
        <v>884</v>
      </c>
      <c r="S27" s="65">
        <v>900</v>
      </c>
      <c r="T27" s="65">
        <v>0</v>
      </c>
      <c r="U27" s="65">
        <v>0</v>
      </c>
      <c r="V27" s="65">
        <v>0</v>
      </c>
      <c r="W27" s="65">
        <v>0</v>
      </c>
      <c r="X27" s="65">
        <v>0</v>
      </c>
      <c r="Y27" s="65">
        <v>0</v>
      </c>
      <c r="Z27" s="65">
        <v>0</v>
      </c>
      <c r="AA27" s="65">
        <v>0</v>
      </c>
      <c r="AB27" s="65">
        <v>0</v>
      </c>
      <c r="AC27" s="65">
        <v>0</v>
      </c>
      <c r="AD27" s="65">
        <v>0</v>
      </c>
      <c r="AE27" s="65">
        <v>0</v>
      </c>
      <c r="AF27" s="65">
        <v>0</v>
      </c>
      <c r="AG27" s="65">
        <v>0</v>
      </c>
      <c r="AH27" s="65">
        <v>0</v>
      </c>
      <c r="AI27" s="65">
        <v>0</v>
      </c>
      <c r="AJ27" s="65">
        <v>0</v>
      </c>
      <c r="AK27" s="65">
        <v>0</v>
      </c>
      <c r="AL27" s="65">
        <v>0</v>
      </c>
      <c r="AM27" s="65">
        <v>0</v>
      </c>
      <c r="AN27" s="65"/>
      <c r="AO27" s="65"/>
      <c r="AP27" s="65"/>
      <c r="AQ27" s="65"/>
      <c r="AR27" s="65"/>
      <c r="AS27" s="65"/>
      <c r="AT27" s="65"/>
    </row>
    <row r="28" spans="1:46">
      <c r="A28" s="38">
        <v>128</v>
      </c>
      <c r="B28" s="43" t="s">
        <v>186</v>
      </c>
      <c r="C28" s="43" t="s">
        <v>249</v>
      </c>
      <c r="D28" s="38">
        <v>1102</v>
      </c>
      <c r="E28" s="43" t="s">
        <v>266</v>
      </c>
      <c r="F28" s="38" t="s">
        <v>110</v>
      </c>
      <c r="G28" s="38">
        <v>0</v>
      </c>
      <c r="H28" s="83">
        <v>17</v>
      </c>
      <c r="I28" s="38">
        <v>14</v>
      </c>
      <c r="J28" s="65"/>
      <c r="K28" s="65"/>
      <c r="L28" s="65">
        <v>0</v>
      </c>
      <c r="M28" s="65">
        <v>99.5</v>
      </c>
      <c r="N28" s="65">
        <v>0</v>
      </c>
      <c r="O28" s="65">
        <v>0</v>
      </c>
      <c r="P28" s="65">
        <v>0</v>
      </c>
      <c r="Q28" s="65">
        <v>0</v>
      </c>
      <c r="R28" s="65">
        <v>876</v>
      </c>
      <c r="S28" s="65">
        <v>895.5</v>
      </c>
      <c r="T28" s="65">
        <v>0</v>
      </c>
      <c r="U28" s="65">
        <v>0</v>
      </c>
      <c r="V28" s="65">
        <v>0</v>
      </c>
      <c r="W28" s="65">
        <v>0</v>
      </c>
      <c r="X28" s="65">
        <v>0</v>
      </c>
      <c r="Y28" s="65">
        <v>0</v>
      </c>
      <c r="Z28" s="65">
        <v>0</v>
      </c>
      <c r="AA28" s="65">
        <v>1</v>
      </c>
      <c r="AB28" s="65">
        <v>0</v>
      </c>
      <c r="AC28" s="65">
        <v>0</v>
      </c>
      <c r="AD28" s="65">
        <v>0</v>
      </c>
      <c r="AE28" s="65">
        <v>0</v>
      </c>
      <c r="AF28" s="65">
        <v>0</v>
      </c>
      <c r="AG28" s="65">
        <v>0</v>
      </c>
      <c r="AH28" s="65">
        <v>0</v>
      </c>
      <c r="AI28" s="65">
        <v>0</v>
      </c>
      <c r="AJ28" s="65">
        <v>0</v>
      </c>
      <c r="AK28" s="65">
        <v>0</v>
      </c>
      <c r="AL28" s="65">
        <v>0</v>
      </c>
      <c r="AM28" s="65">
        <v>1</v>
      </c>
      <c r="AN28" s="65"/>
      <c r="AO28" s="65"/>
      <c r="AP28" s="65"/>
      <c r="AQ28" s="65"/>
      <c r="AR28" s="65"/>
      <c r="AS28" s="65"/>
      <c r="AT28" s="65"/>
    </row>
    <row r="29" spans="1:46">
      <c r="A29" s="38">
        <v>129</v>
      </c>
      <c r="B29" s="43" t="s">
        <v>187</v>
      </c>
      <c r="C29" s="43" t="s">
        <v>160</v>
      </c>
      <c r="D29" s="38"/>
      <c r="E29" s="43"/>
      <c r="F29" s="38" t="s">
        <v>161</v>
      </c>
      <c r="G29" s="38">
        <v>0</v>
      </c>
      <c r="H29" s="83">
        <v>17</v>
      </c>
      <c r="I29" s="38">
        <v>14</v>
      </c>
      <c r="J29" s="65"/>
      <c r="K29" s="65"/>
      <c r="L29" s="65">
        <v>0.56000000000000005</v>
      </c>
      <c r="M29" s="65">
        <v>80.634999999999991</v>
      </c>
      <c r="N29" s="65">
        <v>0</v>
      </c>
      <c r="O29" s="65">
        <v>0</v>
      </c>
      <c r="P29" s="65">
        <v>0.375</v>
      </c>
      <c r="Q29" s="65">
        <v>0.375</v>
      </c>
      <c r="R29" s="65">
        <v>723.25</v>
      </c>
      <c r="S29" s="65">
        <v>729.45499999999993</v>
      </c>
      <c r="T29" s="65">
        <v>10</v>
      </c>
      <c r="U29" s="65">
        <v>0</v>
      </c>
      <c r="V29" s="65">
        <v>0</v>
      </c>
      <c r="W29" s="65">
        <v>0</v>
      </c>
      <c r="X29" s="65">
        <v>0</v>
      </c>
      <c r="Y29" s="65">
        <v>0</v>
      </c>
      <c r="Z29" s="65">
        <v>0.05</v>
      </c>
      <c r="AA29" s="65">
        <v>2</v>
      </c>
      <c r="AB29" s="65">
        <v>0.05</v>
      </c>
      <c r="AC29" s="65">
        <v>0</v>
      </c>
      <c r="AD29" s="65">
        <v>0.1</v>
      </c>
      <c r="AE29" s="65">
        <v>719.5</v>
      </c>
      <c r="AF29" s="65">
        <v>384</v>
      </c>
      <c r="AG29" s="65">
        <v>751.5</v>
      </c>
      <c r="AH29" s="65">
        <v>5.0000000000000001E-4</v>
      </c>
      <c r="AI29" s="65">
        <v>0.1</v>
      </c>
      <c r="AJ29" s="65">
        <v>0.05</v>
      </c>
      <c r="AK29" s="65">
        <v>0</v>
      </c>
      <c r="AL29" s="65">
        <v>0</v>
      </c>
      <c r="AM29" s="65">
        <v>2</v>
      </c>
      <c r="AN29" s="65"/>
      <c r="AO29" s="65"/>
      <c r="AP29" s="65"/>
      <c r="AQ29" s="65"/>
      <c r="AR29" s="65"/>
      <c r="AS29" s="65"/>
      <c r="AT29" s="65"/>
    </row>
    <row r="30" spans="1:46">
      <c r="A30" s="38">
        <v>130</v>
      </c>
      <c r="B30" s="43" t="s">
        <v>188</v>
      </c>
      <c r="C30" s="43" t="s">
        <v>218</v>
      </c>
      <c r="D30" s="38">
        <v>30012</v>
      </c>
      <c r="E30" s="43" t="s">
        <v>269</v>
      </c>
      <c r="F30" s="38" t="s">
        <v>110</v>
      </c>
      <c r="G30" s="38">
        <v>39</v>
      </c>
      <c r="H30" s="83">
        <v>8</v>
      </c>
      <c r="I30" s="38">
        <v>6</v>
      </c>
      <c r="J30" s="65">
        <v>72.900000000000006</v>
      </c>
      <c r="K30" s="65"/>
      <c r="L30" s="65">
        <v>2.2000000000000002</v>
      </c>
      <c r="M30" s="65">
        <v>0.7</v>
      </c>
      <c r="N30" s="65">
        <v>10</v>
      </c>
      <c r="O30" s="65">
        <v>0</v>
      </c>
      <c r="P30" s="65">
        <v>23.4</v>
      </c>
      <c r="Q30" s="65">
        <v>13.399999999999999</v>
      </c>
      <c r="R30" s="65">
        <v>97</v>
      </c>
      <c r="S30" s="65">
        <v>88.699999999999989</v>
      </c>
      <c r="T30" s="65">
        <v>12</v>
      </c>
      <c r="U30" s="65">
        <v>1.6</v>
      </c>
      <c r="V30" s="65"/>
      <c r="W30" s="65"/>
      <c r="X30" s="65">
        <v>0</v>
      </c>
      <c r="Y30" s="65">
        <v>1.6</v>
      </c>
      <c r="Z30" s="65">
        <v>0.1</v>
      </c>
      <c r="AA30" s="65">
        <v>14</v>
      </c>
      <c r="AB30" s="65">
        <v>30</v>
      </c>
      <c r="AC30" s="65">
        <v>0</v>
      </c>
      <c r="AD30" s="65">
        <v>0.13</v>
      </c>
      <c r="AE30" s="65">
        <v>0</v>
      </c>
      <c r="AF30" s="65">
        <v>743</v>
      </c>
      <c r="AG30" s="65">
        <v>64</v>
      </c>
      <c r="AH30" s="65">
        <v>0.1</v>
      </c>
      <c r="AI30" s="65">
        <v>0</v>
      </c>
      <c r="AJ30" s="65">
        <v>0.1</v>
      </c>
      <c r="AK30" s="65">
        <v>0</v>
      </c>
      <c r="AL30" s="65">
        <v>1.6</v>
      </c>
      <c r="AM30" s="65">
        <v>14</v>
      </c>
      <c r="AN30" s="65"/>
      <c r="AO30" s="65"/>
      <c r="AP30" s="65"/>
      <c r="AQ30" s="65"/>
      <c r="AR30" s="65"/>
      <c r="AS30" s="65"/>
      <c r="AT30" s="65"/>
    </row>
    <row r="31" spans="1:46">
      <c r="A31" s="38">
        <v>131</v>
      </c>
      <c r="B31" s="43" t="s">
        <v>189</v>
      </c>
      <c r="C31" s="43" t="s">
        <v>160</v>
      </c>
      <c r="D31" s="38"/>
      <c r="E31" s="43"/>
      <c r="F31" s="38" t="s">
        <v>161</v>
      </c>
      <c r="G31" s="38">
        <v>36</v>
      </c>
      <c r="H31" s="83">
        <v>8</v>
      </c>
      <c r="I31" s="38">
        <v>7</v>
      </c>
      <c r="J31" s="65">
        <v>74.050000000000011</v>
      </c>
      <c r="K31" s="65"/>
      <c r="L31" s="65">
        <v>1.05</v>
      </c>
      <c r="M31" s="65">
        <v>0.25</v>
      </c>
      <c r="N31" s="65">
        <v>2.5</v>
      </c>
      <c r="O31" s="65">
        <v>0</v>
      </c>
      <c r="P31" s="65">
        <v>23.8</v>
      </c>
      <c r="Q31" s="65">
        <v>21.3</v>
      </c>
      <c r="R31" s="65">
        <v>97</v>
      </c>
      <c r="S31" s="65">
        <v>96.65</v>
      </c>
      <c r="T31" s="65">
        <v>8</v>
      </c>
      <c r="U31" s="65">
        <v>0.35</v>
      </c>
      <c r="V31" s="65">
        <v>0</v>
      </c>
      <c r="W31" s="65">
        <v>0.35</v>
      </c>
      <c r="X31" s="65">
        <v>0</v>
      </c>
      <c r="Y31" s="65">
        <v>0.35</v>
      </c>
      <c r="Z31" s="65">
        <v>0.15</v>
      </c>
      <c r="AA31" s="65">
        <v>20</v>
      </c>
      <c r="AB31" s="65">
        <v>10.35</v>
      </c>
      <c r="AC31" s="65">
        <v>3.5500000000000004E-2</v>
      </c>
      <c r="AD31" s="65">
        <v>5.1499999999999997E-2</v>
      </c>
      <c r="AE31" s="65">
        <v>0</v>
      </c>
      <c r="AF31" s="65">
        <v>56.5</v>
      </c>
      <c r="AG31" s="65">
        <v>5.5</v>
      </c>
      <c r="AH31" s="65">
        <v>0.36699999999999999</v>
      </c>
      <c r="AI31" s="65">
        <v>0</v>
      </c>
      <c r="AJ31" s="65">
        <v>0.15</v>
      </c>
      <c r="AK31" s="65">
        <v>0</v>
      </c>
      <c r="AL31" s="65">
        <v>0.35</v>
      </c>
      <c r="AM31" s="65">
        <v>20</v>
      </c>
      <c r="AN31" s="65"/>
      <c r="AO31" s="65"/>
      <c r="AP31" s="65"/>
      <c r="AQ31" s="65"/>
      <c r="AR31" s="65"/>
      <c r="AS31" s="65"/>
      <c r="AT31" s="65"/>
    </row>
    <row r="32" spans="1:46">
      <c r="A32" s="38">
        <v>132</v>
      </c>
      <c r="B32" s="43" t="s">
        <v>190</v>
      </c>
      <c r="C32" s="43" t="s">
        <v>160</v>
      </c>
      <c r="D32" s="38"/>
      <c r="E32" s="43"/>
      <c r="F32" s="38" t="s">
        <v>161</v>
      </c>
      <c r="G32" s="38">
        <v>29</v>
      </c>
      <c r="H32" s="83">
        <v>8</v>
      </c>
      <c r="I32" s="38">
        <v>6</v>
      </c>
      <c r="J32" s="65">
        <v>82.866666666666674</v>
      </c>
      <c r="K32" s="65"/>
      <c r="L32" s="65">
        <v>0.5</v>
      </c>
      <c r="M32" s="65">
        <v>0.20000000000000004</v>
      </c>
      <c r="N32" s="65">
        <v>1.3333333333333333</v>
      </c>
      <c r="O32" s="65">
        <v>0</v>
      </c>
      <c r="P32" s="65">
        <v>15.5</v>
      </c>
      <c r="Q32" s="65">
        <v>14.166666666666666</v>
      </c>
      <c r="R32" s="65">
        <v>60</v>
      </c>
      <c r="S32" s="65">
        <v>63.133333333333333</v>
      </c>
      <c r="T32" s="65">
        <v>8.6666666666666661</v>
      </c>
      <c r="U32" s="65">
        <v>0.76666666666666672</v>
      </c>
      <c r="V32" s="65">
        <v>0</v>
      </c>
      <c r="W32" s="65">
        <v>0.76666666666666672</v>
      </c>
      <c r="X32" s="65">
        <v>0</v>
      </c>
      <c r="Y32" s="65">
        <v>0.76666666666666672</v>
      </c>
      <c r="Z32" s="65">
        <v>1.77</v>
      </c>
      <c r="AA32" s="65">
        <v>13</v>
      </c>
      <c r="AB32" s="65">
        <v>56.866666666666667</v>
      </c>
      <c r="AC32" s="65">
        <v>3.9E-2</v>
      </c>
      <c r="AD32" s="65">
        <v>4.3666666666666666E-2</v>
      </c>
      <c r="AE32" s="65">
        <v>0</v>
      </c>
      <c r="AF32" s="65">
        <v>252.66666666666666</v>
      </c>
      <c r="AG32" s="65">
        <v>21.666666666666668</v>
      </c>
      <c r="AH32" s="65">
        <v>0.11700000000000001</v>
      </c>
      <c r="AI32" s="65">
        <v>0</v>
      </c>
      <c r="AJ32" s="65">
        <v>1.77</v>
      </c>
      <c r="AK32" s="65">
        <v>0</v>
      </c>
      <c r="AL32" s="65">
        <v>0.76666666666666672</v>
      </c>
      <c r="AM32" s="65">
        <v>13</v>
      </c>
      <c r="AN32" s="65"/>
      <c r="AO32" s="65"/>
      <c r="AP32" s="65"/>
      <c r="AQ32" s="65"/>
      <c r="AR32" s="65"/>
      <c r="AS32" s="65"/>
      <c r="AT32" s="65"/>
    </row>
    <row r="33" spans="1:46">
      <c r="A33" s="38">
        <v>133</v>
      </c>
      <c r="B33" s="43" t="s">
        <v>191</v>
      </c>
      <c r="C33" s="43" t="s">
        <v>218</v>
      </c>
      <c r="D33" s="38">
        <v>30093</v>
      </c>
      <c r="E33" s="43" t="s">
        <v>275</v>
      </c>
      <c r="F33" s="38" t="s">
        <v>110</v>
      </c>
      <c r="G33" s="38">
        <v>27</v>
      </c>
      <c r="H33" s="83">
        <v>8</v>
      </c>
      <c r="I33" s="38">
        <v>7</v>
      </c>
      <c r="J33" s="65">
        <v>86.8</v>
      </c>
      <c r="K33" s="65"/>
      <c r="L33" s="65">
        <v>0.9</v>
      </c>
      <c r="M33" s="65">
        <v>0.1</v>
      </c>
      <c r="N33" s="65">
        <v>2</v>
      </c>
      <c r="O33" s="65">
        <v>0</v>
      </c>
      <c r="P33" s="65">
        <v>11.8</v>
      </c>
      <c r="Q33" s="65">
        <v>9.8000000000000007</v>
      </c>
      <c r="R33" s="65">
        <v>47</v>
      </c>
      <c r="S33" s="65">
        <v>47.7</v>
      </c>
      <c r="T33" s="65">
        <v>40</v>
      </c>
      <c r="U33" s="65">
        <v>0.1</v>
      </c>
      <c r="V33" s="65"/>
      <c r="W33" s="65"/>
      <c r="X33" s="65">
        <v>0</v>
      </c>
      <c r="Y33" s="65">
        <v>0.1</v>
      </c>
      <c r="Z33" s="65">
        <v>0.1</v>
      </c>
      <c r="AA33" s="65">
        <v>30</v>
      </c>
      <c r="AB33" s="65">
        <v>53.2</v>
      </c>
      <c r="AC33" s="65">
        <v>8.6999999999999994E-2</v>
      </c>
      <c r="AD33" s="65">
        <v>0.04</v>
      </c>
      <c r="AE33" s="65">
        <v>0</v>
      </c>
      <c r="AF33" s="65">
        <v>71</v>
      </c>
      <c r="AG33" s="65">
        <v>11</v>
      </c>
      <c r="AH33" s="65">
        <v>0.06</v>
      </c>
      <c r="AI33" s="65">
        <v>0</v>
      </c>
      <c r="AJ33" s="65">
        <v>0.1</v>
      </c>
      <c r="AK33" s="65">
        <v>0</v>
      </c>
      <c r="AL33" s="65">
        <v>0.1</v>
      </c>
      <c r="AM33" s="65">
        <v>30</v>
      </c>
      <c r="AN33" s="65"/>
      <c r="AO33" s="65"/>
      <c r="AP33" s="65"/>
      <c r="AQ33" s="65"/>
      <c r="AR33" s="65"/>
      <c r="AS33" s="65"/>
      <c r="AT33" s="65"/>
    </row>
    <row r="34" spans="1:46">
      <c r="A34" s="38">
        <v>134</v>
      </c>
      <c r="B34" s="43" t="s">
        <v>192</v>
      </c>
      <c r="C34" s="43" t="s">
        <v>160</v>
      </c>
      <c r="D34" s="38"/>
      <c r="E34" s="43"/>
      <c r="F34" s="38" t="s">
        <v>161</v>
      </c>
      <c r="G34" s="38">
        <v>0</v>
      </c>
      <c r="H34" s="83">
        <v>8</v>
      </c>
      <c r="I34" s="38">
        <v>7</v>
      </c>
      <c r="J34" s="65">
        <v>48.859999999999992</v>
      </c>
      <c r="K34" s="65"/>
      <c r="L34" s="65">
        <v>0.64500000000000002</v>
      </c>
      <c r="M34" s="65">
        <v>0.1835</v>
      </c>
      <c r="N34" s="65">
        <v>1.4823333333333333</v>
      </c>
      <c r="O34" s="65">
        <v>0</v>
      </c>
      <c r="P34" s="65">
        <v>7.0200000000000005</v>
      </c>
      <c r="Q34" s="65">
        <v>5.5376666666666665</v>
      </c>
      <c r="R34" s="65">
        <v>29.141666666666666</v>
      </c>
      <c r="S34" s="65">
        <v>29.346833333333333</v>
      </c>
      <c r="T34" s="65">
        <v>12.471666666666666</v>
      </c>
      <c r="U34" s="65">
        <v>0.1235</v>
      </c>
      <c r="V34" s="65">
        <v>0</v>
      </c>
      <c r="W34" s="65">
        <v>0.1235</v>
      </c>
      <c r="X34" s="65">
        <v>0</v>
      </c>
      <c r="Y34" s="65">
        <v>0.1235</v>
      </c>
      <c r="Z34" s="65">
        <v>0.08</v>
      </c>
      <c r="AA34" s="65">
        <v>19.739999999999998</v>
      </c>
      <c r="AB34" s="65">
        <v>50.586166666666664</v>
      </c>
      <c r="AC34" s="65">
        <v>2.5109999999999997E-2</v>
      </c>
      <c r="AD34" s="65">
        <v>2.2718333333333337E-2</v>
      </c>
      <c r="AE34" s="65">
        <v>0</v>
      </c>
      <c r="AF34" s="65">
        <v>101.12500000000001</v>
      </c>
      <c r="AG34" s="65">
        <v>14.285000000000002</v>
      </c>
      <c r="AH34" s="65">
        <v>3.424E-2</v>
      </c>
      <c r="AI34" s="65">
        <v>0</v>
      </c>
      <c r="AJ34" s="65">
        <v>0.08</v>
      </c>
      <c r="AK34" s="65">
        <v>0</v>
      </c>
      <c r="AL34" s="65">
        <v>0.1235</v>
      </c>
      <c r="AM34" s="65">
        <v>19.739999999999998</v>
      </c>
      <c r="AN34" s="65"/>
      <c r="AO34" s="65"/>
      <c r="AP34" s="65"/>
      <c r="AQ34" s="65"/>
      <c r="AR34" s="65"/>
      <c r="AS34" s="65"/>
      <c r="AT34" s="65"/>
    </row>
    <row r="35" spans="1:46">
      <c r="A35" s="38">
        <v>135</v>
      </c>
      <c r="B35" s="43" t="s">
        <v>193</v>
      </c>
      <c r="C35" s="43" t="s">
        <v>160</v>
      </c>
      <c r="D35" s="38"/>
      <c r="E35" s="43"/>
      <c r="F35" s="38" t="s">
        <v>161</v>
      </c>
      <c r="G35" s="38">
        <v>27</v>
      </c>
      <c r="H35" s="83">
        <v>7</v>
      </c>
      <c r="I35" s="38">
        <v>5</v>
      </c>
      <c r="J35" s="65">
        <v>89.1</v>
      </c>
      <c r="K35" s="65"/>
      <c r="L35" s="65">
        <v>1.1000000000000001</v>
      </c>
      <c r="M35" s="65">
        <v>0.1</v>
      </c>
      <c r="N35" s="65">
        <v>2</v>
      </c>
      <c r="O35" s="65">
        <v>0</v>
      </c>
      <c r="P35" s="65">
        <v>9.3000000000000007</v>
      </c>
      <c r="Q35" s="65">
        <v>7.3000000000000007</v>
      </c>
      <c r="R35" s="65">
        <v>40</v>
      </c>
      <c r="S35" s="65">
        <v>38.5</v>
      </c>
      <c r="T35" s="65">
        <v>23</v>
      </c>
      <c r="U35" s="65">
        <v>0.2</v>
      </c>
      <c r="V35" s="65">
        <v>0</v>
      </c>
      <c r="W35" s="65">
        <v>0.2</v>
      </c>
      <c r="X35" s="65">
        <v>0</v>
      </c>
      <c r="Y35" s="65">
        <v>0.2</v>
      </c>
      <c r="Z35" s="65">
        <v>0.2</v>
      </c>
      <c r="AA35" s="65">
        <v>19</v>
      </c>
      <c r="AB35" s="65">
        <v>7.4</v>
      </c>
      <c r="AC35" s="65">
        <v>4.8000000000000001E-2</v>
      </c>
      <c r="AD35" s="65">
        <v>2.8499999999999998E-2</v>
      </c>
      <c r="AE35" s="65">
        <v>0</v>
      </c>
      <c r="AF35" s="65">
        <v>1</v>
      </c>
      <c r="AG35" s="65">
        <v>0</v>
      </c>
      <c r="AH35" s="65">
        <v>0.12</v>
      </c>
      <c r="AI35" s="65">
        <v>0</v>
      </c>
      <c r="AJ35" s="65">
        <v>0.2</v>
      </c>
      <c r="AK35" s="65">
        <v>0</v>
      </c>
      <c r="AL35" s="65">
        <v>0.2</v>
      </c>
      <c r="AM35" s="65">
        <v>19</v>
      </c>
      <c r="AN35" s="65"/>
      <c r="AO35" s="65"/>
      <c r="AP35" s="65"/>
      <c r="AQ35" s="65"/>
      <c r="AR35" s="65"/>
      <c r="AS35" s="65"/>
      <c r="AT35" s="65"/>
    </row>
    <row r="36" spans="1:46">
      <c r="A36" s="38">
        <v>136</v>
      </c>
      <c r="B36" s="43" t="s">
        <v>194</v>
      </c>
      <c r="C36" s="43" t="s">
        <v>160</v>
      </c>
      <c r="D36" s="38"/>
      <c r="E36" s="43"/>
      <c r="F36" s="38" t="s">
        <v>161</v>
      </c>
      <c r="G36" s="38">
        <v>9</v>
      </c>
      <c r="H36" s="83">
        <v>7</v>
      </c>
      <c r="I36" s="38">
        <v>5</v>
      </c>
      <c r="J36" s="65">
        <v>93.766666666666666</v>
      </c>
      <c r="K36" s="65"/>
      <c r="L36" s="65">
        <v>1.0333333333333334</v>
      </c>
      <c r="M36" s="65">
        <v>0.20000000000000004</v>
      </c>
      <c r="N36" s="65">
        <v>1</v>
      </c>
      <c r="O36" s="65">
        <v>0</v>
      </c>
      <c r="P36" s="65">
        <v>4.5</v>
      </c>
      <c r="Q36" s="65">
        <v>3.5</v>
      </c>
      <c r="R36" s="65">
        <v>20.666666666666668</v>
      </c>
      <c r="S36" s="65">
        <v>21.933333333333334</v>
      </c>
      <c r="T36" s="65">
        <v>11.666666666666666</v>
      </c>
      <c r="U36" s="65">
        <v>0.39999999999999997</v>
      </c>
      <c r="V36" s="65">
        <v>0</v>
      </c>
      <c r="W36" s="65">
        <v>0.39999999999999997</v>
      </c>
      <c r="X36" s="65">
        <v>0</v>
      </c>
      <c r="Y36" s="65">
        <v>0.39999999999999997</v>
      </c>
      <c r="Z36" s="65">
        <v>0.13</v>
      </c>
      <c r="AA36" s="65">
        <v>12</v>
      </c>
      <c r="AB36" s="65">
        <v>18.066666666666666</v>
      </c>
      <c r="AC36" s="65">
        <v>4.8666666666666664E-2</v>
      </c>
      <c r="AD36" s="65">
        <v>2.9666666666666671E-2</v>
      </c>
      <c r="AE36" s="65">
        <v>0</v>
      </c>
      <c r="AF36" s="65">
        <v>397.66666666666669</v>
      </c>
      <c r="AG36" s="65">
        <v>37</v>
      </c>
      <c r="AH36" s="65">
        <v>8.0666666666666664E-2</v>
      </c>
      <c r="AI36" s="65">
        <v>0</v>
      </c>
      <c r="AJ36" s="65">
        <v>0.13</v>
      </c>
      <c r="AK36" s="65">
        <v>0</v>
      </c>
      <c r="AL36" s="65">
        <v>0.39999999999999997</v>
      </c>
      <c r="AM36" s="65">
        <v>12</v>
      </c>
      <c r="AN36" s="65"/>
      <c r="AO36" s="65"/>
      <c r="AP36" s="65"/>
      <c r="AQ36" s="65"/>
      <c r="AR36" s="65"/>
      <c r="AS36" s="65"/>
      <c r="AT36" s="65"/>
    </row>
    <row r="37" spans="1:46">
      <c r="A37" s="38">
        <v>137</v>
      </c>
      <c r="B37" s="43" t="s">
        <v>195</v>
      </c>
      <c r="C37" s="43" t="s">
        <v>160</v>
      </c>
      <c r="D37" s="38"/>
      <c r="E37" s="43"/>
      <c r="F37" s="38" t="s">
        <v>161</v>
      </c>
      <c r="G37" s="38">
        <v>20</v>
      </c>
      <c r="H37" s="83">
        <v>7</v>
      </c>
      <c r="I37" s="38">
        <v>5</v>
      </c>
      <c r="J37" s="65">
        <v>91.300000000000011</v>
      </c>
      <c r="K37" s="65"/>
      <c r="L37" s="65">
        <v>1.35</v>
      </c>
      <c r="M37" s="65">
        <v>0.15000000000000002</v>
      </c>
      <c r="N37" s="65">
        <v>2.5</v>
      </c>
      <c r="O37" s="65">
        <v>0</v>
      </c>
      <c r="P37" s="65">
        <v>6.6</v>
      </c>
      <c r="Q37" s="65">
        <v>4.0999999999999996</v>
      </c>
      <c r="R37" s="65">
        <v>28</v>
      </c>
      <c r="S37" s="65">
        <v>28.15</v>
      </c>
      <c r="T37" s="65">
        <v>42.5</v>
      </c>
      <c r="U37" s="65">
        <v>0.65</v>
      </c>
      <c r="V37" s="65">
        <v>0</v>
      </c>
      <c r="W37" s="65">
        <v>0.65</v>
      </c>
      <c r="X37" s="65">
        <v>0</v>
      </c>
      <c r="Y37" s="65">
        <v>0.65</v>
      </c>
      <c r="Z37" s="65">
        <v>0.2</v>
      </c>
      <c r="AA37" s="65">
        <v>30.5</v>
      </c>
      <c r="AB37" s="65">
        <v>46.8</v>
      </c>
      <c r="AC37" s="65">
        <v>6.25E-2</v>
      </c>
      <c r="AD37" s="65">
        <v>5.4500000000000007E-2</v>
      </c>
      <c r="AE37" s="65">
        <v>0</v>
      </c>
      <c r="AF37" s="65">
        <v>356</v>
      </c>
      <c r="AG37" s="65">
        <v>30.5</v>
      </c>
      <c r="AH37" s="65">
        <v>0.16649999999999998</v>
      </c>
      <c r="AI37" s="65">
        <v>0</v>
      </c>
      <c r="AJ37" s="65">
        <v>0.2</v>
      </c>
      <c r="AK37" s="65">
        <v>0</v>
      </c>
      <c r="AL37" s="65">
        <v>0.65</v>
      </c>
      <c r="AM37" s="65">
        <v>30.5</v>
      </c>
      <c r="AN37" s="65"/>
      <c r="AO37" s="65"/>
      <c r="AP37" s="65"/>
      <c r="AQ37" s="65"/>
      <c r="AR37" s="65"/>
      <c r="AS37" s="65"/>
      <c r="AT37" s="65"/>
    </row>
    <row r="38" spans="1:46">
      <c r="A38" s="38">
        <v>138</v>
      </c>
      <c r="B38" s="43" t="s">
        <v>196</v>
      </c>
      <c r="C38" s="43" t="s">
        <v>218</v>
      </c>
      <c r="D38" s="38">
        <v>18031</v>
      </c>
      <c r="E38" s="43" t="s">
        <v>289</v>
      </c>
      <c r="F38" s="38" t="s">
        <v>110</v>
      </c>
      <c r="G38" s="38">
        <v>6</v>
      </c>
      <c r="H38" s="83">
        <v>7</v>
      </c>
      <c r="I38" s="38">
        <v>4</v>
      </c>
      <c r="J38" s="65">
        <v>91.7</v>
      </c>
      <c r="K38" s="65"/>
      <c r="L38" s="65">
        <v>2.5</v>
      </c>
      <c r="M38" s="65">
        <v>0.3</v>
      </c>
      <c r="N38" s="65">
        <v>0</v>
      </c>
      <c r="O38" s="65">
        <v>0</v>
      </c>
      <c r="P38" s="65">
        <v>4</v>
      </c>
      <c r="Q38" s="65">
        <v>4</v>
      </c>
      <c r="R38" s="65">
        <v>23</v>
      </c>
      <c r="S38" s="65">
        <v>28.7</v>
      </c>
      <c r="T38" s="65">
        <v>215</v>
      </c>
      <c r="U38" s="65">
        <v>2.2999999999999998</v>
      </c>
      <c r="V38" s="65">
        <v>0</v>
      </c>
      <c r="W38" s="65">
        <v>2.2999999999999998</v>
      </c>
      <c r="X38" s="65">
        <v>0</v>
      </c>
      <c r="Y38" s="65">
        <v>2.2999999999999998</v>
      </c>
      <c r="Z38" s="65">
        <v>0.9</v>
      </c>
      <c r="AA38" s="65">
        <v>85</v>
      </c>
      <c r="AB38" s="65">
        <v>43.3</v>
      </c>
      <c r="AC38" s="65">
        <v>2.7E-2</v>
      </c>
      <c r="AD38" s="65">
        <v>0.158</v>
      </c>
      <c r="AE38" s="65">
        <v>0</v>
      </c>
      <c r="AF38" s="65">
        <v>1752</v>
      </c>
      <c r="AG38" s="65">
        <v>146</v>
      </c>
      <c r="AH38" s="65">
        <v>0.192</v>
      </c>
      <c r="AI38" s="65">
        <v>0</v>
      </c>
      <c r="AJ38" s="65">
        <v>0.9</v>
      </c>
      <c r="AK38" s="65">
        <v>0</v>
      </c>
      <c r="AL38" s="65">
        <v>2.2999999999999998</v>
      </c>
      <c r="AM38" s="65">
        <v>85</v>
      </c>
      <c r="AN38" s="65"/>
      <c r="AO38" s="65"/>
      <c r="AP38" s="65"/>
      <c r="AQ38" s="65"/>
      <c r="AR38" s="65"/>
      <c r="AS38" s="65"/>
      <c r="AT38" s="65"/>
    </row>
    <row r="39" spans="1:46">
      <c r="A39" s="38">
        <v>139</v>
      </c>
      <c r="B39" s="43" t="s">
        <v>159</v>
      </c>
      <c r="C39" s="43" t="s">
        <v>160</v>
      </c>
      <c r="D39" s="38"/>
      <c r="E39" s="43"/>
      <c r="F39" s="38" t="s">
        <v>161</v>
      </c>
      <c r="G39" s="38">
        <v>0</v>
      </c>
      <c r="H39" s="83">
        <v>7</v>
      </c>
      <c r="I39" s="38">
        <v>5</v>
      </c>
      <c r="J39" s="65">
        <v>62.15100000000001</v>
      </c>
      <c r="K39" s="65"/>
      <c r="L39" s="65">
        <v>2.4300000000000006</v>
      </c>
      <c r="M39" s="65">
        <v>0.22259999999999999</v>
      </c>
      <c r="N39" s="65">
        <v>1.35</v>
      </c>
      <c r="O39" s="65">
        <v>0</v>
      </c>
      <c r="P39" s="65">
        <v>8.9846000000000004</v>
      </c>
      <c r="Q39" s="65">
        <v>7.6346000000000007</v>
      </c>
      <c r="R39" s="65">
        <v>41.591999999999999</v>
      </c>
      <c r="S39" s="65">
        <v>44.961800000000004</v>
      </c>
      <c r="T39" s="65">
        <v>46.046000000000006</v>
      </c>
      <c r="U39" s="65">
        <v>0.80859999999999999</v>
      </c>
      <c r="V39" s="65">
        <v>0</v>
      </c>
      <c r="W39" s="65">
        <v>0.80859999999999999</v>
      </c>
      <c r="X39" s="65">
        <v>0</v>
      </c>
      <c r="Y39" s="65">
        <v>0.80859999999999999</v>
      </c>
      <c r="Z39" s="65">
        <v>0.36</v>
      </c>
      <c r="AA39" s="65">
        <v>24.32</v>
      </c>
      <c r="AB39" s="65">
        <v>10.0152</v>
      </c>
      <c r="AC39" s="65">
        <v>8.5154000000000007E-2</v>
      </c>
      <c r="AD39" s="65">
        <v>0.11588999999999998</v>
      </c>
      <c r="AE39" s="65">
        <v>0</v>
      </c>
      <c r="AF39" s="65">
        <v>647.96600000000001</v>
      </c>
      <c r="AG39" s="65">
        <v>69.364000000000004</v>
      </c>
      <c r="AH39" s="65">
        <v>0.28973199999999999</v>
      </c>
      <c r="AI39" s="65">
        <v>0</v>
      </c>
      <c r="AJ39" s="65">
        <v>0.36</v>
      </c>
      <c r="AK39" s="65">
        <v>0</v>
      </c>
      <c r="AL39" s="65">
        <v>0.80859999999999999</v>
      </c>
      <c r="AM39" s="65">
        <v>24.32</v>
      </c>
      <c r="AN39" s="65"/>
      <c r="AO39" s="65"/>
      <c r="AP39" s="65"/>
      <c r="AQ39" s="65"/>
      <c r="AR39" s="65"/>
      <c r="AS39" s="65"/>
      <c r="AT39" s="65"/>
    </row>
    <row r="40" spans="1:46">
      <c r="A40" s="38">
        <v>140</v>
      </c>
      <c r="B40" s="43" t="s">
        <v>197</v>
      </c>
      <c r="C40" s="43" t="s">
        <v>160</v>
      </c>
      <c r="D40" s="38"/>
      <c r="E40" s="43"/>
      <c r="F40" s="38" t="s">
        <v>161</v>
      </c>
      <c r="G40" s="38">
        <v>0</v>
      </c>
      <c r="H40" s="83">
        <v>4</v>
      </c>
      <c r="I40" s="38">
        <v>12</v>
      </c>
      <c r="J40" s="65">
        <v>70.959999999999994</v>
      </c>
      <c r="K40" s="65"/>
      <c r="L40" s="65">
        <v>7.08</v>
      </c>
      <c r="M40" s="65">
        <v>0.44000000000000006</v>
      </c>
      <c r="N40" s="65">
        <v>5.8</v>
      </c>
      <c r="O40" s="65">
        <v>0</v>
      </c>
      <c r="P40" s="65">
        <v>20.259999999999998</v>
      </c>
      <c r="Q40" s="65">
        <v>14.459999999999999</v>
      </c>
      <c r="R40" s="65">
        <v>110.4</v>
      </c>
      <c r="S40" s="65">
        <v>101.72</v>
      </c>
      <c r="T40" s="65">
        <v>46.8</v>
      </c>
      <c r="U40" s="65">
        <v>2.54</v>
      </c>
      <c r="V40" s="65">
        <v>0</v>
      </c>
      <c r="W40" s="65">
        <v>2.54</v>
      </c>
      <c r="X40" s="65">
        <v>0</v>
      </c>
      <c r="Y40" s="65">
        <v>2.54</v>
      </c>
      <c r="Z40" s="65">
        <v>0.86</v>
      </c>
      <c r="AA40" s="65">
        <v>89.6</v>
      </c>
      <c r="AB40" s="65">
        <v>5.1199999999999992</v>
      </c>
      <c r="AC40" s="65">
        <v>0.20060000000000003</v>
      </c>
      <c r="AD40" s="65">
        <v>7.6399999999999996E-2</v>
      </c>
      <c r="AE40" s="65">
        <v>0</v>
      </c>
      <c r="AF40" s="65">
        <v>25.2</v>
      </c>
      <c r="AG40" s="65">
        <v>2</v>
      </c>
      <c r="AH40" s="65">
        <v>0.13979999999999998</v>
      </c>
      <c r="AI40" s="65">
        <v>0</v>
      </c>
      <c r="AJ40" s="65">
        <v>0.86</v>
      </c>
      <c r="AK40" s="65">
        <v>0</v>
      </c>
      <c r="AL40" s="65">
        <v>2.54</v>
      </c>
      <c r="AM40" s="65">
        <v>89.6</v>
      </c>
      <c r="AN40" s="65"/>
      <c r="AO40" s="65"/>
      <c r="AP40" s="65"/>
      <c r="AQ40" s="65"/>
      <c r="AR40" s="65"/>
      <c r="AS40" s="65"/>
      <c r="AT40" s="65"/>
    </row>
    <row r="41" spans="1:46">
      <c r="A41" s="38">
        <v>141</v>
      </c>
      <c r="B41" s="43" t="s">
        <v>198</v>
      </c>
      <c r="C41" s="43" t="s">
        <v>160</v>
      </c>
      <c r="D41" s="38"/>
      <c r="E41" s="43"/>
      <c r="F41" s="38" t="s">
        <v>161</v>
      </c>
      <c r="G41" s="38">
        <v>0</v>
      </c>
      <c r="H41" s="83">
        <v>4</v>
      </c>
      <c r="I41" s="38">
        <v>12</v>
      </c>
      <c r="J41" s="65">
        <v>11.014285714285716</v>
      </c>
      <c r="K41" s="65"/>
      <c r="L41" s="65">
        <v>22.62857142857143</v>
      </c>
      <c r="M41" s="65">
        <v>1.0571428571428572</v>
      </c>
      <c r="N41" s="65">
        <v>18.714285714285715</v>
      </c>
      <c r="O41" s="65">
        <v>0</v>
      </c>
      <c r="P41" s="65">
        <v>61.628571428571426</v>
      </c>
      <c r="Q41" s="65">
        <v>42.914285714285711</v>
      </c>
      <c r="R41" s="65">
        <v>339.14285714285717</v>
      </c>
      <c r="S41" s="65">
        <v>309.1142857142857</v>
      </c>
      <c r="T41" s="65">
        <v>137</v>
      </c>
      <c r="U41" s="65">
        <v>6.8428571428571434</v>
      </c>
      <c r="V41" s="65">
        <v>0</v>
      </c>
      <c r="W41" s="65">
        <v>6.8428571428571434</v>
      </c>
      <c r="X41" s="65">
        <v>0</v>
      </c>
      <c r="Y41" s="65">
        <v>6.8428571428571434</v>
      </c>
      <c r="Z41" s="65">
        <v>3.1</v>
      </c>
      <c r="AA41" s="65">
        <v>482.14</v>
      </c>
      <c r="AB41" s="65">
        <v>2.2285714285714286</v>
      </c>
      <c r="AC41" s="65">
        <v>0.63628571428571423</v>
      </c>
      <c r="AD41" s="65">
        <v>0.20257142857142857</v>
      </c>
      <c r="AE41" s="65">
        <v>0</v>
      </c>
      <c r="AF41" s="65">
        <v>9.7142857142857135</v>
      </c>
      <c r="AG41" s="65">
        <v>0.8571428571428571</v>
      </c>
      <c r="AH41" s="65">
        <v>0.38257142857142856</v>
      </c>
      <c r="AI41" s="65">
        <v>0</v>
      </c>
      <c r="AJ41" s="65">
        <v>3.1</v>
      </c>
      <c r="AK41" s="65">
        <v>0</v>
      </c>
      <c r="AL41" s="65">
        <v>6.8428571428571434</v>
      </c>
      <c r="AM41" s="65">
        <v>482.14</v>
      </c>
      <c r="AN41" s="65"/>
      <c r="AO41" s="65"/>
      <c r="AP41" s="65"/>
      <c r="AQ41" s="65"/>
      <c r="AR41" s="65"/>
      <c r="AS41" s="65"/>
      <c r="AT41" s="65"/>
    </row>
    <row r="42" spans="1:46">
      <c r="A42" s="38">
        <v>142</v>
      </c>
      <c r="B42" s="43" t="s">
        <v>199</v>
      </c>
      <c r="C42" s="43" t="s">
        <v>218</v>
      </c>
      <c r="D42" s="38">
        <v>8005</v>
      </c>
      <c r="E42" s="43" t="s">
        <v>307</v>
      </c>
      <c r="F42" s="38" t="s">
        <v>110</v>
      </c>
      <c r="G42" s="38">
        <v>29</v>
      </c>
      <c r="H42" s="83">
        <v>4</v>
      </c>
      <c r="I42" s="38">
        <v>12</v>
      </c>
      <c r="J42" s="65">
        <v>27.9</v>
      </c>
      <c r="K42" s="65"/>
      <c r="L42" s="65">
        <v>19.899999999999999</v>
      </c>
      <c r="M42" s="65">
        <v>37.9</v>
      </c>
      <c r="N42" s="65">
        <v>7</v>
      </c>
      <c r="O42" s="65">
        <v>0</v>
      </c>
      <c r="P42" s="65">
        <v>12.4</v>
      </c>
      <c r="Q42" s="65">
        <v>5.4</v>
      </c>
      <c r="R42" s="65">
        <v>437</v>
      </c>
      <c r="S42" s="65">
        <v>456.29999999999995</v>
      </c>
      <c r="T42" s="65">
        <v>71</v>
      </c>
      <c r="U42" s="65">
        <v>3.5</v>
      </c>
      <c r="V42" s="65">
        <v>0</v>
      </c>
      <c r="W42" s="65">
        <v>3.5</v>
      </c>
      <c r="X42" s="65">
        <v>0</v>
      </c>
      <c r="Y42" s="65">
        <v>3.5</v>
      </c>
      <c r="Z42" s="65">
        <v>2.5</v>
      </c>
      <c r="AA42" s="65">
        <v>185</v>
      </c>
      <c r="AB42" s="65">
        <v>0</v>
      </c>
      <c r="AC42" s="65">
        <v>0.49299999999999999</v>
      </c>
      <c r="AD42" s="65">
        <v>0.104</v>
      </c>
      <c r="AE42" s="65">
        <v>0</v>
      </c>
      <c r="AF42" s="65">
        <v>0</v>
      </c>
      <c r="AG42" s="65">
        <v>0</v>
      </c>
      <c r="AH42" s="65">
        <v>0.26800000000000002</v>
      </c>
      <c r="AI42" s="65">
        <v>0</v>
      </c>
      <c r="AJ42" s="65">
        <v>2.5</v>
      </c>
      <c r="AK42" s="65">
        <v>0</v>
      </c>
      <c r="AL42" s="65">
        <v>3.5</v>
      </c>
      <c r="AM42" s="65">
        <v>185</v>
      </c>
      <c r="AN42" s="65"/>
      <c r="AO42" s="65"/>
      <c r="AP42" s="65"/>
      <c r="AQ42" s="65"/>
      <c r="AR42" s="65"/>
      <c r="AS42" s="65"/>
      <c r="AT42" s="65"/>
    </row>
    <row r="43" spans="1:46">
      <c r="A43" s="38">
        <v>143</v>
      </c>
      <c r="B43" s="43" t="s">
        <v>200</v>
      </c>
      <c r="C43" s="43" t="s">
        <v>160</v>
      </c>
      <c r="D43" s="38"/>
      <c r="E43" s="43"/>
      <c r="F43" s="38" t="s">
        <v>161</v>
      </c>
      <c r="G43" s="38">
        <v>0</v>
      </c>
      <c r="H43" s="83">
        <v>4</v>
      </c>
      <c r="I43" s="38">
        <v>12</v>
      </c>
      <c r="J43" s="65">
        <v>4.8666666666666663</v>
      </c>
      <c r="K43" s="65"/>
      <c r="L43" s="65">
        <v>25.099999999999998</v>
      </c>
      <c r="M43" s="65">
        <v>49.366666666666674</v>
      </c>
      <c r="N43" s="65">
        <v>8.6666666666666661</v>
      </c>
      <c r="O43" s="65">
        <v>0</v>
      </c>
      <c r="P43" s="65">
        <v>17.900000000000002</v>
      </c>
      <c r="Q43" s="65">
        <v>9.2333333333333343</v>
      </c>
      <c r="R43" s="65">
        <v>573</v>
      </c>
      <c r="S43" s="65">
        <v>598.9666666666667</v>
      </c>
      <c r="T43" s="65">
        <v>79.333333333333329</v>
      </c>
      <c r="U43" s="65">
        <v>3.8333333333333335</v>
      </c>
      <c r="V43" s="65">
        <v>0</v>
      </c>
      <c r="W43" s="65">
        <v>3.8333333333333335</v>
      </c>
      <c r="X43" s="65">
        <v>0</v>
      </c>
      <c r="Y43" s="65">
        <v>3.8333333333333335</v>
      </c>
      <c r="Z43" s="65">
        <v>3.3</v>
      </c>
      <c r="AA43" s="65">
        <v>192.33</v>
      </c>
      <c r="AB43" s="65">
        <v>0</v>
      </c>
      <c r="AC43" s="65">
        <v>0.54066666666666674</v>
      </c>
      <c r="AD43" s="65">
        <v>0.12033333333333333</v>
      </c>
      <c r="AE43" s="65">
        <v>0</v>
      </c>
      <c r="AF43" s="65">
        <v>0</v>
      </c>
      <c r="AG43" s="65">
        <v>0</v>
      </c>
      <c r="AH43" s="65">
        <v>0.3116666666666667</v>
      </c>
      <c r="AI43" s="65">
        <v>0</v>
      </c>
      <c r="AJ43" s="65">
        <v>3.3</v>
      </c>
      <c r="AK43" s="65">
        <v>0</v>
      </c>
      <c r="AL43" s="65">
        <v>3.8333333333333335</v>
      </c>
      <c r="AM43" s="65">
        <v>192.33</v>
      </c>
      <c r="AN43" s="65"/>
      <c r="AO43" s="65"/>
      <c r="AP43" s="65"/>
      <c r="AQ43" s="65"/>
      <c r="AR43" s="65"/>
      <c r="AS43" s="65"/>
      <c r="AT43" s="65"/>
    </row>
    <row r="44" spans="1:46">
      <c r="A44" s="38">
        <v>144</v>
      </c>
      <c r="B44" s="43" t="s">
        <v>201</v>
      </c>
      <c r="C44" s="43" t="s">
        <v>218</v>
      </c>
      <c r="D44" s="38">
        <v>8007</v>
      </c>
      <c r="E44" s="43" t="s">
        <v>311</v>
      </c>
      <c r="F44" s="38" t="s">
        <v>110</v>
      </c>
      <c r="G44" s="38">
        <v>0</v>
      </c>
      <c r="H44" s="83">
        <v>4</v>
      </c>
      <c r="I44" s="38">
        <v>12</v>
      </c>
      <c r="J44" s="65">
        <v>6.5</v>
      </c>
      <c r="K44" s="65"/>
      <c r="L44" s="65">
        <v>25.8</v>
      </c>
      <c r="M44" s="65">
        <v>49.2</v>
      </c>
      <c r="N44" s="65">
        <v>9</v>
      </c>
      <c r="O44" s="65">
        <v>0</v>
      </c>
      <c r="P44" s="65">
        <v>16.100000000000001</v>
      </c>
      <c r="Q44" s="65">
        <v>7.1000000000000014</v>
      </c>
      <c r="R44" s="65">
        <v>567</v>
      </c>
      <c r="S44" s="65">
        <v>592.4</v>
      </c>
      <c r="T44" s="65">
        <v>92</v>
      </c>
      <c r="U44" s="65">
        <v>4.5999999999999996</v>
      </c>
      <c r="V44" s="65">
        <v>0</v>
      </c>
      <c r="W44" s="65">
        <v>4.5999999999999996</v>
      </c>
      <c r="X44" s="65">
        <v>0</v>
      </c>
      <c r="Y44" s="65">
        <v>4.5999999999999996</v>
      </c>
      <c r="Z44" s="65">
        <v>3.3</v>
      </c>
      <c r="AA44" s="65">
        <v>240</v>
      </c>
      <c r="AB44" s="65">
        <v>0</v>
      </c>
      <c r="AC44" s="65">
        <v>0.64</v>
      </c>
      <c r="AD44" s="65">
        <v>0.13500000000000001</v>
      </c>
      <c r="AE44" s="65">
        <v>0</v>
      </c>
      <c r="AF44" s="65">
        <v>0</v>
      </c>
      <c r="AG44" s="65">
        <v>0</v>
      </c>
      <c r="AH44" s="65">
        <v>0.34799999999999998</v>
      </c>
      <c r="AI44" s="65">
        <v>0</v>
      </c>
      <c r="AJ44" s="65">
        <v>3.3</v>
      </c>
      <c r="AK44" s="65">
        <v>0</v>
      </c>
      <c r="AL44" s="65">
        <v>4.5999999999999996</v>
      </c>
      <c r="AM44" s="65">
        <v>240</v>
      </c>
      <c r="AN44" s="65"/>
      <c r="AO44" s="65"/>
      <c r="AP44" s="65"/>
      <c r="AQ44" s="65"/>
      <c r="AR44" s="65"/>
      <c r="AS44" s="65"/>
      <c r="AT44" s="65"/>
    </row>
    <row r="45" spans="1:46">
      <c r="A45" s="38">
        <v>145</v>
      </c>
      <c r="B45" s="43" t="s">
        <v>202</v>
      </c>
      <c r="C45" s="43" t="s">
        <v>160</v>
      </c>
      <c r="D45" s="38"/>
      <c r="E45" s="43"/>
      <c r="F45" s="38" t="s">
        <v>161</v>
      </c>
      <c r="G45" s="38">
        <v>0</v>
      </c>
      <c r="H45" s="83">
        <v>7</v>
      </c>
      <c r="I45" s="38">
        <v>12</v>
      </c>
      <c r="J45" s="65">
        <v>78.050000000000011</v>
      </c>
      <c r="K45" s="65"/>
      <c r="L45" s="65">
        <v>4.2</v>
      </c>
      <c r="M45" s="65">
        <v>0.4</v>
      </c>
      <c r="N45" s="65">
        <v>5</v>
      </c>
      <c r="O45" s="65">
        <v>0</v>
      </c>
      <c r="P45" s="65">
        <v>16.649999999999999</v>
      </c>
      <c r="Q45" s="65">
        <v>11.65</v>
      </c>
      <c r="R45" s="65">
        <v>85.5</v>
      </c>
      <c r="S45" s="65">
        <v>77</v>
      </c>
      <c r="T45" s="65">
        <v>75.5</v>
      </c>
      <c r="U45" s="65">
        <v>1.3</v>
      </c>
      <c r="V45" s="65">
        <v>0</v>
      </c>
      <c r="W45" s="65">
        <v>1.3</v>
      </c>
      <c r="X45" s="65">
        <v>0</v>
      </c>
      <c r="Y45" s="65">
        <v>1.3</v>
      </c>
      <c r="Z45" s="65">
        <v>1.1000000000000001</v>
      </c>
      <c r="AA45" s="65">
        <v>116.5</v>
      </c>
      <c r="AB45" s="65">
        <v>21.25</v>
      </c>
      <c r="AC45" s="65">
        <v>0.188</v>
      </c>
      <c r="AD45" s="65">
        <v>0.13850000000000001</v>
      </c>
      <c r="AE45" s="65">
        <v>0</v>
      </c>
      <c r="AF45" s="65">
        <v>470.5</v>
      </c>
      <c r="AG45" s="65">
        <v>39.5</v>
      </c>
      <c r="AH45" s="65">
        <v>0.11800000000000001</v>
      </c>
      <c r="AI45" s="65">
        <v>0</v>
      </c>
      <c r="AJ45" s="65">
        <v>1.1000000000000001</v>
      </c>
      <c r="AK45" s="65">
        <v>0</v>
      </c>
      <c r="AL45" s="65">
        <v>1.3</v>
      </c>
      <c r="AM45" s="65">
        <v>116.5</v>
      </c>
      <c r="AN45" s="65"/>
      <c r="AO45" s="65"/>
      <c r="AP45" s="65"/>
      <c r="AQ45" s="65"/>
      <c r="AR45" s="65"/>
      <c r="AS45" s="65"/>
      <c r="AT45" s="65"/>
    </row>
    <row r="46" spans="1:46">
      <c r="A46" s="38">
        <v>146</v>
      </c>
      <c r="B46" s="43" t="s">
        <v>203</v>
      </c>
      <c r="C46" s="43" t="s">
        <v>160</v>
      </c>
      <c r="D46" s="38"/>
      <c r="E46" s="43"/>
      <c r="F46" s="38" t="s">
        <v>161</v>
      </c>
      <c r="G46" s="38">
        <v>0</v>
      </c>
      <c r="H46" s="83">
        <v>6</v>
      </c>
      <c r="I46" s="38">
        <v>12</v>
      </c>
      <c r="J46" s="65">
        <v>4</v>
      </c>
      <c r="K46" s="65"/>
      <c r="L46" s="65">
        <v>17.350000000000001</v>
      </c>
      <c r="M46" s="65">
        <v>48.85</v>
      </c>
      <c r="N46" s="65">
        <v>12.9</v>
      </c>
      <c r="O46" s="65">
        <v>0</v>
      </c>
      <c r="P46" s="65">
        <v>24.6</v>
      </c>
      <c r="Q46" s="65">
        <v>11.7</v>
      </c>
      <c r="R46" s="65">
        <v>569</v>
      </c>
      <c r="S46" s="65">
        <v>581.65</v>
      </c>
      <c r="T46" s="65">
        <v>982</v>
      </c>
      <c r="U46" s="65">
        <v>14.675000000000001</v>
      </c>
      <c r="V46" s="65">
        <v>0</v>
      </c>
      <c r="W46" s="65">
        <v>14.675000000000001</v>
      </c>
      <c r="X46" s="65">
        <v>0</v>
      </c>
      <c r="Y46" s="65">
        <v>14.675000000000001</v>
      </c>
      <c r="Z46" s="65">
        <v>7.5</v>
      </c>
      <c r="AA46" s="65">
        <v>97.5</v>
      </c>
      <c r="AB46" s="65">
        <v>0</v>
      </c>
      <c r="AC46" s="65">
        <v>0.79649999999999999</v>
      </c>
      <c r="AD46" s="65">
        <v>0.2505</v>
      </c>
      <c r="AE46" s="65">
        <v>0</v>
      </c>
      <c r="AF46" s="65">
        <v>2.5</v>
      </c>
      <c r="AG46" s="65">
        <v>0</v>
      </c>
      <c r="AH46" s="65">
        <v>0.79600000000000004</v>
      </c>
      <c r="AI46" s="65">
        <v>0</v>
      </c>
      <c r="AJ46" s="65">
        <v>7.5</v>
      </c>
      <c r="AK46" s="65">
        <v>0</v>
      </c>
      <c r="AL46" s="65">
        <v>14.675000000000001</v>
      </c>
      <c r="AM46" s="65">
        <v>97.5</v>
      </c>
      <c r="AN46" s="65"/>
      <c r="AO46" s="65"/>
      <c r="AP46" s="65"/>
      <c r="AQ46" s="65"/>
      <c r="AR46" s="65"/>
      <c r="AS46" s="65"/>
      <c r="AT46" s="65"/>
    </row>
    <row r="47" spans="1:46">
      <c r="A47" s="38">
        <v>147</v>
      </c>
      <c r="B47" s="43" t="s">
        <v>204</v>
      </c>
      <c r="C47" s="43" t="s">
        <v>218</v>
      </c>
      <c r="D47" s="38">
        <v>26002</v>
      </c>
      <c r="E47" s="43" t="s">
        <v>316</v>
      </c>
      <c r="F47" s="38" t="s">
        <v>110</v>
      </c>
      <c r="G47" s="38">
        <v>0</v>
      </c>
      <c r="H47" s="83">
        <v>3</v>
      </c>
      <c r="I47" s="38">
        <v>15</v>
      </c>
      <c r="J47" s="65">
        <v>0</v>
      </c>
      <c r="K47" s="65"/>
      <c r="L47" s="65">
        <v>0</v>
      </c>
      <c r="M47" s="65">
        <v>0</v>
      </c>
      <c r="N47" s="65">
        <v>0</v>
      </c>
      <c r="O47" s="65">
        <v>0</v>
      </c>
      <c r="P47" s="65">
        <v>100</v>
      </c>
      <c r="Q47" s="65">
        <v>100</v>
      </c>
      <c r="R47" s="65">
        <v>387</v>
      </c>
      <c r="S47" s="65">
        <v>400</v>
      </c>
      <c r="T47" s="65">
        <v>1</v>
      </c>
      <c r="U47" s="65">
        <v>0</v>
      </c>
      <c r="V47" s="65"/>
      <c r="W47" s="65"/>
      <c r="X47" s="65">
        <v>0</v>
      </c>
      <c r="Y47" s="65">
        <v>0</v>
      </c>
      <c r="Z47" s="65">
        <v>0</v>
      </c>
      <c r="AA47" s="65">
        <v>0</v>
      </c>
      <c r="AB47" s="65">
        <v>0</v>
      </c>
      <c r="AC47" s="65">
        <v>0</v>
      </c>
      <c r="AD47" s="65">
        <v>1.9E-2</v>
      </c>
      <c r="AE47" s="65">
        <v>0</v>
      </c>
      <c r="AF47" s="65">
        <v>0</v>
      </c>
      <c r="AG47" s="65">
        <v>0</v>
      </c>
      <c r="AH47" s="65">
        <v>0</v>
      </c>
      <c r="AI47" s="65">
        <v>0</v>
      </c>
      <c r="AJ47" s="65">
        <v>0</v>
      </c>
      <c r="AK47" s="65">
        <v>0</v>
      </c>
      <c r="AL47" s="65">
        <v>0</v>
      </c>
      <c r="AM47" s="65">
        <v>0</v>
      </c>
      <c r="AN47" s="65"/>
      <c r="AO47" s="65"/>
      <c r="AP47" s="65"/>
      <c r="AQ47" s="65"/>
      <c r="AR47" s="65"/>
      <c r="AS47" s="65"/>
      <c r="AT47" s="65"/>
    </row>
    <row r="48" spans="1:46">
      <c r="A48" s="38">
        <v>148</v>
      </c>
      <c r="B48" s="43" t="s">
        <v>205</v>
      </c>
      <c r="C48" s="43" t="s">
        <v>162</v>
      </c>
      <c r="D48" s="38">
        <v>14214</v>
      </c>
      <c r="E48" s="43" t="s">
        <v>317</v>
      </c>
      <c r="F48" s="38" t="s">
        <v>110</v>
      </c>
      <c r="G48" s="38">
        <v>95</v>
      </c>
      <c r="H48" s="83">
        <v>9</v>
      </c>
      <c r="I48" s="38">
        <v>16</v>
      </c>
      <c r="J48" s="65">
        <v>3.1</v>
      </c>
      <c r="K48" s="65">
        <v>8.8000000000000007</v>
      </c>
      <c r="L48" s="65">
        <v>12.2</v>
      </c>
      <c r="M48" s="65">
        <v>0.5</v>
      </c>
      <c r="N48" s="65">
        <v>0</v>
      </c>
      <c r="O48" s="65">
        <v>0</v>
      </c>
      <c r="P48" s="65">
        <v>75.400000000000006</v>
      </c>
      <c r="Q48" s="65">
        <v>75.400000000000006</v>
      </c>
      <c r="R48" s="65">
        <v>353</v>
      </c>
      <c r="S48" s="65">
        <v>354.90000000000003</v>
      </c>
      <c r="T48" s="65">
        <v>141</v>
      </c>
      <c r="U48" s="65">
        <v>4.41</v>
      </c>
      <c r="V48" s="65">
        <v>0</v>
      </c>
      <c r="W48" s="65">
        <v>4.41</v>
      </c>
      <c r="X48" s="65">
        <v>0</v>
      </c>
      <c r="Y48" s="65">
        <v>4.41</v>
      </c>
      <c r="Z48" s="65">
        <v>0.35</v>
      </c>
      <c r="AA48" s="65">
        <v>0</v>
      </c>
      <c r="AB48" s="65">
        <v>0</v>
      </c>
      <c r="AC48" s="65">
        <v>8.0000000000000002E-3</v>
      </c>
      <c r="AD48" s="65">
        <v>7.3999999999999996E-2</v>
      </c>
      <c r="AE48" s="65">
        <v>0</v>
      </c>
      <c r="AF48" s="65">
        <v>0</v>
      </c>
      <c r="AG48" s="65">
        <v>0</v>
      </c>
      <c r="AH48" s="65">
        <v>2.9000000000000001E-2</v>
      </c>
      <c r="AI48" s="65">
        <v>0</v>
      </c>
      <c r="AJ48" s="65">
        <v>0.35</v>
      </c>
      <c r="AK48" s="65">
        <v>0</v>
      </c>
      <c r="AL48" s="65">
        <v>4.41</v>
      </c>
      <c r="AM48" s="65">
        <v>0</v>
      </c>
      <c r="AN48" s="65"/>
      <c r="AO48" s="65"/>
      <c r="AP48" s="65"/>
      <c r="AQ48" s="65"/>
      <c r="AR48" s="65"/>
      <c r="AS48" s="65"/>
      <c r="AT48" s="65"/>
    </row>
    <row r="49" spans="1:46">
      <c r="A49" s="38">
        <v>149</v>
      </c>
      <c r="B49" s="43" t="s">
        <v>206</v>
      </c>
      <c r="C49" s="43" t="s">
        <v>162</v>
      </c>
      <c r="D49" s="38">
        <v>14366</v>
      </c>
      <c r="E49" s="43" t="s">
        <v>318</v>
      </c>
      <c r="F49" s="38" t="s">
        <v>110</v>
      </c>
      <c r="G49" s="38">
        <v>95</v>
      </c>
      <c r="H49" s="83">
        <v>9</v>
      </c>
      <c r="I49" s="38">
        <v>16</v>
      </c>
      <c r="J49" s="65">
        <v>5.09</v>
      </c>
      <c r="K49" s="65">
        <v>16.04</v>
      </c>
      <c r="L49" s="65">
        <v>20.21</v>
      </c>
      <c r="M49" s="65">
        <v>0</v>
      </c>
      <c r="N49" s="65">
        <v>8.5</v>
      </c>
      <c r="O49" s="65">
        <v>0</v>
      </c>
      <c r="P49" s="65">
        <v>58.66</v>
      </c>
      <c r="Q49" s="65">
        <v>50.160000000000004</v>
      </c>
      <c r="R49" s="65">
        <v>315</v>
      </c>
      <c r="S49" s="65">
        <v>298.48</v>
      </c>
      <c r="T49" s="65">
        <v>118</v>
      </c>
      <c r="U49" s="65">
        <v>2.2599999999999998</v>
      </c>
      <c r="V49" s="65">
        <v>0</v>
      </c>
      <c r="W49" s="65">
        <v>2.2599999999999998</v>
      </c>
      <c r="X49" s="65">
        <v>0</v>
      </c>
      <c r="Y49" s="65">
        <v>2.2599999999999998</v>
      </c>
      <c r="Z49" s="65">
        <v>1.69</v>
      </c>
      <c r="AA49" s="65">
        <v>103</v>
      </c>
      <c r="AB49" s="65">
        <v>0</v>
      </c>
      <c r="AC49" s="65">
        <v>0</v>
      </c>
      <c r="AD49" s="65">
        <v>0.98499999999999999</v>
      </c>
      <c r="AE49" s="65">
        <v>0</v>
      </c>
      <c r="AF49" s="65">
        <v>0</v>
      </c>
      <c r="AG49" s="65">
        <v>0</v>
      </c>
      <c r="AH49" s="65">
        <v>0.35599999999999998</v>
      </c>
      <c r="AI49" s="65">
        <v>0</v>
      </c>
      <c r="AJ49" s="65">
        <v>1.69</v>
      </c>
      <c r="AK49" s="65">
        <v>0</v>
      </c>
      <c r="AL49" s="65">
        <v>2.2599999999999998</v>
      </c>
      <c r="AM49" s="65">
        <v>103</v>
      </c>
      <c r="AN49" s="65"/>
      <c r="AO49" s="65"/>
      <c r="AP49" s="65"/>
      <c r="AQ49" s="65"/>
      <c r="AR49" s="65"/>
      <c r="AS49" s="65"/>
      <c r="AT49" s="65"/>
    </row>
    <row r="50" spans="1:46">
      <c r="A50" s="38">
        <v>150</v>
      </c>
      <c r="B50" s="43" t="s">
        <v>207</v>
      </c>
      <c r="C50" s="43" t="s">
        <v>249</v>
      </c>
      <c r="D50" s="38">
        <v>464</v>
      </c>
      <c r="E50" s="43" t="s">
        <v>319</v>
      </c>
      <c r="F50" s="38" t="s">
        <v>110</v>
      </c>
      <c r="G50" s="38">
        <v>0</v>
      </c>
      <c r="H50" s="83">
        <v>10</v>
      </c>
      <c r="I50" s="38">
        <v>16</v>
      </c>
      <c r="J50" s="65">
        <v>0</v>
      </c>
      <c r="K50" s="65"/>
      <c r="L50" s="65">
        <v>0</v>
      </c>
      <c r="M50" s="65">
        <v>0</v>
      </c>
      <c r="N50" s="65">
        <v>0</v>
      </c>
      <c r="O50" s="65">
        <v>0</v>
      </c>
      <c r="P50" s="65">
        <v>0</v>
      </c>
      <c r="Q50" s="65">
        <v>0</v>
      </c>
      <c r="R50" s="65">
        <v>0</v>
      </c>
      <c r="S50" s="65">
        <v>0</v>
      </c>
      <c r="T50" s="65">
        <v>45</v>
      </c>
      <c r="U50" s="65">
        <v>0.1</v>
      </c>
      <c r="V50" s="65">
        <v>0</v>
      </c>
      <c r="W50" s="65">
        <v>0.1</v>
      </c>
      <c r="X50" s="65">
        <v>0</v>
      </c>
      <c r="Y50" s="65">
        <v>0.1</v>
      </c>
      <c r="Z50" s="65">
        <v>0</v>
      </c>
      <c r="AA50" s="65">
        <v>0</v>
      </c>
      <c r="AB50" s="65">
        <v>0</v>
      </c>
      <c r="AC50" s="65">
        <v>0</v>
      </c>
      <c r="AD50" s="65">
        <v>0</v>
      </c>
      <c r="AE50" s="65">
        <v>0</v>
      </c>
      <c r="AF50" s="65">
        <v>0</v>
      </c>
      <c r="AG50" s="65">
        <v>0</v>
      </c>
      <c r="AH50" s="65">
        <v>0</v>
      </c>
      <c r="AI50" s="65">
        <v>0</v>
      </c>
      <c r="AJ50" s="65">
        <v>0</v>
      </c>
      <c r="AK50" s="65">
        <v>0</v>
      </c>
      <c r="AL50" s="65">
        <v>0.1</v>
      </c>
      <c r="AM50" s="65">
        <v>0</v>
      </c>
      <c r="AN50" s="65"/>
      <c r="AO50" s="65"/>
      <c r="AP50" s="65"/>
      <c r="AQ50" s="65"/>
      <c r="AR50" s="65"/>
      <c r="AS50" s="65"/>
      <c r="AT50" s="65"/>
    </row>
    <row r="51" spans="1:46">
      <c r="A51" s="38">
        <v>151</v>
      </c>
      <c r="B51" s="43" t="s">
        <v>208</v>
      </c>
      <c r="C51" s="43" t="s">
        <v>218</v>
      </c>
      <c r="D51" s="38">
        <v>27090</v>
      </c>
      <c r="E51" s="43" t="s">
        <v>320</v>
      </c>
      <c r="F51" s="38" t="s">
        <v>110</v>
      </c>
      <c r="G51" s="38">
        <v>0</v>
      </c>
      <c r="H51" s="83">
        <v>18</v>
      </c>
      <c r="I51" s="38">
        <v>16</v>
      </c>
      <c r="J51" s="65">
        <v>87.6</v>
      </c>
      <c r="K51" s="65"/>
      <c r="L51" s="65">
        <v>0</v>
      </c>
      <c r="M51" s="65">
        <v>0</v>
      </c>
      <c r="N51" s="65">
        <v>0</v>
      </c>
      <c r="O51" s="65">
        <v>0</v>
      </c>
      <c r="P51" s="65">
        <v>12.3</v>
      </c>
      <c r="Q51" s="65">
        <v>12.3</v>
      </c>
      <c r="R51" s="65">
        <v>48</v>
      </c>
      <c r="S51" s="65">
        <v>49.2</v>
      </c>
      <c r="T51" s="65">
        <v>5</v>
      </c>
      <c r="U51" s="65">
        <v>0.1</v>
      </c>
      <c r="V51" s="65">
        <v>0</v>
      </c>
      <c r="W51" s="65">
        <v>0.1</v>
      </c>
      <c r="X51" s="65">
        <v>0</v>
      </c>
      <c r="Y51" s="65">
        <v>0.1</v>
      </c>
      <c r="Z51" s="65">
        <v>0.1</v>
      </c>
      <c r="AA51" s="65">
        <v>0</v>
      </c>
      <c r="AB51" s="65">
        <v>0</v>
      </c>
      <c r="AC51" s="65">
        <v>0</v>
      </c>
      <c r="AD51" s="65">
        <v>0</v>
      </c>
      <c r="AE51" s="65">
        <v>0</v>
      </c>
      <c r="AF51" s="65">
        <v>0</v>
      </c>
      <c r="AG51" s="65">
        <v>0</v>
      </c>
      <c r="AH51" s="65">
        <v>0</v>
      </c>
      <c r="AI51" s="65">
        <v>0</v>
      </c>
      <c r="AJ51" s="65">
        <v>0.1</v>
      </c>
      <c r="AK51" s="65">
        <v>0</v>
      </c>
      <c r="AL51" s="65">
        <v>0.1</v>
      </c>
      <c r="AM51" s="65">
        <v>0</v>
      </c>
      <c r="AN51" s="65"/>
      <c r="AO51" s="65"/>
      <c r="AP51" s="65"/>
      <c r="AQ51" s="65"/>
      <c r="AR51" s="65"/>
      <c r="AS51" s="65"/>
      <c r="AT51" s="65"/>
    </row>
    <row r="52" spans="1:46">
      <c r="A52" s="38">
        <v>152</v>
      </c>
      <c r="B52" s="43" t="s">
        <v>209</v>
      </c>
      <c r="C52" s="43" t="s">
        <v>160</v>
      </c>
      <c r="D52" s="38"/>
      <c r="E52" s="43"/>
      <c r="F52" s="38" t="s">
        <v>161</v>
      </c>
      <c r="G52" s="38">
        <v>0</v>
      </c>
      <c r="H52" s="83">
        <v>11</v>
      </c>
      <c r="I52" s="38">
        <v>16</v>
      </c>
      <c r="J52" s="65">
        <v>92</v>
      </c>
      <c r="K52" s="65"/>
      <c r="L52" s="65">
        <v>0.5</v>
      </c>
      <c r="M52" s="65">
        <v>0</v>
      </c>
      <c r="N52" s="65">
        <v>0</v>
      </c>
      <c r="O52" s="65">
        <v>3.6</v>
      </c>
      <c r="P52" s="65">
        <v>3.5333333333333332</v>
      </c>
      <c r="Q52" s="65">
        <v>3.5333333333333332</v>
      </c>
      <c r="R52" s="65">
        <v>43</v>
      </c>
      <c r="S52" s="65">
        <v>41.333333333333329</v>
      </c>
      <c r="T52" s="65">
        <v>4</v>
      </c>
      <c r="U52" s="65">
        <v>0</v>
      </c>
      <c r="V52" s="65">
        <v>0</v>
      </c>
      <c r="W52" s="65">
        <v>0</v>
      </c>
      <c r="X52" s="65">
        <v>0</v>
      </c>
      <c r="Y52" s="65">
        <v>0</v>
      </c>
      <c r="Z52" s="65">
        <v>0</v>
      </c>
      <c r="AA52" s="65">
        <v>6</v>
      </c>
      <c r="AB52" s="65">
        <v>0</v>
      </c>
      <c r="AC52" s="65">
        <v>8.3333333333333332E-3</v>
      </c>
      <c r="AD52" s="65">
        <v>2.8333333333333332E-2</v>
      </c>
      <c r="AE52" s="65">
        <v>0</v>
      </c>
      <c r="AF52" s="65">
        <v>0</v>
      </c>
      <c r="AG52" s="65">
        <v>0</v>
      </c>
      <c r="AH52" s="65">
        <v>4.8666666666666671E-2</v>
      </c>
      <c r="AI52" s="65">
        <v>0.02</v>
      </c>
      <c r="AJ52" s="65">
        <v>0</v>
      </c>
      <c r="AK52" s="65">
        <v>0</v>
      </c>
      <c r="AL52" s="65">
        <v>0</v>
      </c>
      <c r="AM52" s="65">
        <v>6</v>
      </c>
      <c r="AN52" s="65"/>
      <c r="AO52" s="65"/>
      <c r="AP52" s="65"/>
      <c r="AQ52" s="65"/>
      <c r="AR52" s="65"/>
      <c r="AS52" s="65"/>
      <c r="AT52" s="65"/>
    </row>
    <row r="53" spans="1:46">
      <c r="A53" s="38">
        <v>153</v>
      </c>
      <c r="B53" s="43" t="s">
        <v>210</v>
      </c>
      <c r="C53" s="43" t="s">
        <v>218</v>
      </c>
      <c r="D53" s="38">
        <v>27301</v>
      </c>
      <c r="E53" s="43" t="s">
        <v>325</v>
      </c>
      <c r="F53" s="38" t="s">
        <v>151</v>
      </c>
      <c r="G53" s="38">
        <v>0</v>
      </c>
      <c r="H53" s="83">
        <v>11</v>
      </c>
      <c r="I53" s="38">
        <v>16</v>
      </c>
      <c r="J53" s="65">
        <v>62.1</v>
      </c>
      <c r="K53" s="65"/>
      <c r="L53" s="65">
        <v>0</v>
      </c>
      <c r="M53" s="65">
        <v>0</v>
      </c>
      <c r="N53" s="65">
        <v>0</v>
      </c>
      <c r="O53" s="65">
        <v>39</v>
      </c>
      <c r="P53" s="65">
        <v>0</v>
      </c>
      <c r="Q53" s="65">
        <v>0</v>
      </c>
      <c r="R53" s="65">
        <v>263</v>
      </c>
      <c r="S53" s="65">
        <v>273</v>
      </c>
      <c r="T53" s="65">
        <v>0</v>
      </c>
      <c r="U53" s="65">
        <v>0</v>
      </c>
      <c r="V53" s="65">
        <v>0</v>
      </c>
      <c r="W53" s="65">
        <v>0</v>
      </c>
      <c r="X53" s="65">
        <v>0</v>
      </c>
      <c r="Y53" s="65">
        <v>0</v>
      </c>
      <c r="Z53" s="65">
        <v>0</v>
      </c>
      <c r="AA53" s="65">
        <v>0</v>
      </c>
      <c r="AB53" s="65">
        <v>0</v>
      </c>
      <c r="AC53" s="65">
        <v>0</v>
      </c>
      <c r="AD53" s="65">
        <v>0</v>
      </c>
      <c r="AE53" s="65">
        <v>0</v>
      </c>
      <c r="AF53" s="65">
        <v>0</v>
      </c>
      <c r="AG53" s="65">
        <v>0</v>
      </c>
      <c r="AH53" s="65">
        <v>0</v>
      </c>
      <c r="AI53" s="65">
        <v>0</v>
      </c>
      <c r="AJ53" s="65">
        <v>0</v>
      </c>
      <c r="AK53" s="65">
        <v>0</v>
      </c>
      <c r="AL53" s="65">
        <v>0</v>
      </c>
      <c r="AM53" s="65">
        <v>0</v>
      </c>
      <c r="AN53" s="65"/>
      <c r="AO53" s="65"/>
      <c r="AP53" s="65"/>
      <c r="AQ53" s="65"/>
      <c r="AR53" s="65"/>
      <c r="AS53" s="65"/>
      <c r="AT53" s="65"/>
    </row>
    <row r="54" spans="1:46">
      <c r="A54" s="38">
        <v>154</v>
      </c>
      <c r="B54" s="43" t="s">
        <v>211</v>
      </c>
      <c r="C54" s="43" t="s">
        <v>218</v>
      </c>
      <c r="D54" s="16">
        <v>27086</v>
      </c>
      <c r="E54" s="43" t="s">
        <v>326</v>
      </c>
      <c r="F54" s="38" t="s">
        <v>151</v>
      </c>
      <c r="G54" s="38">
        <v>0</v>
      </c>
      <c r="H54" s="83">
        <v>18</v>
      </c>
      <c r="I54" s="38">
        <v>16</v>
      </c>
      <c r="J54" s="65">
        <v>88.1</v>
      </c>
      <c r="K54" s="81"/>
      <c r="L54" s="81">
        <v>0.1</v>
      </c>
      <c r="M54" s="81">
        <v>0</v>
      </c>
      <c r="N54" s="81">
        <v>0</v>
      </c>
      <c r="O54" s="81">
        <v>0</v>
      </c>
      <c r="P54" s="81">
        <v>11.3</v>
      </c>
      <c r="Q54" s="81">
        <v>11.3</v>
      </c>
      <c r="R54" s="81">
        <v>45</v>
      </c>
      <c r="S54" s="81">
        <v>45.6</v>
      </c>
      <c r="T54" s="81">
        <v>118</v>
      </c>
      <c r="U54" s="81">
        <v>0.1</v>
      </c>
      <c r="V54" s="81">
        <v>0</v>
      </c>
      <c r="W54" s="81">
        <v>0.1</v>
      </c>
      <c r="X54" s="65">
        <v>0</v>
      </c>
      <c r="Y54" s="65">
        <v>0.1</v>
      </c>
      <c r="Z54" s="65">
        <v>0</v>
      </c>
      <c r="AA54" s="65">
        <v>0</v>
      </c>
      <c r="AB54" s="81">
        <v>55.1</v>
      </c>
      <c r="AC54" s="81">
        <v>0.11</v>
      </c>
      <c r="AD54" s="81">
        <v>1.04</v>
      </c>
      <c r="AE54" s="81">
        <v>0</v>
      </c>
      <c r="AF54" s="81">
        <v>3</v>
      </c>
      <c r="AG54" s="81">
        <v>0</v>
      </c>
      <c r="AH54" s="81">
        <v>7.0000000000000007E-2</v>
      </c>
      <c r="AI54" s="81">
        <v>0</v>
      </c>
      <c r="AJ54" s="81">
        <v>0</v>
      </c>
      <c r="AK54" s="81">
        <v>0</v>
      </c>
      <c r="AL54" s="81">
        <v>0.1</v>
      </c>
      <c r="AM54" s="81">
        <v>0</v>
      </c>
      <c r="AN54" s="81"/>
      <c r="AO54" s="81"/>
      <c r="AP54" s="81"/>
      <c r="AQ54" s="81"/>
      <c r="AR54" s="81"/>
      <c r="AS54" s="81"/>
      <c r="AT54" s="81"/>
    </row>
    <row r="55" spans="1:46">
      <c r="A55" s="38">
        <v>157</v>
      </c>
      <c r="B55" s="43" t="s">
        <v>212</v>
      </c>
      <c r="C55" s="43"/>
      <c r="D55" s="16"/>
      <c r="E55" s="43"/>
      <c r="F55" s="38" t="s">
        <v>152</v>
      </c>
      <c r="G55" s="38">
        <v>0</v>
      </c>
      <c r="H55" s="83">
        <v>19</v>
      </c>
      <c r="I55" s="38">
        <v>17</v>
      </c>
      <c r="J55" s="65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65"/>
      <c r="Y55" s="65"/>
      <c r="Z55" s="65"/>
      <c r="AA55" s="65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</row>
    <row r="56" spans="1:46">
      <c r="A56" s="38">
        <v>158</v>
      </c>
      <c r="B56" s="16" t="s">
        <v>213</v>
      </c>
      <c r="C56" s="16" t="s">
        <v>218</v>
      </c>
      <c r="D56" s="16">
        <v>27090</v>
      </c>
      <c r="E56" s="43" t="s">
        <v>320</v>
      </c>
      <c r="F56" s="38" t="s">
        <v>110</v>
      </c>
      <c r="G56" s="38">
        <v>0</v>
      </c>
      <c r="H56" s="38">
        <v>18</v>
      </c>
      <c r="I56" s="38">
        <v>16</v>
      </c>
      <c r="J56" s="65">
        <v>87.6</v>
      </c>
      <c r="K56" s="81"/>
      <c r="L56" s="81">
        <v>0</v>
      </c>
      <c r="M56" s="81">
        <v>0</v>
      </c>
      <c r="N56" s="81">
        <v>0</v>
      </c>
      <c r="O56" s="81">
        <v>0</v>
      </c>
      <c r="P56" s="81">
        <v>12.3</v>
      </c>
      <c r="Q56" s="81">
        <v>12.3</v>
      </c>
      <c r="R56" s="81">
        <v>48</v>
      </c>
      <c r="S56" s="81">
        <v>49.2</v>
      </c>
      <c r="T56" s="81">
        <v>5</v>
      </c>
      <c r="U56" s="81">
        <v>0.1</v>
      </c>
      <c r="V56" s="81">
        <v>0</v>
      </c>
      <c r="W56" s="81">
        <v>0.1</v>
      </c>
      <c r="X56" s="65">
        <v>0</v>
      </c>
      <c r="Y56" s="65">
        <v>0.1</v>
      </c>
      <c r="Z56" s="65">
        <v>0.1</v>
      </c>
      <c r="AA56" s="65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0.1</v>
      </c>
      <c r="AK56" s="81">
        <v>0</v>
      </c>
      <c r="AL56" s="81">
        <v>0.1</v>
      </c>
      <c r="AM56" s="81">
        <v>0</v>
      </c>
      <c r="AN56" s="81"/>
      <c r="AO56" s="81"/>
      <c r="AP56" s="81"/>
      <c r="AQ56" s="81"/>
      <c r="AR56" s="81"/>
      <c r="AS56" s="81"/>
      <c r="AT56" s="81"/>
    </row>
    <row r="57" spans="1:46">
      <c r="A57" s="38">
        <v>159</v>
      </c>
      <c r="B57" s="16" t="s">
        <v>214</v>
      </c>
      <c r="C57" s="16" t="s">
        <v>160</v>
      </c>
      <c r="D57" s="16"/>
      <c r="E57" s="43"/>
      <c r="F57" s="38" t="s">
        <v>161</v>
      </c>
      <c r="G57" s="38">
        <v>0</v>
      </c>
      <c r="H57" s="38">
        <v>11</v>
      </c>
      <c r="I57" s="38">
        <v>16</v>
      </c>
      <c r="J57" s="65">
        <v>92</v>
      </c>
      <c r="K57" s="81"/>
      <c r="L57" s="81">
        <v>0.5</v>
      </c>
      <c r="M57" s="81">
        <v>0</v>
      </c>
      <c r="N57" s="81">
        <v>0</v>
      </c>
      <c r="O57" s="81">
        <v>3.6</v>
      </c>
      <c r="P57" s="81">
        <v>3.5333333333333332</v>
      </c>
      <c r="Q57" s="81">
        <v>3.5333333333333332</v>
      </c>
      <c r="R57" s="81">
        <v>43</v>
      </c>
      <c r="S57" s="81">
        <v>41.333333333333329</v>
      </c>
      <c r="T57" s="81">
        <v>4</v>
      </c>
      <c r="U57" s="81">
        <v>0</v>
      </c>
      <c r="V57" s="81">
        <v>0</v>
      </c>
      <c r="W57" s="81">
        <v>0</v>
      </c>
      <c r="X57" s="65">
        <v>0</v>
      </c>
      <c r="Y57" s="65">
        <v>0</v>
      </c>
      <c r="Z57" s="65">
        <v>0</v>
      </c>
      <c r="AA57" s="65">
        <v>6</v>
      </c>
      <c r="AB57" s="81">
        <v>0</v>
      </c>
      <c r="AC57" s="81">
        <v>8.3333333333333332E-3</v>
      </c>
      <c r="AD57" s="81">
        <v>2.8333333333333332E-2</v>
      </c>
      <c r="AE57" s="81">
        <v>0</v>
      </c>
      <c r="AF57" s="81">
        <v>0</v>
      </c>
      <c r="AG57" s="81">
        <v>0</v>
      </c>
      <c r="AH57" s="81">
        <v>4.8666666666666671E-2</v>
      </c>
      <c r="AI57" s="81">
        <v>0.02</v>
      </c>
      <c r="AJ57" s="81">
        <v>0</v>
      </c>
      <c r="AK57" s="81">
        <v>0</v>
      </c>
      <c r="AL57" s="81">
        <v>0</v>
      </c>
      <c r="AM57" s="81">
        <v>6</v>
      </c>
      <c r="AN57" s="81"/>
      <c r="AO57" s="81"/>
      <c r="AP57" s="81"/>
      <c r="AQ57" s="81"/>
      <c r="AR57" s="81"/>
      <c r="AS57" s="81"/>
      <c r="AT57" s="81"/>
    </row>
    <row r="58" spans="1:46">
      <c r="A58" s="38">
        <v>160</v>
      </c>
      <c r="B58" s="16" t="s">
        <v>215</v>
      </c>
      <c r="C58" s="16" t="s">
        <v>160</v>
      </c>
      <c r="D58" s="16"/>
      <c r="E58" s="43"/>
      <c r="F58" s="38" t="s">
        <v>161</v>
      </c>
      <c r="G58" s="38">
        <v>0</v>
      </c>
      <c r="H58" s="38">
        <v>18</v>
      </c>
      <c r="I58" s="38">
        <v>16</v>
      </c>
      <c r="J58" s="65">
        <v>88.2</v>
      </c>
      <c r="K58" s="81"/>
      <c r="L58" s="81">
        <v>0.5</v>
      </c>
      <c r="M58" s="81">
        <v>0.10000000000000002</v>
      </c>
      <c r="N58" s="81">
        <v>0.26666666666666666</v>
      </c>
      <c r="O58" s="81">
        <v>0</v>
      </c>
      <c r="P58" s="81">
        <v>10.866666666666667</v>
      </c>
      <c r="Q58" s="81">
        <v>10.6</v>
      </c>
      <c r="R58" s="81">
        <v>40.333333333333336</v>
      </c>
      <c r="S58" s="81">
        <v>45.833333333333329</v>
      </c>
      <c r="T58" s="81">
        <v>7.333333333333333</v>
      </c>
      <c r="U58" s="81">
        <v>0.15666666666666665</v>
      </c>
      <c r="V58" s="81">
        <v>0</v>
      </c>
      <c r="W58" s="81">
        <v>0.15666666666666665</v>
      </c>
      <c r="X58" s="65">
        <v>0</v>
      </c>
      <c r="Y58" s="65">
        <v>0.15666666666666665</v>
      </c>
      <c r="Z58" s="65">
        <v>0.1</v>
      </c>
      <c r="AA58" s="65">
        <v>16.670000000000002</v>
      </c>
      <c r="AB58" s="81">
        <v>41.93333333333333</v>
      </c>
      <c r="AC58" s="81">
        <v>0.04</v>
      </c>
      <c r="AD58" s="81">
        <v>5.6666666666666671E-2</v>
      </c>
      <c r="AE58" s="81">
        <v>0</v>
      </c>
      <c r="AF58" s="81">
        <v>151.66666666666666</v>
      </c>
      <c r="AG58" s="81">
        <v>15.666666666666666</v>
      </c>
      <c r="AH58" s="81">
        <v>4.6666666666666669E-2</v>
      </c>
      <c r="AI58" s="81">
        <v>0</v>
      </c>
      <c r="AJ58" s="81">
        <v>0.1</v>
      </c>
      <c r="AK58" s="81">
        <v>0</v>
      </c>
      <c r="AL58" s="81">
        <v>0.15666666666666665</v>
      </c>
      <c r="AM58" s="81">
        <v>16.670000000000002</v>
      </c>
      <c r="AN58" s="81"/>
      <c r="AO58" s="81"/>
      <c r="AP58" s="81"/>
      <c r="AQ58" s="81"/>
      <c r="AR58" s="81"/>
      <c r="AS58" s="81"/>
      <c r="AT58" s="81"/>
    </row>
    <row r="59" spans="1:46">
      <c r="A59" s="38">
        <v>161</v>
      </c>
      <c r="B59" s="16" t="s">
        <v>216</v>
      </c>
      <c r="C59" s="16"/>
      <c r="D59" s="16"/>
      <c r="E59" s="43"/>
      <c r="F59" s="38" t="s">
        <v>152</v>
      </c>
      <c r="G59" s="38">
        <v>0</v>
      </c>
      <c r="H59" s="38">
        <v>19</v>
      </c>
      <c r="I59" s="38">
        <v>17</v>
      </c>
      <c r="J59" s="65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65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</row>
    <row r="60" spans="1:46">
      <c r="E60" s="44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81"/>
  <sheetViews>
    <sheetView workbookViewId="0">
      <pane xSplit="6" ySplit="1" topLeftCell="G2" activePane="bottomRight" state="frozen"/>
      <selection pane="topRight" activeCell="G1" sqref="G1"/>
      <selection pane="bottomLeft" activeCell="A2" sqref="A2"/>
      <selection pane="bottomRight" activeCell="A3" sqref="A3"/>
    </sheetView>
  </sheetViews>
  <sheetFormatPr baseColWidth="10" defaultColWidth="8.83203125" defaultRowHeight="12" x14ac:dyDescent="0"/>
  <cols>
    <col min="9" max="9" width="13" customWidth="1"/>
  </cols>
  <sheetData>
    <row r="1" spans="1:46" s="1" customFormat="1" ht="98">
      <c r="A1" s="2" t="s">
        <v>118</v>
      </c>
      <c r="B1" s="2" t="s">
        <v>119</v>
      </c>
      <c r="C1" s="2" t="s">
        <v>1</v>
      </c>
      <c r="D1" s="2" t="s">
        <v>2</v>
      </c>
      <c r="E1" s="2" t="s">
        <v>3</v>
      </c>
      <c r="F1" s="22" t="s">
        <v>107</v>
      </c>
      <c r="G1" s="2" t="s">
        <v>120</v>
      </c>
      <c r="H1" s="2" t="s">
        <v>121</v>
      </c>
      <c r="I1" s="2" t="s">
        <v>356</v>
      </c>
      <c r="J1" s="2" t="s">
        <v>5</v>
      </c>
      <c r="K1" s="2" t="s">
        <v>6</v>
      </c>
      <c r="L1" s="2" t="s">
        <v>122</v>
      </c>
      <c r="M1" s="2" t="s">
        <v>123</v>
      </c>
      <c r="N1" s="2" t="s">
        <v>124</v>
      </c>
      <c r="O1" s="2" t="s">
        <v>125</v>
      </c>
      <c r="P1" s="2" t="s">
        <v>4</v>
      </c>
      <c r="Q1" s="19" t="s">
        <v>126</v>
      </c>
      <c r="R1" s="2" t="s">
        <v>0</v>
      </c>
      <c r="S1" s="19" t="s">
        <v>127</v>
      </c>
      <c r="T1" s="2" t="s">
        <v>128</v>
      </c>
      <c r="U1" s="2" t="s">
        <v>129</v>
      </c>
      <c r="V1" s="19" t="s">
        <v>130</v>
      </c>
      <c r="W1" s="19" t="s">
        <v>131</v>
      </c>
      <c r="X1" s="2" t="s">
        <v>331</v>
      </c>
      <c r="Y1" s="2" t="s">
        <v>332</v>
      </c>
      <c r="Z1" s="2" t="s">
        <v>330</v>
      </c>
      <c r="AA1" s="2" t="s">
        <v>336</v>
      </c>
      <c r="AB1" s="2" t="s">
        <v>132</v>
      </c>
      <c r="AC1" s="2" t="s">
        <v>133</v>
      </c>
      <c r="AD1" s="2" t="s">
        <v>134</v>
      </c>
      <c r="AE1" s="2" t="s">
        <v>135</v>
      </c>
      <c r="AF1" s="2" t="s">
        <v>136</v>
      </c>
      <c r="AG1" s="2" t="s">
        <v>360</v>
      </c>
      <c r="AH1" s="2" t="s">
        <v>137</v>
      </c>
      <c r="AI1" s="2" t="s">
        <v>138</v>
      </c>
      <c r="AJ1" s="2" t="s">
        <v>139</v>
      </c>
      <c r="AK1" s="2" t="s">
        <v>140</v>
      </c>
      <c r="AL1" s="2" t="s">
        <v>141</v>
      </c>
      <c r="AM1" s="2" t="s">
        <v>142</v>
      </c>
      <c r="AN1" s="2" t="s">
        <v>143</v>
      </c>
      <c r="AO1" s="2" t="s">
        <v>144</v>
      </c>
      <c r="AP1" s="2" t="s">
        <v>145</v>
      </c>
      <c r="AQ1" s="2" t="s">
        <v>146</v>
      </c>
      <c r="AR1" s="2" t="s">
        <v>147</v>
      </c>
      <c r="AS1" s="2" t="s">
        <v>148</v>
      </c>
      <c r="AT1" s="2" t="s">
        <v>149</v>
      </c>
    </row>
    <row r="2" spans="1:46" s="40" customFormat="1"/>
    <row r="3" spans="1:46" s="40" customFormat="1">
      <c r="C3" s="40" t="s">
        <v>218</v>
      </c>
      <c r="D3" s="40">
        <v>3003</v>
      </c>
      <c r="E3" s="40" t="s">
        <v>219</v>
      </c>
      <c r="G3" s="40">
        <v>28</v>
      </c>
      <c r="J3" s="40">
        <v>69</v>
      </c>
      <c r="L3" s="40">
        <v>2.2000000000000002</v>
      </c>
      <c r="M3" s="40">
        <v>0.1</v>
      </c>
      <c r="N3" s="40">
        <v>4</v>
      </c>
      <c r="O3" s="40">
        <v>0</v>
      </c>
      <c r="P3" s="40">
        <v>27.4</v>
      </c>
      <c r="Q3" s="40">
        <f>+P3-N3</f>
        <v>23.4</v>
      </c>
      <c r="R3" s="40">
        <v>117</v>
      </c>
      <c r="T3" s="40">
        <v>41</v>
      </c>
      <c r="U3" s="40">
        <v>0.8</v>
      </c>
      <c r="Z3" s="40">
        <v>0.4</v>
      </c>
      <c r="AA3" s="40">
        <v>15</v>
      </c>
      <c r="AB3" s="40">
        <v>3.3</v>
      </c>
      <c r="AC3" s="40">
        <v>0.107</v>
      </c>
      <c r="AD3" s="40">
        <v>8.3000000000000004E-2</v>
      </c>
      <c r="AE3" s="40">
        <v>0</v>
      </c>
      <c r="AF3" s="40">
        <v>0</v>
      </c>
      <c r="AG3" s="40">
        <v>0</v>
      </c>
      <c r="AH3" s="40">
        <v>0.28499999999999998</v>
      </c>
      <c r="AI3" s="40">
        <v>0</v>
      </c>
    </row>
    <row r="4" spans="1:46" s="40" customFormat="1">
      <c r="C4" s="40" t="s">
        <v>218</v>
      </c>
      <c r="D4" s="40">
        <v>4003</v>
      </c>
      <c r="E4" s="40" t="s">
        <v>220</v>
      </c>
      <c r="G4" s="40">
        <v>28</v>
      </c>
      <c r="J4" s="40">
        <v>67.400000000000006</v>
      </c>
      <c r="L4" s="40">
        <v>2.2999999999999998</v>
      </c>
      <c r="M4" s="40">
        <v>0.1</v>
      </c>
      <c r="N4" s="40">
        <v>4</v>
      </c>
      <c r="O4" s="40">
        <v>0</v>
      </c>
      <c r="P4" s="40">
        <v>28.9</v>
      </c>
      <c r="Q4" s="40">
        <f t="shared" ref="Q4:Q5" si="0">+P4-N4</f>
        <v>24.9</v>
      </c>
      <c r="R4" s="40">
        <v>123</v>
      </c>
      <c r="T4" s="40">
        <v>43</v>
      </c>
      <c r="U4" s="40">
        <v>0.9</v>
      </c>
      <c r="Z4" s="40">
        <v>0.4</v>
      </c>
      <c r="AA4" s="40">
        <v>16</v>
      </c>
      <c r="AB4" s="40">
        <v>3.4</v>
      </c>
      <c r="AC4" s="40">
        <v>0.112</v>
      </c>
      <c r="AD4" s="40">
        <v>8.7999999999999995E-2</v>
      </c>
      <c r="AE4" s="40">
        <v>0</v>
      </c>
      <c r="AF4" s="40">
        <v>2697</v>
      </c>
      <c r="AG4" s="40">
        <v>225</v>
      </c>
      <c r="AH4" s="40">
        <v>0.3</v>
      </c>
      <c r="AI4" s="40">
        <v>0</v>
      </c>
    </row>
    <row r="5" spans="1:46" s="40" customFormat="1">
      <c r="C5" s="40" t="s">
        <v>218</v>
      </c>
      <c r="D5" s="40">
        <v>4103</v>
      </c>
      <c r="E5" s="40" t="s">
        <v>221</v>
      </c>
      <c r="F5" s="40" t="s">
        <v>222</v>
      </c>
      <c r="G5" s="40">
        <v>28</v>
      </c>
      <c r="J5" s="40">
        <v>67.400000000000006</v>
      </c>
      <c r="L5" s="40">
        <v>2.2999999999999998</v>
      </c>
      <c r="M5" s="40">
        <v>0.1</v>
      </c>
      <c r="N5" s="40">
        <v>4</v>
      </c>
      <c r="O5" s="40">
        <v>0</v>
      </c>
      <c r="P5" s="40">
        <v>28.9</v>
      </c>
      <c r="Q5" s="40">
        <f t="shared" si="0"/>
        <v>24.9</v>
      </c>
      <c r="R5" s="40">
        <v>123</v>
      </c>
      <c r="T5" s="40">
        <v>43</v>
      </c>
      <c r="U5" s="40">
        <v>0.9</v>
      </c>
      <c r="Z5" s="40">
        <v>0.4</v>
      </c>
      <c r="AA5" s="40">
        <v>16</v>
      </c>
      <c r="AB5" s="40">
        <v>3.4</v>
      </c>
      <c r="AC5" s="40">
        <v>0.112</v>
      </c>
      <c r="AD5" s="40">
        <v>8.7999999999999995E-2</v>
      </c>
      <c r="AE5" s="40">
        <v>0</v>
      </c>
      <c r="AF5" s="40">
        <v>7560</v>
      </c>
      <c r="AG5" s="40">
        <v>630</v>
      </c>
      <c r="AH5" s="40">
        <v>0.3</v>
      </c>
      <c r="AI5" s="40">
        <v>0</v>
      </c>
    </row>
    <row r="6" spans="1:46" s="40" customFormat="1"/>
    <row r="7" spans="1:46" s="40" customFormat="1" ht="14">
      <c r="A7" s="38">
        <v>105</v>
      </c>
      <c r="B7" s="43" t="s">
        <v>163</v>
      </c>
      <c r="G7" s="40">
        <f>AVERAGE(G3:G5)</f>
        <v>28</v>
      </c>
      <c r="J7" s="40">
        <f t="shared" ref="J7" si="1">AVERAGE(J3:J5)</f>
        <v>67.933333333333337</v>
      </c>
      <c r="L7" s="40">
        <f t="shared" ref="L7:O7" si="2">AVERAGE(L3:L5)</f>
        <v>2.2666666666666666</v>
      </c>
      <c r="M7" s="40">
        <f t="shared" si="2"/>
        <v>0.10000000000000002</v>
      </c>
      <c r="N7" s="40">
        <f t="shared" si="2"/>
        <v>4</v>
      </c>
      <c r="O7" s="40">
        <f t="shared" si="2"/>
        <v>0</v>
      </c>
      <c r="P7" s="40">
        <f>AVERAGE(P3:P5)</f>
        <v>28.399999999999995</v>
      </c>
      <c r="Q7" s="40">
        <f>AVERAGE(Q3:Q5)</f>
        <v>24.399999999999995</v>
      </c>
      <c r="R7" s="40">
        <f>AVERAGE(R3:R5)</f>
        <v>121</v>
      </c>
      <c r="T7" s="40">
        <f t="shared" ref="T7:U7" si="3">AVERAGE(T3:T5)</f>
        <v>42.333333333333336</v>
      </c>
      <c r="U7" s="40">
        <f t="shared" si="3"/>
        <v>0.8666666666666667</v>
      </c>
      <c r="Z7" s="40">
        <f t="shared" ref="Z7:AA7" si="4">AVERAGE(Z3:Z5)</f>
        <v>0.40000000000000008</v>
      </c>
      <c r="AA7" s="40">
        <f t="shared" si="4"/>
        <v>15.666666666666666</v>
      </c>
      <c r="AB7" s="40">
        <f t="shared" ref="AB7:AI7" si="5">AVERAGE(AB3:AB5)</f>
        <v>3.3666666666666667</v>
      </c>
      <c r="AC7" s="40">
        <f t="shared" si="5"/>
        <v>0.11033333333333334</v>
      </c>
      <c r="AD7" s="40">
        <f t="shared" si="5"/>
        <v>8.6333333333333331E-2</v>
      </c>
      <c r="AE7" s="40">
        <f t="shared" si="5"/>
        <v>0</v>
      </c>
      <c r="AF7" s="40">
        <f t="shared" si="5"/>
        <v>3419</v>
      </c>
      <c r="AG7" s="40">
        <f t="shared" si="5"/>
        <v>285</v>
      </c>
      <c r="AH7" s="40">
        <f t="shared" si="5"/>
        <v>0.29499999999999998</v>
      </c>
      <c r="AI7" s="40">
        <f t="shared" si="5"/>
        <v>0</v>
      </c>
    </row>
    <row r="8" spans="1:46" s="40" customFormat="1"/>
    <row r="9" spans="1:46" s="40" customFormat="1">
      <c r="C9" s="40" t="s">
        <v>218</v>
      </c>
      <c r="D9" s="40">
        <v>4131</v>
      </c>
      <c r="E9" s="40" t="s">
        <v>224</v>
      </c>
      <c r="G9" s="40">
        <v>0</v>
      </c>
      <c r="J9" s="40">
        <v>9</v>
      </c>
      <c r="L9" s="40">
        <v>6.4</v>
      </c>
      <c r="M9" s="40">
        <v>0.3</v>
      </c>
      <c r="N9" s="40">
        <v>11</v>
      </c>
      <c r="O9" s="40">
        <v>0</v>
      </c>
      <c r="P9" s="40">
        <v>80.7</v>
      </c>
      <c r="Q9" s="40">
        <f>+P9-N9</f>
        <v>69.7</v>
      </c>
      <c r="R9" s="40">
        <v>343</v>
      </c>
      <c r="T9" s="40">
        <v>114</v>
      </c>
      <c r="U9" s="40">
        <v>2.4</v>
      </c>
      <c r="Z9" s="40">
        <v>1.1000000000000001</v>
      </c>
      <c r="AA9" s="40">
        <v>40</v>
      </c>
      <c r="AB9" s="40">
        <v>7.1</v>
      </c>
      <c r="AC9" s="40">
        <v>0.25</v>
      </c>
      <c r="AD9" s="40">
        <v>0.23300000000000001</v>
      </c>
      <c r="AE9" s="40">
        <v>0</v>
      </c>
      <c r="AF9" s="40">
        <v>16677</v>
      </c>
      <c r="AG9" s="40">
        <v>1390</v>
      </c>
      <c r="AH9" s="40">
        <v>0.79600000000000004</v>
      </c>
      <c r="AI9" s="40">
        <v>0</v>
      </c>
    </row>
    <row r="10" spans="1:46" s="40" customFormat="1">
      <c r="C10" s="40" t="s">
        <v>218</v>
      </c>
      <c r="D10" s="40">
        <v>4132</v>
      </c>
      <c r="E10" s="40" t="s">
        <v>225</v>
      </c>
      <c r="G10" s="40">
        <v>0</v>
      </c>
      <c r="J10" s="40">
        <v>9</v>
      </c>
      <c r="L10" s="40">
        <v>6.5</v>
      </c>
      <c r="M10" s="40">
        <v>0.3</v>
      </c>
      <c r="N10" s="40">
        <v>12</v>
      </c>
      <c r="O10" s="40">
        <v>0</v>
      </c>
      <c r="P10" s="40">
        <v>80.400000000000006</v>
      </c>
      <c r="Q10" s="40">
        <f t="shared" ref="Q10:Q11" si="6">+P10-N10</f>
        <v>68.400000000000006</v>
      </c>
      <c r="R10" s="40">
        <v>343</v>
      </c>
      <c r="T10" s="40">
        <v>120</v>
      </c>
      <c r="U10" s="40">
        <v>2.2999999999999998</v>
      </c>
      <c r="Z10" s="40">
        <v>1.2</v>
      </c>
      <c r="AA10" s="40">
        <v>40</v>
      </c>
      <c r="AB10" s="40">
        <v>7.7</v>
      </c>
      <c r="AC10" s="40">
        <v>0.26700000000000002</v>
      </c>
      <c r="AD10" s="40">
        <v>0.23100000000000001</v>
      </c>
      <c r="AE10" s="40">
        <v>0</v>
      </c>
      <c r="AF10" s="40">
        <v>0</v>
      </c>
      <c r="AG10" s="40">
        <v>0</v>
      </c>
      <c r="AH10" s="40">
        <v>0.79500000000000004</v>
      </c>
      <c r="AI10" s="40">
        <v>0</v>
      </c>
    </row>
    <row r="11" spans="1:46" s="40" customFormat="1">
      <c r="C11" s="40" t="s">
        <v>218</v>
      </c>
      <c r="D11" s="40">
        <v>4133</v>
      </c>
      <c r="E11" s="40" t="s">
        <v>226</v>
      </c>
      <c r="G11" s="40">
        <v>0</v>
      </c>
      <c r="J11" s="40">
        <v>9</v>
      </c>
      <c r="L11" s="40">
        <v>6.4</v>
      </c>
      <c r="M11" s="40">
        <v>0.3</v>
      </c>
      <c r="N11" s="40">
        <v>11</v>
      </c>
      <c r="O11" s="40">
        <v>0</v>
      </c>
      <c r="P11" s="40">
        <v>80.7</v>
      </c>
      <c r="Q11" s="40">
        <f t="shared" si="6"/>
        <v>69.7</v>
      </c>
      <c r="R11" s="40">
        <v>343</v>
      </c>
      <c r="T11" s="40">
        <v>114</v>
      </c>
      <c r="U11" s="40">
        <v>2.4</v>
      </c>
      <c r="Z11" s="40">
        <v>1.1000000000000001</v>
      </c>
      <c r="AA11" s="40">
        <v>40</v>
      </c>
      <c r="AB11" s="40">
        <v>7.1</v>
      </c>
      <c r="AC11" s="40">
        <v>0.25</v>
      </c>
      <c r="AD11" s="40">
        <v>0.23300000000000001</v>
      </c>
      <c r="AE11" s="40">
        <v>0</v>
      </c>
      <c r="AF11" s="40">
        <v>5949</v>
      </c>
      <c r="AG11" s="40">
        <v>496</v>
      </c>
      <c r="AH11" s="40">
        <v>0.79600000000000004</v>
      </c>
      <c r="AI11" s="40">
        <v>0</v>
      </c>
    </row>
    <row r="12" spans="1:46" s="40" customFormat="1"/>
    <row r="13" spans="1:46" s="40" customFormat="1" ht="14">
      <c r="A13" s="38">
        <v>106</v>
      </c>
      <c r="B13" s="43" t="s">
        <v>164</v>
      </c>
      <c r="G13" s="40">
        <f>AVERAGE(G9:G11)</f>
        <v>0</v>
      </c>
      <c r="J13" s="40">
        <f t="shared" ref="J13" si="7">AVERAGE(J9:J11)</f>
        <v>9</v>
      </c>
      <c r="L13" s="40">
        <f t="shared" ref="L13:N13" si="8">AVERAGE(L9:L11)</f>
        <v>6.4333333333333336</v>
      </c>
      <c r="M13" s="40">
        <f t="shared" si="8"/>
        <v>0.3</v>
      </c>
      <c r="N13" s="40">
        <f t="shared" si="8"/>
        <v>11.333333333333334</v>
      </c>
      <c r="O13" s="40">
        <f>AVERAGE(O9:O11)</f>
        <v>0</v>
      </c>
      <c r="P13" s="40">
        <f t="shared" ref="P13:AI13" si="9">AVERAGE(P9:P11)</f>
        <v>80.600000000000009</v>
      </c>
      <c r="Q13" s="40">
        <f t="shared" si="9"/>
        <v>69.266666666666666</v>
      </c>
      <c r="R13" s="40">
        <f t="shared" si="9"/>
        <v>343</v>
      </c>
      <c r="T13" s="40">
        <f t="shared" si="9"/>
        <v>116</v>
      </c>
      <c r="U13" s="40">
        <f t="shared" si="9"/>
        <v>2.3666666666666667</v>
      </c>
      <c r="Z13" s="40">
        <f t="shared" ref="Z13:AA13" si="10">AVERAGE(Z9:Z11)</f>
        <v>1.1333333333333333</v>
      </c>
      <c r="AA13" s="40">
        <f t="shared" si="10"/>
        <v>40</v>
      </c>
      <c r="AB13" s="40">
        <f t="shared" si="9"/>
        <v>7.3</v>
      </c>
      <c r="AC13" s="40">
        <f t="shared" si="9"/>
        <v>0.25566666666666665</v>
      </c>
      <c r="AD13" s="40">
        <f t="shared" si="9"/>
        <v>0.23233333333333336</v>
      </c>
      <c r="AE13" s="40">
        <f t="shared" si="9"/>
        <v>0</v>
      </c>
      <c r="AF13" s="40">
        <f t="shared" si="9"/>
        <v>7542</v>
      </c>
      <c r="AG13" s="40">
        <f t="shared" si="9"/>
        <v>628.66666666666663</v>
      </c>
      <c r="AH13" s="40">
        <f t="shared" si="9"/>
        <v>0.79566666666666686</v>
      </c>
      <c r="AI13" s="40">
        <f t="shared" si="9"/>
        <v>0</v>
      </c>
    </row>
    <row r="14" spans="1:46" s="40" customFormat="1"/>
    <row r="15" spans="1:46" s="40" customFormat="1" ht="14">
      <c r="C15" s="40" t="s">
        <v>218</v>
      </c>
      <c r="D15" s="40">
        <v>1201</v>
      </c>
      <c r="E15" s="40" t="s">
        <v>230</v>
      </c>
      <c r="G15" s="40">
        <v>0</v>
      </c>
      <c r="J15" s="47">
        <v>12.9</v>
      </c>
      <c r="K15" s="47"/>
      <c r="L15" s="47">
        <v>6.6</v>
      </c>
      <c r="M15" s="47">
        <v>0.6</v>
      </c>
      <c r="N15" s="48">
        <v>2.8</v>
      </c>
      <c r="O15" s="40">
        <v>0</v>
      </c>
      <c r="P15" s="47">
        <v>79.3</v>
      </c>
      <c r="Q15" s="40">
        <f>+P15-N15</f>
        <v>76.5</v>
      </c>
      <c r="R15" s="48">
        <v>360</v>
      </c>
      <c r="T15" s="48">
        <v>9</v>
      </c>
      <c r="U15" s="47">
        <v>0.8</v>
      </c>
      <c r="W15" s="47"/>
      <c r="X15" s="50"/>
      <c r="Y15" s="50"/>
      <c r="Z15" s="50">
        <v>1.2</v>
      </c>
      <c r="AA15" s="50">
        <v>9</v>
      </c>
      <c r="AB15" s="47">
        <v>0</v>
      </c>
      <c r="AC15" s="49">
        <v>7.0000000000000007E-2</v>
      </c>
      <c r="AD15" s="49">
        <v>4.8000000000000001E-2</v>
      </c>
      <c r="AE15" s="48">
        <v>0</v>
      </c>
      <c r="AF15" s="48">
        <v>0</v>
      </c>
      <c r="AG15" s="48">
        <v>0</v>
      </c>
      <c r="AH15" s="49">
        <v>0.14499999999999999</v>
      </c>
      <c r="AI15" s="50">
        <v>0</v>
      </c>
    </row>
    <row r="16" spans="1:46" s="40" customFormat="1" ht="14">
      <c r="C16" s="40" t="s">
        <v>218</v>
      </c>
      <c r="D16" s="40">
        <v>1204</v>
      </c>
      <c r="E16" s="40" t="s">
        <v>231</v>
      </c>
      <c r="G16" s="40">
        <v>0</v>
      </c>
      <c r="J16" s="47">
        <v>12.4</v>
      </c>
      <c r="K16" s="47"/>
      <c r="L16" s="47">
        <v>7.5</v>
      </c>
      <c r="M16" s="47">
        <v>2.7</v>
      </c>
      <c r="N16" s="48">
        <v>3</v>
      </c>
      <c r="O16" s="40">
        <v>0</v>
      </c>
      <c r="P16" s="47">
        <v>76.2</v>
      </c>
      <c r="Q16" s="40">
        <f t="shared" ref="Q16:Q17" si="11">+P16-N16</f>
        <v>73.2</v>
      </c>
      <c r="R16" s="48">
        <v>362</v>
      </c>
      <c r="T16" s="48">
        <v>33</v>
      </c>
      <c r="U16" s="47">
        <v>1.8</v>
      </c>
      <c r="W16" s="47"/>
      <c r="X16" s="50"/>
      <c r="Y16" s="50"/>
      <c r="Z16" s="50">
        <v>2</v>
      </c>
      <c r="AA16" s="50">
        <v>20</v>
      </c>
      <c r="AB16" s="47">
        <v>0</v>
      </c>
      <c r="AC16" s="49">
        <v>0.41299999999999998</v>
      </c>
      <c r="AD16" s="49">
        <v>4.2999999999999997E-2</v>
      </c>
      <c r="AE16" s="48">
        <v>0</v>
      </c>
      <c r="AF16" s="48">
        <v>0</v>
      </c>
      <c r="AG16" s="48">
        <v>0</v>
      </c>
      <c r="AH16" s="49">
        <v>0.50900000000000001</v>
      </c>
      <c r="AI16" s="50">
        <v>0</v>
      </c>
    </row>
    <row r="17" spans="1:35" s="40" customFormat="1" ht="14">
      <c r="C17" s="40" t="s">
        <v>218</v>
      </c>
      <c r="D17" s="40">
        <v>1207</v>
      </c>
      <c r="E17" s="40" t="s">
        <v>232</v>
      </c>
      <c r="G17" s="40">
        <v>0</v>
      </c>
      <c r="J17" s="47">
        <v>11.9</v>
      </c>
      <c r="K17" s="47"/>
      <c r="L17" s="47">
        <v>6</v>
      </c>
      <c r="M17" s="47">
        <v>1.4</v>
      </c>
      <c r="N17" s="48">
        <v>2</v>
      </c>
      <c r="O17" s="40">
        <v>0</v>
      </c>
      <c r="P17" s="47">
        <v>80.099999999999994</v>
      </c>
      <c r="Q17" s="40">
        <f t="shared" si="11"/>
        <v>78.099999999999994</v>
      </c>
      <c r="R17" s="48">
        <v>366</v>
      </c>
      <c r="T17" s="48">
        <v>10</v>
      </c>
      <c r="U17" s="47">
        <v>0.4</v>
      </c>
      <c r="W17" s="47"/>
      <c r="X17" s="50"/>
      <c r="Y17" s="50"/>
      <c r="Z17" s="50">
        <v>0.8</v>
      </c>
      <c r="AA17" s="50">
        <v>4</v>
      </c>
      <c r="AB17" s="47">
        <v>0</v>
      </c>
      <c r="AC17" s="49">
        <v>0.13800000000000001</v>
      </c>
      <c r="AD17" s="49">
        <v>2.1000000000000001E-2</v>
      </c>
      <c r="AE17" s="48">
        <v>0</v>
      </c>
      <c r="AF17" s="48">
        <v>0</v>
      </c>
      <c r="AG17" s="48">
        <v>0</v>
      </c>
      <c r="AH17" s="49">
        <v>0.436</v>
      </c>
      <c r="AI17" s="50">
        <v>0</v>
      </c>
    </row>
    <row r="18" spans="1:35" s="40" customFormat="1"/>
    <row r="19" spans="1:35" s="40" customFormat="1" ht="14">
      <c r="A19" s="38">
        <v>110</v>
      </c>
      <c r="B19" s="43" t="s">
        <v>168</v>
      </c>
      <c r="G19" s="40">
        <f>AVERAGE(G15:G17)</f>
        <v>0</v>
      </c>
      <c r="J19" s="40">
        <f t="shared" ref="J19" si="12">AVERAGE(J15:J17)</f>
        <v>12.4</v>
      </c>
      <c r="L19" s="40">
        <f t="shared" ref="L19:P19" si="13">AVERAGE(L15:L17)</f>
        <v>6.7</v>
      </c>
      <c r="M19" s="40">
        <f t="shared" si="13"/>
        <v>1.5666666666666667</v>
      </c>
      <c r="N19" s="40">
        <f t="shared" si="13"/>
        <v>2.6</v>
      </c>
      <c r="O19" s="40">
        <f t="shared" si="13"/>
        <v>0</v>
      </c>
      <c r="P19" s="40">
        <f t="shared" si="13"/>
        <v>78.533333333333331</v>
      </c>
      <c r="Q19" s="40">
        <f>AVERAGE(Q15:Q17)</f>
        <v>75.933333333333323</v>
      </c>
      <c r="R19" s="40">
        <f>AVERAGE(R15:R17)</f>
        <v>362.66666666666669</v>
      </c>
      <c r="T19" s="40">
        <f t="shared" ref="T19:AI19" si="14">AVERAGE(T15:T17)</f>
        <v>17.333333333333332</v>
      </c>
      <c r="U19" s="40">
        <f t="shared" si="14"/>
        <v>1</v>
      </c>
      <c r="Z19" s="40">
        <f t="shared" ref="Z19:AA19" si="15">AVERAGE(Z15:Z17)</f>
        <v>1.3333333333333333</v>
      </c>
      <c r="AA19" s="62">
        <f t="shared" si="15"/>
        <v>11</v>
      </c>
      <c r="AB19" s="40">
        <f t="shared" si="14"/>
        <v>0</v>
      </c>
      <c r="AC19" s="40">
        <f t="shared" si="14"/>
        <v>0.20699999999999999</v>
      </c>
      <c r="AD19" s="40">
        <f t="shared" si="14"/>
        <v>3.7333333333333336E-2</v>
      </c>
      <c r="AE19" s="40">
        <f t="shared" si="14"/>
        <v>0</v>
      </c>
      <c r="AF19" s="40">
        <f t="shared" si="14"/>
        <v>0</v>
      </c>
      <c r="AG19" s="40">
        <f t="shared" si="14"/>
        <v>0</v>
      </c>
      <c r="AH19" s="40">
        <f t="shared" si="14"/>
        <v>0.36333333333333334</v>
      </c>
      <c r="AI19" s="40">
        <f t="shared" si="14"/>
        <v>0</v>
      </c>
    </row>
    <row r="20" spans="1:35" s="40" customFormat="1"/>
    <row r="21" spans="1:35" s="45" customFormat="1" ht="14">
      <c r="C21" s="40" t="s">
        <v>218</v>
      </c>
      <c r="D21" s="46">
        <v>1007</v>
      </c>
      <c r="E21" s="46" t="s">
        <v>233</v>
      </c>
      <c r="G21" s="45">
        <v>0</v>
      </c>
      <c r="I21" s="92"/>
      <c r="J21" s="45">
        <v>10.4</v>
      </c>
      <c r="L21" s="45">
        <v>9.4</v>
      </c>
      <c r="M21" s="45">
        <v>4.7</v>
      </c>
      <c r="N21" s="45">
        <v>7</v>
      </c>
      <c r="O21" s="45">
        <v>0</v>
      </c>
      <c r="P21" s="45">
        <v>74.3</v>
      </c>
      <c r="Q21" s="40">
        <f t="shared" ref="Q21:Q22" si="16">+P21-N21</f>
        <v>67.3</v>
      </c>
      <c r="R21" s="45">
        <v>365</v>
      </c>
      <c r="S21" s="40"/>
      <c r="T21" s="45">
        <v>7</v>
      </c>
      <c r="U21" s="45">
        <v>2.7</v>
      </c>
      <c r="Z21" s="45">
        <v>2.2000000000000002</v>
      </c>
      <c r="AA21" s="45">
        <v>25</v>
      </c>
      <c r="AB21" s="45">
        <v>0</v>
      </c>
      <c r="AC21" s="45">
        <v>0.38500000000000001</v>
      </c>
      <c r="AD21" s="45">
        <v>0.20100000000000001</v>
      </c>
      <c r="AE21" s="45">
        <v>0</v>
      </c>
      <c r="AF21" s="45">
        <v>1</v>
      </c>
      <c r="AG21" s="45">
        <v>0</v>
      </c>
      <c r="AH21" s="45">
        <v>0.622</v>
      </c>
      <c r="AI21" s="45">
        <v>0</v>
      </c>
    </row>
    <row r="22" spans="1:35" s="45" customFormat="1" ht="14">
      <c r="C22" s="40" t="s">
        <v>218</v>
      </c>
      <c r="D22" s="46">
        <v>1010</v>
      </c>
      <c r="E22" s="46" t="s">
        <v>234</v>
      </c>
      <c r="G22" s="45">
        <v>0</v>
      </c>
      <c r="I22" s="92"/>
      <c r="J22" s="45">
        <v>10.4</v>
      </c>
      <c r="L22" s="45">
        <v>9.4</v>
      </c>
      <c r="M22" s="45">
        <v>4.7</v>
      </c>
      <c r="N22" s="45">
        <v>7</v>
      </c>
      <c r="O22" s="45">
        <v>0</v>
      </c>
      <c r="P22" s="45">
        <v>74.3</v>
      </c>
      <c r="Q22" s="40">
        <f t="shared" si="16"/>
        <v>67.3</v>
      </c>
      <c r="R22" s="45">
        <v>365</v>
      </c>
      <c r="S22" s="40"/>
      <c r="T22" s="45">
        <v>7</v>
      </c>
      <c r="U22" s="45">
        <v>2.7</v>
      </c>
      <c r="Z22" s="45">
        <v>2.2000000000000002</v>
      </c>
      <c r="AA22" s="45">
        <v>19</v>
      </c>
      <c r="AB22" s="45">
        <v>0</v>
      </c>
      <c r="AC22" s="45">
        <v>0.38500000000000001</v>
      </c>
      <c r="AD22" s="45">
        <v>0.20100000000000001</v>
      </c>
      <c r="AE22" s="45">
        <v>0</v>
      </c>
      <c r="AF22" s="45">
        <v>97</v>
      </c>
      <c r="AG22" s="45">
        <v>11</v>
      </c>
      <c r="AH22" s="45">
        <v>0.622</v>
      </c>
      <c r="AI22" s="45">
        <v>0</v>
      </c>
    </row>
    <row r="23" spans="1:35" s="45" customFormat="1"/>
    <row r="24" spans="1:35" s="40" customFormat="1">
      <c r="A24" s="40">
        <v>111</v>
      </c>
      <c r="B24" s="40" t="s">
        <v>169</v>
      </c>
      <c r="G24" s="40">
        <f>AVERAGE(G21:G22)</f>
        <v>0</v>
      </c>
      <c r="J24" s="40">
        <f t="shared" ref="J24" si="17">AVERAGE(J21:J22)</f>
        <v>10.4</v>
      </c>
      <c r="L24" s="40">
        <f t="shared" ref="L24:AI24" si="18">AVERAGE(L21:L22)</f>
        <v>9.4</v>
      </c>
      <c r="M24" s="40">
        <f t="shared" si="18"/>
        <v>4.7</v>
      </c>
      <c r="N24" s="40">
        <f t="shared" si="18"/>
        <v>7</v>
      </c>
      <c r="O24" s="40">
        <f t="shared" si="18"/>
        <v>0</v>
      </c>
      <c r="P24" s="40">
        <f t="shared" si="18"/>
        <v>74.3</v>
      </c>
      <c r="Q24" s="40">
        <f t="shared" si="18"/>
        <v>67.3</v>
      </c>
      <c r="R24" s="40">
        <f t="shared" si="18"/>
        <v>365</v>
      </c>
      <c r="T24" s="40">
        <f t="shared" si="18"/>
        <v>7</v>
      </c>
      <c r="U24" s="40">
        <f t="shared" si="18"/>
        <v>2.7</v>
      </c>
      <c r="X24" s="62"/>
      <c r="Y24" s="62"/>
      <c r="Z24" s="62">
        <f t="shared" ref="Z24:AA24" si="19">AVERAGE(Z21:Z22)</f>
        <v>2.2000000000000002</v>
      </c>
      <c r="AA24" s="62">
        <f t="shared" si="19"/>
        <v>22</v>
      </c>
      <c r="AB24" s="40">
        <f t="shared" si="18"/>
        <v>0</v>
      </c>
      <c r="AC24" s="40">
        <f t="shared" si="18"/>
        <v>0.38500000000000001</v>
      </c>
      <c r="AD24" s="40">
        <f t="shared" si="18"/>
        <v>0.20100000000000001</v>
      </c>
      <c r="AE24" s="40">
        <f t="shared" si="18"/>
        <v>0</v>
      </c>
      <c r="AF24" s="40">
        <f t="shared" si="18"/>
        <v>49</v>
      </c>
      <c r="AG24" s="40">
        <f t="shared" si="18"/>
        <v>5.5</v>
      </c>
      <c r="AH24" s="40">
        <f t="shared" si="18"/>
        <v>0.622</v>
      </c>
      <c r="AI24" s="40">
        <f t="shared" si="18"/>
        <v>0</v>
      </c>
    </row>
    <row r="25" spans="1:35" s="40" customFormat="1" ht="14">
      <c r="A25" s="13"/>
      <c r="B25" s="13"/>
    </row>
    <row r="26" spans="1:35" s="40" customFormat="1" ht="14">
      <c r="C26" s="40" t="s">
        <v>218</v>
      </c>
      <c r="D26" s="46">
        <v>1021</v>
      </c>
      <c r="E26" s="46" t="s">
        <v>235</v>
      </c>
      <c r="G26" s="40">
        <v>62</v>
      </c>
      <c r="J26" s="40">
        <v>57.9</v>
      </c>
      <c r="L26" s="40">
        <v>4.4000000000000004</v>
      </c>
      <c r="M26" s="40">
        <v>2.2000000000000002</v>
      </c>
      <c r="N26" s="40">
        <v>4</v>
      </c>
      <c r="O26" s="45">
        <v>0</v>
      </c>
      <c r="P26" s="40">
        <v>34.9</v>
      </c>
      <c r="Q26" s="40">
        <f t="shared" ref="Q26:Q27" si="20">+P26-N26</f>
        <v>30.9</v>
      </c>
      <c r="R26" s="40">
        <v>172</v>
      </c>
      <c r="T26" s="40">
        <v>3</v>
      </c>
      <c r="U26" s="40">
        <v>1.3</v>
      </c>
      <c r="Z26" s="40">
        <v>1</v>
      </c>
      <c r="AA26" s="40">
        <v>12</v>
      </c>
      <c r="AB26" s="40">
        <v>0</v>
      </c>
      <c r="AC26" s="40">
        <v>0.18099999999999999</v>
      </c>
      <c r="AD26" s="40">
        <v>9.4E-2</v>
      </c>
      <c r="AE26" s="40">
        <v>0</v>
      </c>
      <c r="AF26" s="40">
        <v>0</v>
      </c>
      <c r="AG26" s="40">
        <v>0</v>
      </c>
      <c r="AH26" s="40">
        <v>0.29199999999999998</v>
      </c>
      <c r="AI26" s="40">
        <v>0</v>
      </c>
    </row>
    <row r="27" spans="1:35" s="40" customFormat="1" ht="14">
      <c r="C27" s="40" t="s">
        <v>218</v>
      </c>
      <c r="D27" s="46">
        <v>1025</v>
      </c>
      <c r="E27" s="46" t="s">
        <v>236</v>
      </c>
      <c r="G27" s="40">
        <v>62</v>
      </c>
      <c r="J27" s="40">
        <v>57.9</v>
      </c>
      <c r="L27" s="40">
        <v>4.4000000000000004</v>
      </c>
      <c r="M27" s="40">
        <v>2.2000000000000002</v>
      </c>
      <c r="N27" s="40">
        <v>3</v>
      </c>
      <c r="O27" s="45">
        <v>0</v>
      </c>
      <c r="P27" s="40">
        <v>34.9</v>
      </c>
      <c r="Q27" s="40">
        <f t="shared" si="20"/>
        <v>31.9</v>
      </c>
      <c r="R27" s="40">
        <v>172</v>
      </c>
      <c r="T27" s="40">
        <v>3</v>
      </c>
      <c r="U27" s="40">
        <v>1.3</v>
      </c>
      <c r="Z27" s="40">
        <v>1</v>
      </c>
      <c r="AA27" s="40">
        <v>9</v>
      </c>
      <c r="AB27" s="40">
        <v>0</v>
      </c>
      <c r="AC27" s="40">
        <v>0.18099999999999999</v>
      </c>
      <c r="AD27" s="40">
        <v>9.4E-2</v>
      </c>
      <c r="AE27" s="40">
        <v>0</v>
      </c>
      <c r="AF27" s="40">
        <v>46</v>
      </c>
      <c r="AG27" s="40">
        <v>5</v>
      </c>
      <c r="AH27" s="40">
        <v>0.29199999999999998</v>
      </c>
      <c r="AI27" s="40">
        <v>0</v>
      </c>
    </row>
    <row r="28" spans="1:35" s="40" customFormat="1"/>
    <row r="29" spans="1:35" s="40" customFormat="1">
      <c r="A29" s="40">
        <v>112</v>
      </c>
      <c r="B29" s="40" t="s">
        <v>170</v>
      </c>
      <c r="G29" s="40">
        <f>AVERAGE(G26:G27)</f>
        <v>62</v>
      </c>
      <c r="J29" s="40">
        <f t="shared" ref="J29" si="21">AVERAGE(J26:J27)</f>
        <v>57.9</v>
      </c>
      <c r="L29" s="40">
        <f t="shared" ref="L29:Q29" si="22">AVERAGE(L26:L27)</f>
        <v>4.4000000000000004</v>
      </c>
      <c r="M29" s="40">
        <f t="shared" si="22"/>
        <v>2.2000000000000002</v>
      </c>
      <c r="N29" s="40">
        <f t="shared" si="22"/>
        <v>3.5</v>
      </c>
      <c r="O29" s="40">
        <f t="shared" si="22"/>
        <v>0</v>
      </c>
      <c r="P29" s="40">
        <f>AVERAGE(P26:P27)</f>
        <v>34.9</v>
      </c>
      <c r="Q29" s="40">
        <f t="shared" si="22"/>
        <v>31.4</v>
      </c>
      <c r="R29" s="40">
        <f>AVERAGE(R26:R27)</f>
        <v>172</v>
      </c>
      <c r="T29" s="40">
        <f t="shared" ref="T29:AI29" si="23">AVERAGE(T26:T27)</f>
        <v>3</v>
      </c>
      <c r="U29" s="40">
        <f t="shared" si="23"/>
        <v>1.3</v>
      </c>
      <c r="Z29" s="40">
        <f t="shared" ref="Z29:AA29" si="24">AVERAGE(Z26:Z27)</f>
        <v>1</v>
      </c>
      <c r="AA29" s="40">
        <f t="shared" si="24"/>
        <v>10.5</v>
      </c>
      <c r="AB29" s="40">
        <f t="shared" si="23"/>
        <v>0</v>
      </c>
      <c r="AC29" s="40">
        <f t="shared" si="23"/>
        <v>0.18099999999999999</v>
      </c>
      <c r="AD29" s="40">
        <f t="shared" si="23"/>
        <v>9.4E-2</v>
      </c>
      <c r="AE29" s="40">
        <f t="shared" si="23"/>
        <v>0</v>
      </c>
      <c r="AF29" s="40">
        <f t="shared" si="23"/>
        <v>23</v>
      </c>
      <c r="AG29" s="40">
        <f t="shared" si="23"/>
        <v>2.5</v>
      </c>
      <c r="AH29" s="40">
        <f t="shared" si="23"/>
        <v>0.29199999999999998</v>
      </c>
      <c r="AI29" s="40">
        <f t="shared" si="23"/>
        <v>0</v>
      </c>
    </row>
    <row r="30" spans="1:35" s="40" customFormat="1" ht="14">
      <c r="A30" s="13"/>
      <c r="B30" s="13"/>
    </row>
    <row r="31" spans="1:35">
      <c r="C31" s="40" t="s">
        <v>218</v>
      </c>
      <c r="D31">
        <v>1041</v>
      </c>
      <c r="E31" t="s">
        <v>237</v>
      </c>
      <c r="G31">
        <v>0</v>
      </c>
      <c r="J31">
        <v>11.3</v>
      </c>
      <c r="L31">
        <v>7.3</v>
      </c>
      <c r="M31">
        <v>1.8</v>
      </c>
      <c r="N31">
        <v>4</v>
      </c>
      <c r="O31">
        <v>0</v>
      </c>
      <c r="P31">
        <v>79.2</v>
      </c>
      <c r="Q31" s="40">
        <f t="shared" ref="Q31:Q34" si="25">+P31-N31</f>
        <v>75.2</v>
      </c>
      <c r="R31">
        <v>369</v>
      </c>
      <c r="S31" s="40"/>
      <c r="T31">
        <v>3</v>
      </c>
      <c r="U31">
        <v>1.1000000000000001</v>
      </c>
      <c r="Z31">
        <v>0.7</v>
      </c>
      <c r="AA31">
        <v>30</v>
      </c>
      <c r="AB31">
        <v>0</v>
      </c>
      <c r="AC31">
        <v>0.14000000000000001</v>
      </c>
      <c r="AD31">
        <v>0.05</v>
      </c>
      <c r="AE31">
        <v>0</v>
      </c>
      <c r="AF31">
        <v>1</v>
      </c>
      <c r="AG31">
        <v>0</v>
      </c>
      <c r="AH31">
        <v>0.19800000000000001</v>
      </c>
      <c r="AI31">
        <v>0</v>
      </c>
    </row>
    <row r="32" spans="1:35">
      <c r="C32" s="40" t="s">
        <v>218</v>
      </c>
      <c r="D32">
        <v>1042</v>
      </c>
      <c r="E32" t="s">
        <v>238</v>
      </c>
      <c r="G32">
        <v>0</v>
      </c>
      <c r="J32">
        <v>10.9</v>
      </c>
      <c r="L32">
        <v>6.9</v>
      </c>
      <c r="M32">
        <v>3.9</v>
      </c>
      <c r="N32">
        <v>7</v>
      </c>
      <c r="O32">
        <v>0</v>
      </c>
      <c r="P32">
        <v>76.900000000000006</v>
      </c>
      <c r="Q32" s="40">
        <f t="shared" si="25"/>
        <v>69.900000000000006</v>
      </c>
      <c r="R32">
        <v>361</v>
      </c>
      <c r="S32" s="40"/>
      <c r="T32">
        <v>7</v>
      </c>
      <c r="U32">
        <v>2.4</v>
      </c>
      <c r="Z32">
        <v>1.7</v>
      </c>
      <c r="AA32">
        <v>25</v>
      </c>
      <c r="AB32">
        <v>0</v>
      </c>
      <c r="AC32">
        <v>0.246</v>
      </c>
      <c r="AD32">
        <v>0.08</v>
      </c>
      <c r="AE32">
        <v>0</v>
      </c>
      <c r="AF32">
        <v>1</v>
      </c>
      <c r="AG32">
        <v>0</v>
      </c>
      <c r="AH32">
        <v>0.37</v>
      </c>
      <c r="AI32">
        <v>0</v>
      </c>
    </row>
    <row r="33" spans="1:35">
      <c r="C33" s="40" t="s">
        <v>218</v>
      </c>
      <c r="D33">
        <v>1043</v>
      </c>
      <c r="E33" t="s">
        <v>239</v>
      </c>
      <c r="G33">
        <v>0</v>
      </c>
      <c r="J33">
        <v>11.3</v>
      </c>
      <c r="L33">
        <v>7.3</v>
      </c>
      <c r="M33">
        <v>1.8</v>
      </c>
      <c r="N33">
        <v>4</v>
      </c>
      <c r="O33">
        <v>0</v>
      </c>
      <c r="P33">
        <v>79.2</v>
      </c>
      <c r="Q33" s="40">
        <f t="shared" si="25"/>
        <v>75.2</v>
      </c>
      <c r="R33">
        <v>369</v>
      </c>
      <c r="S33" s="40"/>
      <c r="T33">
        <v>3</v>
      </c>
      <c r="U33">
        <v>1.1000000000000001</v>
      </c>
      <c r="Z33">
        <v>0.7</v>
      </c>
      <c r="AA33">
        <v>30</v>
      </c>
      <c r="AB33">
        <v>0</v>
      </c>
      <c r="AC33">
        <v>0.14000000000000001</v>
      </c>
      <c r="AD33">
        <v>0.05</v>
      </c>
      <c r="AE33">
        <v>0</v>
      </c>
      <c r="AF33">
        <v>97</v>
      </c>
      <c r="AG33">
        <v>11</v>
      </c>
      <c r="AH33">
        <v>0.19800000000000001</v>
      </c>
      <c r="AI33">
        <v>0</v>
      </c>
    </row>
    <row r="34" spans="1:35">
      <c r="C34" s="40" t="s">
        <v>218</v>
      </c>
      <c r="D34">
        <v>1044</v>
      </c>
      <c r="E34" t="s">
        <v>240</v>
      </c>
      <c r="G34">
        <v>0</v>
      </c>
      <c r="J34">
        <v>10.3</v>
      </c>
      <c r="L34">
        <v>8.1</v>
      </c>
      <c r="M34">
        <v>3.6</v>
      </c>
      <c r="N34">
        <v>7</v>
      </c>
      <c r="O34">
        <v>0</v>
      </c>
      <c r="P34">
        <v>76.900000000000006</v>
      </c>
      <c r="Q34" s="40">
        <f t="shared" si="25"/>
        <v>69.900000000000006</v>
      </c>
      <c r="R34">
        <v>362</v>
      </c>
      <c r="S34" s="40"/>
      <c r="T34">
        <v>6</v>
      </c>
      <c r="U34">
        <v>3.5</v>
      </c>
      <c r="Z34">
        <v>1.8</v>
      </c>
      <c r="AA34">
        <v>25</v>
      </c>
      <c r="AB34">
        <v>0</v>
      </c>
      <c r="AC34">
        <v>0.38500000000000001</v>
      </c>
      <c r="AD34">
        <v>0.20100000000000001</v>
      </c>
      <c r="AE34">
        <v>0</v>
      </c>
      <c r="AF34">
        <v>97</v>
      </c>
      <c r="AG34">
        <v>11</v>
      </c>
      <c r="AH34">
        <v>0.30399999999999999</v>
      </c>
      <c r="AI34">
        <v>0</v>
      </c>
    </row>
    <row r="36" spans="1:35">
      <c r="A36">
        <v>113</v>
      </c>
      <c r="B36" t="s">
        <v>171</v>
      </c>
      <c r="G36">
        <f>AVERAGE(G31:G34)</f>
        <v>0</v>
      </c>
      <c r="J36">
        <f t="shared" ref="J36:AI36" si="26">AVERAGE(J31:J34)</f>
        <v>10.95</v>
      </c>
      <c r="L36">
        <f t="shared" si="26"/>
        <v>7.4</v>
      </c>
      <c r="M36">
        <f t="shared" si="26"/>
        <v>2.7749999999999999</v>
      </c>
      <c r="N36">
        <f t="shared" si="26"/>
        <v>5.5</v>
      </c>
      <c r="O36">
        <f t="shared" si="26"/>
        <v>0</v>
      </c>
      <c r="P36">
        <f t="shared" si="26"/>
        <v>78.050000000000011</v>
      </c>
      <c r="Q36">
        <f t="shared" si="26"/>
        <v>72.550000000000011</v>
      </c>
      <c r="R36">
        <f t="shared" si="26"/>
        <v>365.25</v>
      </c>
      <c r="S36" s="40"/>
      <c r="T36">
        <f t="shared" si="26"/>
        <v>4.75</v>
      </c>
      <c r="U36">
        <f t="shared" si="26"/>
        <v>2.0249999999999999</v>
      </c>
      <c r="Z36">
        <f t="shared" ref="Z36:AA36" si="27">AVERAGE(Z31:Z34)</f>
        <v>1.2249999999999999</v>
      </c>
      <c r="AA36">
        <f t="shared" si="27"/>
        <v>27.5</v>
      </c>
      <c r="AB36">
        <f t="shared" si="26"/>
        <v>0</v>
      </c>
      <c r="AC36">
        <f t="shared" si="26"/>
        <v>0.22775000000000001</v>
      </c>
      <c r="AD36">
        <f t="shared" si="26"/>
        <v>9.5250000000000001E-2</v>
      </c>
      <c r="AE36">
        <f t="shared" si="26"/>
        <v>0</v>
      </c>
      <c r="AF36">
        <f t="shared" si="26"/>
        <v>49</v>
      </c>
      <c r="AG36">
        <f t="shared" si="26"/>
        <v>5.5</v>
      </c>
      <c r="AH36">
        <f t="shared" si="26"/>
        <v>0.26750000000000002</v>
      </c>
      <c r="AI36">
        <f t="shared" si="26"/>
        <v>0</v>
      </c>
    </row>
    <row r="38" spans="1:35">
      <c r="C38" s="40" t="s">
        <v>218</v>
      </c>
      <c r="D38">
        <v>1101</v>
      </c>
      <c r="E38" t="s">
        <v>242</v>
      </c>
      <c r="G38">
        <v>0</v>
      </c>
      <c r="J38">
        <v>8.6999999999999993</v>
      </c>
      <c r="L38">
        <v>11</v>
      </c>
      <c r="M38">
        <v>4.2</v>
      </c>
      <c r="N38">
        <v>9</v>
      </c>
      <c r="O38">
        <v>0</v>
      </c>
      <c r="P38">
        <v>72.900000000000006</v>
      </c>
      <c r="Q38" s="40">
        <f t="shared" ref="Q38:Q39" si="28">+P38-N38</f>
        <v>63.900000000000006</v>
      </c>
      <c r="R38">
        <v>378</v>
      </c>
      <c r="S38" s="40"/>
      <c r="T38">
        <v>8</v>
      </c>
      <c r="U38">
        <v>3</v>
      </c>
      <c r="Z38">
        <v>1.7</v>
      </c>
      <c r="AA38">
        <v>85</v>
      </c>
      <c r="AB38">
        <v>0</v>
      </c>
      <c r="AC38">
        <v>0.42099999999999999</v>
      </c>
      <c r="AD38">
        <v>0.28999999999999998</v>
      </c>
      <c r="AE38">
        <v>0</v>
      </c>
      <c r="AF38">
        <v>0</v>
      </c>
      <c r="AG38">
        <v>0</v>
      </c>
      <c r="AH38">
        <v>0.38400000000000001</v>
      </c>
      <c r="AI38">
        <v>0</v>
      </c>
    </row>
    <row r="39" spans="1:35">
      <c r="C39" s="40" t="s">
        <v>218</v>
      </c>
      <c r="D39">
        <v>1104</v>
      </c>
      <c r="E39" t="s">
        <v>243</v>
      </c>
      <c r="G39">
        <v>0</v>
      </c>
      <c r="J39">
        <v>9.6999999999999993</v>
      </c>
      <c r="L39">
        <v>10.9</v>
      </c>
      <c r="M39">
        <v>4.2</v>
      </c>
      <c r="N39">
        <v>9</v>
      </c>
      <c r="O39">
        <v>0</v>
      </c>
      <c r="P39">
        <v>72.099999999999994</v>
      </c>
      <c r="Q39" s="40">
        <f t="shared" si="28"/>
        <v>63.099999999999994</v>
      </c>
      <c r="R39">
        <v>374</v>
      </c>
      <c r="S39" s="40"/>
      <c r="T39">
        <v>8</v>
      </c>
      <c r="U39">
        <v>3</v>
      </c>
      <c r="Z39">
        <v>1.7</v>
      </c>
      <c r="AA39">
        <v>84</v>
      </c>
      <c r="AB39">
        <v>0</v>
      </c>
      <c r="AC39">
        <v>0.41599999999999998</v>
      </c>
      <c r="AD39">
        <v>0.28699999999999998</v>
      </c>
      <c r="AE39">
        <v>0</v>
      </c>
      <c r="AF39">
        <v>0</v>
      </c>
      <c r="AG39">
        <v>0</v>
      </c>
      <c r="AH39">
        <v>0.38</v>
      </c>
      <c r="AI39">
        <v>0</v>
      </c>
    </row>
    <row r="41" spans="1:35">
      <c r="A41">
        <v>115</v>
      </c>
      <c r="B41" t="s">
        <v>173</v>
      </c>
      <c r="G41">
        <f>AVERAGE(G38:G39)</f>
        <v>0</v>
      </c>
      <c r="J41">
        <f t="shared" ref="J41:AI41" si="29">AVERAGE(J38:J39)</f>
        <v>9.1999999999999993</v>
      </c>
      <c r="L41">
        <f t="shared" si="29"/>
        <v>10.95</v>
      </c>
      <c r="M41">
        <f t="shared" si="29"/>
        <v>4.2</v>
      </c>
      <c r="N41">
        <f t="shared" si="29"/>
        <v>9</v>
      </c>
      <c r="O41">
        <f t="shared" si="29"/>
        <v>0</v>
      </c>
      <c r="P41">
        <f t="shared" si="29"/>
        <v>72.5</v>
      </c>
      <c r="Q41">
        <f t="shared" si="29"/>
        <v>63.5</v>
      </c>
      <c r="R41">
        <f t="shared" si="29"/>
        <v>376</v>
      </c>
      <c r="S41" s="40"/>
      <c r="T41">
        <f t="shared" si="29"/>
        <v>8</v>
      </c>
      <c r="U41">
        <f t="shared" si="29"/>
        <v>3</v>
      </c>
      <c r="X41" s="63"/>
      <c r="Y41" s="63"/>
      <c r="Z41" s="63">
        <f t="shared" ref="Z41:AA41" si="30">AVERAGE(Z38:Z39)</f>
        <v>1.7</v>
      </c>
      <c r="AA41" s="63">
        <f t="shared" si="30"/>
        <v>84.5</v>
      </c>
      <c r="AB41">
        <f t="shared" si="29"/>
        <v>0</v>
      </c>
      <c r="AC41">
        <f t="shared" si="29"/>
        <v>0.41849999999999998</v>
      </c>
      <c r="AD41">
        <f t="shared" si="29"/>
        <v>0.28849999999999998</v>
      </c>
      <c r="AE41">
        <f t="shared" si="29"/>
        <v>0</v>
      </c>
      <c r="AF41">
        <f t="shared" si="29"/>
        <v>0</v>
      </c>
      <c r="AG41">
        <f t="shared" si="29"/>
        <v>0</v>
      </c>
      <c r="AH41">
        <f t="shared" si="29"/>
        <v>0.38200000000000001</v>
      </c>
      <c r="AI41">
        <f t="shared" si="29"/>
        <v>0</v>
      </c>
    </row>
    <row r="43" spans="1:35" ht="14">
      <c r="C43" s="40" t="s">
        <v>218</v>
      </c>
      <c r="D43" s="46">
        <v>11001</v>
      </c>
      <c r="E43" s="46" t="s">
        <v>245</v>
      </c>
      <c r="F43" s="46"/>
      <c r="G43" s="47">
        <v>16</v>
      </c>
      <c r="H43" s="47"/>
      <c r="I43" s="47"/>
      <c r="J43" s="47">
        <v>60.4</v>
      </c>
      <c r="K43" s="47"/>
      <c r="L43" s="48">
        <v>18.2</v>
      </c>
      <c r="M43" s="48">
        <v>19.2</v>
      </c>
      <c r="N43" s="47">
        <v>0</v>
      </c>
      <c r="O43" s="47">
        <v>0</v>
      </c>
      <c r="P43" s="48">
        <v>0</v>
      </c>
      <c r="Q43" s="40">
        <f t="shared" ref="Q43:Q44" si="31">+P43-N43</f>
        <v>0</v>
      </c>
      <c r="R43" s="48">
        <v>251</v>
      </c>
      <c r="S43" s="40"/>
      <c r="T43" s="47">
        <v>7</v>
      </c>
      <c r="U43" s="47">
        <v>1.9</v>
      </c>
      <c r="V43" s="47"/>
      <c r="W43" s="49"/>
      <c r="Z43">
        <v>3.7</v>
      </c>
      <c r="AA43">
        <v>6</v>
      </c>
      <c r="AB43" s="49">
        <v>0</v>
      </c>
      <c r="AC43" s="48">
        <v>0.09</v>
      </c>
      <c r="AD43" s="48">
        <v>0.16</v>
      </c>
      <c r="AE43" s="48">
        <v>0</v>
      </c>
      <c r="AF43" s="49">
        <v>0</v>
      </c>
      <c r="AG43" s="50">
        <v>0</v>
      </c>
      <c r="AH43">
        <v>0.38</v>
      </c>
      <c r="AI43">
        <v>2.89</v>
      </c>
    </row>
    <row r="44" spans="1:35">
      <c r="C44" s="40" t="s">
        <v>218</v>
      </c>
      <c r="D44">
        <v>11041</v>
      </c>
      <c r="E44" t="s">
        <v>246</v>
      </c>
      <c r="G44">
        <v>16</v>
      </c>
      <c r="J44">
        <v>69.5</v>
      </c>
      <c r="L44">
        <v>21.2</v>
      </c>
      <c r="M44">
        <v>8.3000000000000007</v>
      </c>
      <c r="N44">
        <v>0</v>
      </c>
      <c r="O44">
        <v>0</v>
      </c>
      <c r="P44">
        <v>0</v>
      </c>
      <c r="Q44" s="40">
        <f t="shared" si="31"/>
        <v>0</v>
      </c>
      <c r="R44">
        <v>165</v>
      </c>
      <c r="S44" s="40"/>
      <c r="T44">
        <v>27</v>
      </c>
      <c r="U44">
        <v>1.6</v>
      </c>
      <c r="Z44">
        <v>3.8</v>
      </c>
      <c r="AA44">
        <v>12</v>
      </c>
      <c r="AB44">
        <v>0</v>
      </c>
      <c r="AC44">
        <v>5.6000000000000001E-2</v>
      </c>
      <c r="AD44">
        <v>0.09</v>
      </c>
      <c r="AE44">
        <v>0</v>
      </c>
      <c r="AF44">
        <v>0</v>
      </c>
      <c r="AG44">
        <v>0</v>
      </c>
      <c r="AH44">
        <v>0.57099999999999995</v>
      </c>
      <c r="AI44">
        <v>1.18</v>
      </c>
    </row>
    <row r="46" spans="1:35">
      <c r="A46">
        <v>117</v>
      </c>
      <c r="B46" t="s">
        <v>175</v>
      </c>
      <c r="G46" s="51">
        <f>AVERAGE(G43:G44)</f>
        <v>16</v>
      </c>
      <c r="H46" s="51"/>
      <c r="I46" s="51"/>
      <c r="J46" s="51">
        <f>AVERAGE(J43:J44)</f>
        <v>64.95</v>
      </c>
      <c r="K46" s="51"/>
      <c r="L46" s="51">
        <f t="shared" ref="L46:AI46" si="32">AVERAGE(L43:L44)</f>
        <v>19.7</v>
      </c>
      <c r="M46" s="51">
        <f t="shared" si="32"/>
        <v>13.75</v>
      </c>
      <c r="N46" s="51">
        <f t="shared" si="32"/>
        <v>0</v>
      </c>
      <c r="O46" s="51">
        <f t="shared" si="32"/>
        <v>0</v>
      </c>
      <c r="P46" s="51">
        <f t="shared" si="32"/>
        <v>0</v>
      </c>
      <c r="Q46" s="51">
        <f t="shared" si="32"/>
        <v>0</v>
      </c>
      <c r="R46" s="51">
        <f t="shared" si="32"/>
        <v>208</v>
      </c>
      <c r="S46" s="40"/>
      <c r="T46" s="51">
        <f t="shared" si="32"/>
        <v>17</v>
      </c>
      <c r="U46" s="51">
        <f t="shared" si="32"/>
        <v>1.75</v>
      </c>
      <c r="V46" s="51"/>
      <c r="W46" s="51"/>
      <c r="X46" s="63"/>
      <c r="Y46" s="63"/>
      <c r="Z46" s="63">
        <f t="shared" ref="Z46:AA46" si="33">AVERAGE(Z43:Z44)</f>
        <v>3.75</v>
      </c>
      <c r="AA46" s="63">
        <f t="shared" si="33"/>
        <v>9</v>
      </c>
      <c r="AB46" s="51">
        <f t="shared" si="32"/>
        <v>0</v>
      </c>
      <c r="AC46" s="51">
        <f t="shared" si="32"/>
        <v>7.2999999999999995E-2</v>
      </c>
      <c r="AD46" s="51">
        <f t="shared" si="32"/>
        <v>0.125</v>
      </c>
      <c r="AE46" s="51">
        <f t="shared" si="32"/>
        <v>0</v>
      </c>
      <c r="AF46" s="51">
        <f t="shared" si="32"/>
        <v>0</v>
      </c>
      <c r="AG46" s="51">
        <f t="shared" si="32"/>
        <v>0</v>
      </c>
      <c r="AH46" s="51">
        <f t="shared" si="32"/>
        <v>0.47549999999999998</v>
      </c>
      <c r="AI46" s="51">
        <f t="shared" si="32"/>
        <v>2.0350000000000001</v>
      </c>
    </row>
    <row r="48" spans="1:35" s="41" customFormat="1" ht="14">
      <c r="C48" s="40" t="s">
        <v>218</v>
      </c>
      <c r="D48" s="52">
        <v>14001</v>
      </c>
      <c r="E48" s="52" t="s">
        <v>252</v>
      </c>
      <c r="G48" s="41">
        <v>49</v>
      </c>
      <c r="J48" s="41">
        <v>78.099999999999994</v>
      </c>
      <c r="L48" s="41">
        <v>20.100000000000001</v>
      </c>
      <c r="M48" s="41">
        <v>1.7</v>
      </c>
      <c r="N48" s="41">
        <v>0</v>
      </c>
      <c r="O48" s="41">
        <v>0</v>
      </c>
      <c r="P48" s="41">
        <v>0</v>
      </c>
      <c r="Q48" s="40">
        <f t="shared" ref="Q48:Q51" si="34">+P48-N48</f>
        <v>0</v>
      </c>
      <c r="R48" s="41">
        <v>96</v>
      </c>
      <c r="S48" s="40"/>
      <c r="T48" s="41">
        <v>10</v>
      </c>
      <c r="U48" s="41">
        <v>0.6</v>
      </c>
      <c r="X48"/>
      <c r="Y48"/>
      <c r="Z48" s="41">
        <v>0.3</v>
      </c>
      <c r="AA48" s="41">
        <v>24</v>
      </c>
      <c r="AB48" s="41">
        <v>0</v>
      </c>
      <c r="AC48" s="41">
        <v>4.1000000000000002E-2</v>
      </c>
      <c r="AD48" s="41">
        <v>6.3E-2</v>
      </c>
      <c r="AE48" s="41">
        <v>0</v>
      </c>
      <c r="AF48" s="41">
        <v>0</v>
      </c>
      <c r="AG48" s="41">
        <v>0</v>
      </c>
      <c r="AH48" s="41">
        <v>0.16200000000000001</v>
      </c>
      <c r="AI48" s="41">
        <v>1.58</v>
      </c>
    </row>
    <row r="49" spans="1:35" s="41" customFormat="1">
      <c r="C49" s="40" t="s">
        <v>218</v>
      </c>
      <c r="D49" s="41">
        <v>14021</v>
      </c>
      <c r="E49" s="41" t="s">
        <v>253</v>
      </c>
      <c r="G49" s="41">
        <v>39</v>
      </c>
      <c r="J49" s="41">
        <v>79.099999999999994</v>
      </c>
      <c r="L49" s="41">
        <v>19.399999999999999</v>
      </c>
      <c r="M49" s="41">
        <v>0.9</v>
      </c>
      <c r="N49" s="41">
        <v>0</v>
      </c>
      <c r="O49" s="41">
        <v>0</v>
      </c>
      <c r="P49" s="41">
        <v>0</v>
      </c>
      <c r="Q49" s="40">
        <f t="shared" si="34"/>
        <v>0</v>
      </c>
      <c r="R49" s="41">
        <v>91</v>
      </c>
      <c r="S49" s="40"/>
      <c r="T49" s="41">
        <v>80</v>
      </c>
      <c r="U49" s="41">
        <v>0.9</v>
      </c>
      <c r="X49"/>
      <c r="Y49"/>
      <c r="Z49" s="41">
        <v>1.1000000000000001</v>
      </c>
      <c r="AA49" s="41">
        <v>5</v>
      </c>
      <c r="AB49" s="41">
        <v>1.7</v>
      </c>
      <c r="AC49" s="41">
        <v>7.0000000000000007E-2</v>
      </c>
      <c r="AD49" s="41">
        <v>0.1</v>
      </c>
      <c r="AE49" s="41">
        <v>9</v>
      </c>
      <c r="AF49" s="41">
        <v>0</v>
      </c>
      <c r="AG49" s="41">
        <v>9</v>
      </c>
      <c r="AH49" s="41">
        <v>0.12</v>
      </c>
      <c r="AI49" s="41">
        <v>1.9</v>
      </c>
    </row>
    <row r="50" spans="1:35" s="41" customFormat="1" ht="14">
      <c r="C50" s="40" t="s">
        <v>218</v>
      </c>
      <c r="D50" s="52">
        <v>14041</v>
      </c>
      <c r="E50" s="52" t="s">
        <v>254</v>
      </c>
      <c r="G50" s="41">
        <v>40</v>
      </c>
      <c r="J50" s="53">
        <v>77.599999999999994</v>
      </c>
      <c r="K50" s="53"/>
      <c r="L50" s="53">
        <v>21.2</v>
      </c>
      <c r="M50" s="53">
        <v>1.6</v>
      </c>
      <c r="N50" s="54">
        <v>0</v>
      </c>
      <c r="O50" s="54">
        <v>0</v>
      </c>
      <c r="P50" s="53">
        <v>0</v>
      </c>
      <c r="Q50" s="40">
        <f t="shared" si="34"/>
        <v>0</v>
      </c>
      <c r="R50" s="54">
        <v>99</v>
      </c>
      <c r="S50" s="40"/>
      <c r="T50" s="54">
        <v>65</v>
      </c>
      <c r="U50" s="53">
        <v>1.5</v>
      </c>
      <c r="V50" s="53"/>
      <c r="W50" s="54"/>
      <c r="X50"/>
      <c r="Y50"/>
      <c r="Z50" s="56">
        <v>1.1000000000000001</v>
      </c>
      <c r="AA50">
        <v>11</v>
      </c>
      <c r="AB50" s="53">
        <v>0</v>
      </c>
      <c r="AC50" s="55">
        <v>0.09</v>
      </c>
      <c r="AD50" s="55">
        <v>0.12</v>
      </c>
      <c r="AE50" s="54">
        <v>45</v>
      </c>
      <c r="AF50" s="54">
        <v>30</v>
      </c>
      <c r="AG50" s="54">
        <v>48</v>
      </c>
      <c r="AH50" s="55">
        <v>4.7E-2</v>
      </c>
      <c r="AI50" s="56">
        <v>2.12</v>
      </c>
    </row>
    <row r="51" spans="1:35" s="41" customFormat="1" ht="14">
      <c r="C51" s="40" t="s">
        <v>218</v>
      </c>
      <c r="D51" s="52">
        <v>14081</v>
      </c>
      <c r="E51" s="52" t="s">
        <v>255</v>
      </c>
      <c r="G51" s="41">
        <v>37</v>
      </c>
      <c r="J51" s="53">
        <v>80.400000000000006</v>
      </c>
      <c r="K51" s="53"/>
      <c r="L51" s="53">
        <v>16.399999999999999</v>
      </c>
      <c r="M51" s="53">
        <v>2.8</v>
      </c>
      <c r="N51" s="54">
        <v>0</v>
      </c>
      <c r="O51" s="54">
        <v>0</v>
      </c>
      <c r="P51" s="53">
        <v>0</v>
      </c>
      <c r="Q51" s="40">
        <f t="shared" si="34"/>
        <v>0</v>
      </c>
      <c r="R51" s="54">
        <v>95</v>
      </c>
      <c r="S51" s="40"/>
      <c r="T51" s="54">
        <v>14</v>
      </c>
      <c r="U51" s="53">
        <v>0.3</v>
      </c>
      <c r="V51" s="53"/>
      <c r="W51" s="54"/>
      <c r="X51"/>
      <c r="Y51"/>
      <c r="Z51" s="56">
        <v>0.5</v>
      </c>
      <c r="AA51">
        <v>10</v>
      </c>
      <c r="AB51" s="53">
        <v>0.7</v>
      </c>
      <c r="AC51" s="55">
        <v>0.21</v>
      </c>
      <c r="AD51" s="55">
        <v>7.1999999999999995E-2</v>
      </c>
      <c r="AE51" s="54">
        <v>15</v>
      </c>
      <c r="AF51" s="54">
        <v>0</v>
      </c>
      <c r="AG51" s="54">
        <v>15</v>
      </c>
      <c r="AH51" s="55">
        <v>0.11600000000000001</v>
      </c>
      <c r="AI51" s="56">
        <v>2.23</v>
      </c>
    </row>
    <row r="53" spans="1:35" s="42" customFormat="1" ht="14">
      <c r="C53" s="40" t="s">
        <v>218</v>
      </c>
      <c r="D53" s="57">
        <v>14001</v>
      </c>
      <c r="E53" s="57" t="s">
        <v>252</v>
      </c>
      <c r="G53" s="42">
        <v>0</v>
      </c>
      <c r="J53" s="42">
        <f>+J48*(100-$G48)/100</f>
        <v>39.830999999999996</v>
      </c>
      <c r="L53" s="42">
        <f>+L48*(100-$G48)/100</f>
        <v>10.251000000000001</v>
      </c>
      <c r="M53" s="42">
        <f t="shared" ref="M53:P53" si="35">+M48*(100-$G48)/100</f>
        <v>0.86699999999999999</v>
      </c>
      <c r="N53" s="42">
        <f t="shared" si="35"/>
        <v>0</v>
      </c>
      <c r="O53" s="42">
        <f t="shared" si="35"/>
        <v>0</v>
      </c>
      <c r="P53" s="42">
        <f t="shared" si="35"/>
        <v>0</v>
      </c>
      <c r="Q53" s="42">
        <f t="shared" ref="Q53" si="36">+Q48*(100-$G48)/100</f>
        <v>0</v>
      </c>
      <c r="R53" s="42">
        <f>+R48*(100-$G48)/100</f>
        <v>48.96</v>
      </c>
      <c r="T53" s="42">
        <f t="shared" ref="T53:AI53" si="37">+T48*(100-$G48)/100</f>
        <v>5.0999999999999996</v>
      </c>
      <c r="U53" s="42">
        <f t="shared" si="37"/>
        <v>0.30599999999999999</v>
      </c>
      <c r="Z53" s="42">
        <f t="shared" ref="Z53:AA56" si="38">+Z48*(100-$G48)/100</f>
        <v>0.153</v>
      </c>
      <c r="AA53" s="42">
        <f t="shared" si="38"/>
        <v>12.24</v>
      </c>
      <c r="AB53" s="42">
        <f t="shared" si="37"/>
        <v>0</v>
      </c>
      <c r="AC53" s="42">
        <f t="shared" si="37"/>
        <v>2.0910000000000002E-2</v>
      </c>
      <c r="AD53" s="42">
        <f t="shared" si="37"/>
        <v>3.2129999999999999E-2</v>
      </c>
      <c r="AE53" s="42">
        <f t="shared" si="37"/>
        <v>0</v>
      </c>
      <c r="AF53" s="42">
        <f t="shared" si="37"/>
        <v>0</v>
      </c>
      <c r="AG53" s="42">
        <f t="shared" si="37"/>
        <v>0</v>
      </c>
      <c r="AH53" s="42">
        <f t="shared" si="37"/>
        <v>8.2619999999999999E-2</v>
      </c>
      <c r="AI53" s="42">
        <f t="shared" si="37"/>
        <v>0.80579999999999996</v>
      </c>
    </row>
    <row r="54" spans="1:35" s="42" customFormat="1">
      <c r="C54" s="40" t="s">
        <v>218</v>
      </c>
      <c r="D54" s="42">
        <v>14021</v>
      </c>
      <c r="E54" s="42" t="s">
        <v>253</v>
      </c>
      <c r="G54" s="42">
        <v>0</v>
      </c>
      <c r="J54" s="42">
        <f t="shared" ref="J54:L56" si="39">+J49*(100-$G49)/100</f>
        <v>48.250999999999998</v>
      </c>
      <c r="L54" s="42">
        <f t="shared" si="39"/>
        <v>11.833999999999998</v>
      </c>
      <c r="M54" s="42">
        <f t="shared" ref="M54:P54" si="40">+M49*(100-$G49)/100</f>
        <v>0.54899999999999993</v>
      </c>
      <c r="N54" s="42">
        <f t="shared" si="40"/>
        <v>0</v>
      </c>
      <c r="O54" s="42">
        <f t="shared" si="40"/>
        <v>0</v>
      </c>
      <c r="P54" s="42">
        <f t="shared" si="40"/>
        <v>0</v>
      </c>
      <c r="Q54" s="42">
        <f t="shared" ref="Q54" si="41">+Q49*(100-$G49)/100</f>
        <v>0</v>
      </c>
      <c r="R54" s="42">
        <f t="shared" ref="R54" si="42">+R49*(100-$G49)/100</f>
        <v>55.51</v>
      </c>
      <c r="T54" s="42">
        <f t="shared" ref="T54:AI54" si="43">+T49*(100-$G49)/100</f>
        <v>48.8</v>
      </c>
      <c r="U54" s="42">
        <f t="shared" si="43"/>
        <v>0.54899999999999993</v>
      </c>
      <c r="Z54" s="42">
        <f t="shared" si="38"/>
        <v>0.67100000000000004</v>
      </c>
      <c r="AA54" s="42">
        <f t="shared" si="38"/>
        <v>3.05</v>
      </c>
      <c r="AB54" s="42">
        <f t="shared" si="43"/>
        <v>1.0369999999999999</v>
      </c>
      <c r="AC54" s="42">
        <f t="shared" si="43"/>
        <v>4.2700000000000002E-2</v>
      </c>
      <c r="AD54" s="42">
        <f t="shared" si="43"/>
        <v>6.1000000000000006E-2</v>
      </c>
      <c r="AE54" s="42">
        <f t="shared" si="43"/>
        <v>5.49</v>
      </c>
      <c r="AF54" s="42">
        <f t="shared" si="43"/>
        <v>0</v>
      </c>
      <c r="AG54" s="42">
        <f t="shared" si="43"/>
        <v>5.49</v>
      </c>
      <c r="AH54" s="42">
        <f t="shared" si="43"/>
        <v>7.3199999999999987E-2</v>
      </c>
      <c r="AI54" s="42">
        <f t="shared" si="43"/>
        <v>1.1589999999999998</v>
      </c>
    </row>
    <row r="55" spans="1:35" s="42" customFormat="1" ht="14">
      <c r="C55" s="40" t="s">
        <v>218</v>
      </c>
      <c r="D55" s="57">
        <v>14041</v>
      </c>
      <c r="E55" s="57" t="s">
        <v>254</v>
      </c>
      <c r="G55" s="42">
        <v>0</v>
      </c>
      <c r="J55" s="42">
        <f t="shared" si="39"/>
        <v>46.56</v>
      </c>
      <c r="L55" s="42">
        <f t="shared" si="39"/>
        <v>12.72</v>
      </c>
      <c r="M55" s="42">
        <f t="shared" ref="M55:P55" si="44">+M50*(100-$G50)/100</f>
        <v>0.96</v>
      </c>
      <c r="N55" s="42">
        <f t="shared" si="44"/>
        <v>0</v>
      </c>
      <c r="O55" s="42">
        <f t="shared" si="44"/>
        <v>0</v>
      </c>
      <c r="P55" s="42">
        <f t="shared" si="44"/>
        <v>0</v>
      </c>
      <c r="Q55" s="42">
        <f t="shared" ref="Q55" si="45">+Q50*(100-$G50)/100</f>
        <v>0</v>
      </c>
      <c r="R55" s="42">
        <f t="shared" ref="R55" si="46">+R50*(100-$G50)/100</f>
        <v>59.4</v>
      </c>
      <c r="T55" s="42">
        <f t="shared" ref="T55:AI55" si="47">+T50*(100-$G50)/100</f>
        <v>39</v>
      </c>
      <c r="U55" s="42">
        <f t="shared" si="47"/>
        <v>0.9</v>
      </c>
      <c r="Z55" s="42">
        <f t="shared" si="38"/>
        <v>0.66</v>
      </c>
      <c r="AA55" s="42">
        <f t="shared" si="38"/>
        <v>6.6</v>
      </c>
      <c r="AB55" s="42">
        <f t="shared" si="47"/>
        <v>0</v>
      </c>
      <c r="AC55" s="42">
        <f t="shared" si="47"/>
        <v>5.3999999999999992E-2</v>
      </c>
      <c r="AD55" s="42">
        <f t="shared" si="47"/>
        <v>7.1999999999999995E-2</v>
      </c>
      <c r="AE55" s="42">
        <f t="shared" si="47"/>
        <v>27</v>
      </c>
      <c r="AF55" s="42">
        <f t="shared" si="47"/>
        <v>18</v>
      </c>
      <c r="AG55" s="42">
        <f t="shared" si="47"/>
        <v>28.8</v>
      </c>
      <c r="AH55" s="42">
        <f t="shared" si="47"/>
        <v>2.8199999999999999E-2</v>
      </c>
      <c r="AI55" s="42">
        <f t="shared" si="47"/>
        <v>1.272</v>
      </c>
    </row>
    <row r="56" spans="1:35" s="42" customFormat="1" ht="14">
      <c r="C56" s="40" t="s">
        <v>218</v>
      </c>
      <c r="D56" s="57">
        <v>14081</v>
      </c>
      <c r="E56" s="57" t="s">
        <v>255</v>
      </c>
      <c r="G56" s="42">
        <v>0</v>
      </c>
      <c r="J56" s="42">
        <f t="shared" si="39"/>
        <v>50.652000000000008</v>
      </c>
      <c r="L56" s="42">
        <f t="shared" si="39"/>
        <v>10.331999999999999</v>
      </c>
      <c r="M56" s="42">
        <f t="shared" ref="M56:P56" si="48">+M51*(100-$G51)/100</f>
        <v>1.7639999999999998</v>
      </c>
      <c r="N56" s="42">
        <f t="shared" si="48"/>
        <v>0</v>
      </c>
      <c r="O56" s="42">
        <f t="shared" si="48"/>
        <v>0</v>
      </c>
      <c r="P56" s="42">
        <f t="shared" si="48"/>
        <v>0</v>
      </c>
      <c r="Q56" s="42">
        <f t="shared" ref="Q56" si="49">+Q51*(100-$G51)/100</f>
        <v>0</v>
      </c>
      <c r="R56" s="42">
        <f t="shared" ref="R56" si="50">+R51*(100-$G51)/100</f>
        <v>59.85</v>
      </c>
      <c r="T56" s="42">
        <f t="shared" ref="T56:AI56" si="51">+T51*(100-$G51)/100</f>
        <v>8.82</v>
      </c>
      <c r="U56" s="42">
        <f t="shared" si="51"/>
        <v>0.18899999999999997</v>
      </c>
      <c r="Z56" s="42">
        <f t="shared" si="38"/>
        <v>0.315</v>
      </c>
      <c r="AA56" s="42">
        <f t="shared" si="38"/>
        <v>6.3</v>
      </c>
      <c r="AB56" s="42">
        <f t="shared" si="51"/>
        <v>0.44099999999999995</v>
      </c>
      <c r="AC56" s="42">
        <f t="shared" si="51"/>
        <v>0.13229999999999997</v>
      </c>
      <c r="AD56" s="42">
        <f t="shared" si="51"/>
        <v>4.5359999999999998E-2</v>
      </c>
      <c r="AE56" s="42">
        <f t="shared" si="51"/>
        <v>9.4499999999999993</v>
      </c>
      <c r="AF56" s="42">
        <f t="shared" si="51"/>
        <v>0</v>
      </c>
      <c r="AG56" s="42">
        <f t="shared" si="51"/>
        <v>9.4499999999999993</v>
      </c>
      <c r="AH56" s="42">
        <f t="shared" si="51"/>
        <v>7.3080000000000006E-2</v>
      </c>
      <c r="AI56" s="42">
        <f t="shared" si="51"/>
        <v>1.4049</v>
      </c>
    </row>
    <row r="57" spans="1:35" ht="14">
      <c r="D57" s="46"/>
      <c r="E57" s="46"/>
    </row>
    <row r="58" spans="1:35" s="58" customFormat="1">
      <c r="A58" s="58">
        <v>122</v>
      </c>
      <c r="B58" s="58" t="s">
        <v>180</v>
      </c>
      <c r="G58" s="58">
        <f>AVERAGE(G53:G56)</f>
        <v>0</v>
      </c>
      <c r="J58" s="58">
        <f t="shared" ref="J58" si="52">AVERAGE(J53:J56)</f>
        <v>46.323500000000003</v>
      </c>
      <c r="L58" s="58">
        <f t="shared" ref="L58:M58" si="53">AVERAGE(L53:L56)</f>
        <v>11.28425</v>
      </c>
      <c r="M58" s="58">
        <f t="shared" si="53"/>
        <v>1.0349999999999999</v>
      </c>
      <c r="N58" s="58">
        <f>AVERAGE(N48:N51)</f>
        <v>0</v>
      </c>
      <c r="O58" s="58">
        <f t="shared" ref="O58:AI58" si="54">AVERAGE(O53:O56)</f>
        <v>0</v>
      </c>
      <c r="P58" s="58">
        <f t="shared" si="54"/>
        <v>0</v>
      </c>
      <c r="Q58" s="58">
        <f t="shared" si="54"/>
        <v>0</v>
      </c>
      <c r="R58" s="58">
        <f t="shared" si="54"/>
        <v>55.93</v>
      </c>
      <c r="S58" s="40"/>
      <c r="T58" s="58">
        <f t="shared" si="54"/>
        <v>25.43</v>
      </c>
      <c r="U58" s="58">
        <f t="shared" si="54"/>
        <v>0.48599999999999999</v>
      </c>
      <c r="X58" s="58">
        <f>0.367*G58</f>
        <v>0</v>
      </c>
      <c r="Y58" s="58">
        <f>+G58-X58</f>
        <v>0</v>
      </c>
      <c r="Z58" s="58">
        <f t="shared" ref="Z58:AA58" si="55">AVERAGE(Z53:Z56)</f>
        <v>0.44974999999999998</v>
      </c>
      <c r="AA58" s="58">
        <f t="shared" si="55"/>
        <v>7.0475000000000003</v>
      </c>
      <c r="AB58" s="58">
        <f t="shared" si="54"/>
        <v>0.36949999999999994</v>
      </c>
      <c r="AC58" s="58">
        <f t="shared" si="54"/>
        <v>6.2477499999999991E-2</v>
      </c>
      <c r="AD58" s="58">
        <f t="shared" si="54"/>
        <v>5.2622500000000003E-2</v>
      </c>
      <c r="AE58" s="58">
        <f t="shared" si="54"/>
        <v>10.484999999999999</v>
      </c>
      <c r="AF58" s="58">
        <f t="shared" si="54"/>
        <v>4.5</v>
      </c>
      <c r="AG58" s="58">
        <f t="shared" si="54"/>
        <v>10.934999999999999</v>
      </c>
      <c r="AH58" s="58">
        <f t="shared" si="54"/>
        <v>6.4274999999999999E-2</v>
      </c>
      <c r="AI58" s="58">
        <f t="shared" si="54"/>
        <v>1.160425</v>
      </c>
    </row>
    <row r="60" spans="1:35">
      <c r="C60" s="40" t="s">
        <v>218</v>
      </c>
      <c r="D60">
        <v>14006</v>
      </c>
      <c r="E60" t="s">
        <v>256</v>
      </c>
      <c r="G60">
        <v>10</v>
      </c>
      <c r="J60">
        <v>5.8</v>
      </c>
      <c r="L60">
        <v>86.5</v>
      </c>
      <c r="M60">
        <v>7.3</v>
      </c>
      <c r="N60">
        <v>0</v>
      </c>
      <c r="O60">
        <v>0</v>
      </c>
      <c r="P60">
        <v>0</v>
      </c>
      <c r="Q60">
        <v>0</v>
      </c>
      <c r="R60">
        <v>413</v>
      </c>
      <c r="S60" s="40"/>
      <c r="T60">
        <v>43</v>
      </c>
      <c r="U60">
        <v>2.6</v>
      </c>
      <c r="Z60">
        <v>1.3</v>
      </c>
      <c r="AA60">
        <v>93</v>
      </c>
      <c r="AB60">
        <v>0</v>
      </c>
      <c r="AC60">
        <v>0.159</v>
      </c>
      <c r="AD60">
        <v>0.25700000000000001</v>
      </c>
      <c r="AE60">
        <v>0</v>
      </c>
      <c r="AF60">
        <v>0</v>
      </c>
      <c r="AG60">
        <v>0</v>
      </c>
      <c r="AH60">
        <v>0.627</v>
      </c>
      <c r="AI60">
        <v>6.12</v>
      </c>
    </row>
    <row r="61" spans="1:35" ht="14">
      <c r="C61" s="40" t="s">
        <v>218</v>
      </c>
      <c r="D61" s="46">
        <v>14026</v>
      </c>
      <c r="E61" s="46" t="s">
        <v>257</v>
      </c>
      <c r="G61">
        <v>10</v>
      </c>
      <c r="J61" s="47">
        <v>5.8</v>
      </c>
      <c r="K61" s="47"/>
      <c r="L61" s="47">
        <v>87.4</v>
      </c>
      <c r="M61" s="47">
        <v>4.0999999999999996</v>
      </c>
      <c r="N61" s="48">
        <v>0</v>
      </c>
      <c r="O61" s="48">
        <v>0</v>
      </c>
      <c r="P61" s="47">
        <v>0</v>
      </c>
      <c r="Q61" s="47">
        <v>0</v>
      </c>
      <c r="R61" s="48">
        <v>410</v>
      </c>
      <c r="S61" s="40"/>
      <c r="T61" s="48">
        <v>361</v>
      </c>
      <c r="U61" s="47">
        <v>4.0999999999999996</v>
      </c>
      <c r="V61" s="47"/>
      <c r="W61" s="47"/>
      <c r="Z61" s="50">
        <v>5</v>
      </c>
      <c r="AA61">
        <v>21</v>
      </c>
      <c r="AB61" s="47">
        <v>6.5</v>
      </c>
      <c r="AC61" s="49">
        <v>0.3</v>
      </c>
      <c r="AD61" s="49">
        <v>0.45100000000000001</v>
      </c>
      <c r="AE61" s="48">
        <v>37</v>
      </c>
      <c r="AF61" s="48">
        <v>0</v>
      </c>
      <c r="AG61" s="48">
        <v>37</v>
      </c>
      <c r="AH61" s="49">
        <v>0.51400000000000001</v>
      </c>
      <c r="AI61" s="50">
        <v>8.14</v>
      </c>
    </row>
    <row r="62" spans="1:35" ht="14">
      <c r="C62" s="40" t="s">
        <v>218</v>
      </c>
      <c r="D62" s="46">
        <v>14046</v>
      </c>
      <c r="E62" s="46" t="s">
        <v>258</v>
      </c>
      <c r="G62">
        <v>10</v>
      </c>
      <c r="J62" s="47">
        <v>24.6</v>
      </c>
      <c r="K62" s="47"/>
      <c r="L62" s="47">
        <v>71.400000000000006</v>
      </c>
      <c r="M62" s="47">
        <v>5.4</v>
      </c>
      <c r="N62" s="48">
        <v>0</v>
      </c>
      <c r="O62" s="48">
        <v>0</v>
      </c>
      <c r="P62" s="47">
        <v>0</v>
      </c>
      <c r="Q62" s="47">
        <v>0</v>
      </c>
      <c r="R62" s="48">
        <v>333</v>
      </c>
      <c r="S62" s="40"/>
      <c r="T62" s="48">
        <v>219</v>
      </c>
      <c r="U62" s="47">
        <v>5</v>
      </c>
      <c r="V62" s="47"/>
      <c r="W62" s="47"/>
      <c r="X62" s="50"/>
      <c r="Y62" s="50"/>
      <c r="Z62" s="50">
        <v>3.7</v>
      </c>
      <c r="AA62" s="50">
        <v>37</v>
      </c>
      <c r="AB62" s="47">
        <v>0</v>
      </c>
      <c r="AC62" s="49">
        <v>0.30299999999999999</v>
      </c>
      <c r="AD62" s="49">
        <v>0.40400000000000003</v>
      </c>
      <c r="AE62" s="48">
        <v>151</v>
      </c>
      <c r="AF62" s="48">
        <v>101</v>
      </c>
      <c r="AG62" s="48">
        <v>162</v>
      </c>
      <c r="AH62" s="49">
        <v>0.158</v>
      </c>
      <c r="AI62" s="50">
        <v>7.14</v>
      </c>
    </row>
    <row r="63" spans="1:35" ht="14">
      <c r="C63" s="40" t="s">
        <v>218</v>
      </c>
      <c r="D63" s="46">
        <v>14086</v>
      </c>
      <c r="E63" s="46" t="s">
        <v>259</v>
      </c>
      <c r="G63">
        <v>10</v>
      </c>
      <c r="J63" s="47">
        <v>24.6</v>
      </c>
      <c r="K63" s="47"/>
      <c r="L63" s="47">
        <v>63.1</v>
      </c>
      <c r="M63" s="47">
        <v>10.8</v>
      </c>
      <c r="N63" s="48">
        <v>0</v>
      </c>
      <c r="O63" s="48">
        <v>0</v>
      </c>
      <c r="P63" s="47">
        <v>0</v>
      </c>
      <c r="Q63" s="47">
        <v>0</v>
      </c>
      <c r="R63" s="48">
        <v>366</v>
      </c>
      <c r="S63" s="40"/>
      <c r="T63" s="48">
        <v>54</v>
      </c>
      <c r="U63" s="47">
        <v>1.2</v>
      </c>
      <c r="V63" s="47"/>
      <c r="W63" s="47"/>
      <c r="X63" s="50"/>
      <c r="Y63" s="50"/>
      <c r="Z63" s="50">
        <v>1.9</v>
      </c>
      <c r="AA63" s="50">
        <v>35</v>
      </c>
      <c r="AB63" s="47">
        <v>2.2000000000000002</v>
      </c>
      <c r="AC63" s="49">
        <v>0.72799999999999998</v>
      </c>
      <c r="AD63" s="49">
        <v>0.26300000000000001</v>
      </c>
      <c r="AE63" s="48">
        <v>52</v>
      </c>
      <c r="AF63" s="48">
        <v>0</v>
      </c>
      <c r="AG63" s="48">
        <v>52</v>
      </c>
      <c r="AH63" s="49">
        <v>0.40200000000000002</v>
      </c>
      <c r="AI63" s="50">
        <v>7.73</v>
      </c>
    </row>
    <row r="64" spans="1:35" ht="14">
      <c r="C64" s="40" t="s">
        <v>218</v>
      </c>
      <c r="D64" s="46">
        <v>15021</v>
      </c>
      <c r="E64" s="46" t="s">
        <v>260</v>
      </c>
      <c r="G64">
        <v>10</v>
      </c>
      <c r="J64">
        <v>35</v>
      </c>
      <c r="L64">
        <v>41.8</v>
      </c>
      <c r="M64">
        <v>20.9</v>
      </c>
      <c r="N64">
        <v>0</v>
      </c>
      <c r="O64">
        <v>0</v>
      </c>
      <c r="P64">
        <v>0</v>
      </c>
      <c r="Q64">
        <v>0</v>
      </c>
      <c r="R64">
        <v>367</v>
      </c>
      <c r="S64" s="40"/>
      <c r="T64">
        <v>132</v>
      </c>
      <c r="U64">
        <v>2.6</v>
      </c>
      <c r="Z64">
        <v>2.2999999999999998</v>
      </c>
      <c r="AA64">
        <v>23</v>
      </c>
      <c r="AB64">
        <v>1.6</v>
      </c>
      <c r="AC64">
        <v>0.214</v>
      </c>
      <c r="AD64">
        <v>0.54100000000000004</v>
      </c>
      <c r="AE64">
        <v>65</v>
      </c>
      <c r="AF64">
        <v>0</v>
      </c>
      <c r="AG64">
        <v>65</v>
      </c>
      <c r="AH64">
        <v>0.70099999999999996</v>
      </c>
      <c r="AI64">
        <v>31.73</v>
      </c>
    </row>
    <row r="66" spans="1:35">
      <c r="A66">
        <v>123</v>
      </c>
      <c r="B66" t="s">
        <v>181</v>
      </c>
      <c r="G66">
        <f>AVERAGE(G60:G64)</f>
        <v>10</v>
      </c>
      <c r="J66">
        <f t="shared" ref="J66" si="56">AVERAGE(J60:J64)</f>
        <v>19.160000000000004</v>
      </c>
      <c r="L66">
        <f t="shared" ref="L66:AI66" si="57">AVERAGE(L60:L64)</f>
        <v>70.040000000000006</v>
      </c>
      <c r="M66">
        <f t="shared" si="57"/>
        <v>9.6999999999999993</v>
      </c>
      <c r="N66">
        <f t="shared" si="57"/>
        <v>0</v>
      </c>
      <c r="O66">
        <f t="shared" si="57"/>
        <v>0</v>
      </c>
      <c r="P66">
        <f t="shared" si="57"/>
        <v>0</v>
      </c>
      <c r="Q66">
        <f t="shared" si="57"/>
        <v>0</v>
      </c>
      <c r="R66">
        <f t="shared" si="57"/>
        <v>377.8</v>
      </c>
      <c r="S66" s="40"/>
      <c r="T66">
        <f t="shared" si="57"/>
        <v>161.80000000000001</v>
      </c>
      <c r="U66">
        <f t="shared" si="57"/>
        <v>3.0999999999999996</v>
      </c>
      <c r="X66" s="58">
        <f>0.367*G66</f>
        <v>3.67</v>
      </c>
      <c r="Y66" s="58">
        <f>+G66-X66</f>
        <v>6.33</v>
      </c>
      <c r="Z66">
        <f t="shared" ref="Z66:AA66" si="58">AVERAGE(Z60:Z64)</f>
        <v>2.84</v>
      </c>
      <c r="AA66">
        <f t="shared" si="58"/>
        <v>41.8</v>
      </c>
      <c r="AB66">
        <f t="shared" si="57"/>
        <v>2.0599999999999996</v>
      </c>
      <c r="AC66">
        <f t="shared" si="57"/>
        <v>0.34079999999999999</v>
      </c>
      <c r="AD66">
        <f t="shared" si="57"/>
        <v>0.38319999999999999</v>
      </c>
      <c r="AE66">
        <f t="shared" si="57"/>
        <v>61</v>
      </c>
      <c r="AF66">
        <f t="shared" si="57"/>
        <v>20.2</v>
      </c>
      <c r="AG66">
        <f t="shared" si="57"/>
        <v>63.2</v>
      </c>
      <c r="AH66">
        <f t="shared" si="57"/>
        <v>0.48040000000000005</v>
      </c>
      <c r="AI66">
        <f t="shared" si="57"/>
        <v>12.172000000000001</v>
      </c>
    </row>
    <row r="68" spans="1:35">
      <c r="C68" s="40" t="s">
        <v>218</v>
      </c>
      <c r="D68">
        <v>9001</v>
      </c>
      <c r="E68" t="s">
        <v>262</v>
      </c>
      <c r="G68">
        <v>0</v>
      </c>
      <c r="J68">
        <v>88.3</v>
      </c>
      <c r="L68">
        <v>3.2</v>
      </c>
      <c r="M68">
        <v>3.3</v>
      </c>
      <c r="N68">
        <v>0</v>
      </c>
      <c r="O68">
        <v>0</v>
      </c>
      <c r="P68">
        <v>4.5</v>
      </c>
      <c r="Q68" s="40">
        <f t="shared" ref="Q68:Q69" si="59">+P68-N68</f>
        <v>4.5</v>
      </c>
      <c r="R68">
        <v>60</v>
      </c>
      <c r="S68" s="40"/>
      <c r="T68">
        <v>113</v>
      </c>
      <c r="U68">
        <v>0</v>
      </c>
      <c r="Z68">
        <v>0.4</v>
      </c>
      <c r="AA68">
        <v>5</v>
      </c>
      <c r="AB68">
        <v>0</v>
      </c>
      <c r="AC68">
        <v>4.3999999999999997E-2</v>
      </c>
      <c r="AD68">
        <v>0.183</v>
      </c>
      <c r="AE68">
        <v>28</v>
      </c>
      <c r="AF68">
        <v>5</v>
      </c>
      <c r="AG68">
        <v>28</v>
      </c>
      <c r="AH68">
        <v>3.5999999999999997E-2</v>
      </c>
      <c r="AI68">
        <v>0.44</v>
      </c>
    </row>
    <row r="69" spans="1:35" ht="14">
      <c r="C69" s="40" t="s">
        <v>218</v>
      </c>
      <c r="D69" s="46">
        <v>9021</v>
      </c>
      <c r="E69" s="46" t="s">
        <v>263</v>
      </c>
      <c r="G69">
        <v>0</v>
      </c>
      <c r="J69" s="47">
        <v>87</v>
      </c>
      <c r="K69" s="47"/>
      <c r="L69" s="47">
        <v>3.6</v>
      </c>
      <c r="M69" s="47">
        <v>4.0999999999999996</v>
      </c>
      <c r="N69" s="48">
        <v>0</v>
      </c>
      <c r="O69" s="48">
        <v>0</v>
      </c>
      <c r="P69" s="47">
        <v>4.5</v>
      </c>
      <c r="Q69" s="40">
        <f t="shared" si="59"/>
        <v>4.5</v>
      </c>
      <c r="R69" s="48">
        <v>69</v>
      </c>
      <c r="S69" s="40"/>
      <c r="T69" s="48">
        <v>134</v>
      </c>
      <c r="U69" s="47">
        <v>0.1</v>
      </c>
      <c r="V69" s="47"/>
      <c r="W69" s="47"/>
      <c r="X69" s="50"/>
      <c r="Y69" s="50"/>
      <c r="Z69" s="50">
        <v>0.3</v>
      </c>
      <c r="AA69" s="50">
        <v>1</v>
      </c>
      <c r="AB69" s="47">
        <v>1.3</v>
      </c>
      <c r="AC69" s="49">
        <v>4.8000000000000001E-2</v>
      </c>
      <c r="AD69" s="49">
        <v>0.13800000000000001</v>
      </c>
      <c r="AE69" s="48">
        <v>56</v>
      </c>
      <c r="AF69" s="48">
        <v>7</v>
      </c>
      <c r="AG69" s="48">
        <v>57</v>
      </c>
      <c r="AH69" s="49">
        <v>4.5999999999999999E-2</v>
      </c>
      <c r="AI69" s="50">
        <v>7.0000000000000007E-2</v>
      </c>
    </row>
    <row r="71" spans="1:35">
      <c r="A71">
        <v>125</v>
      </c>
      <c r="B71" t="s">
        <v>183</v>
      </c>
      <c r="G71">
        <f>AVERAGE(G68:G69)</f>
        <v>0</v>
      </c>
      <c r="J71">
        <f t="shared" ref="J71" si="60">AVERAGE(J68:J69)</f>
        <v>87.65</v>
      </c>
      <c r="L71">
        <f t="shared" ref="L71:P71" si="61">AVERAGE(L68:L69)</f>
        <v>3.4000000000000004</v>
      </c>
      <c r="M71">
        <f t="shared" si="61"/>
        <v>3.6999999999999997</v>
      </c>
      <c r="N71">
        <f t="shared" si="61"/>
        <v>0</v>
      </c>
      <c r="O71">
        <f t="shared" si="61"/>
        <v>0</v>
      </c>
      <c r="P71">
        <f t="shared" si="61"/>
        <v>4.5</v>
      </c>
      <c r="Q71">
        <f>AVERAGE(Q68:Q69)</f>
        <v>4.5</v>
      </c>
      <c r="R71">
        <f>AVERAGE(R68:R69)</f>
        <v>64.5</v>
      </c>
      <c r="S71" s="40"/>
      <c r="T71">
        <f t="shared" ref="T71:AI71" si="62">AVERAGE(T68:T69)</f>
        <v>123.5</v>
      </c>
      <c r="U71">
        <f t="shared" si="62"/>
        <v>0.05</v>
      </c>
      <c r="Z71">
        <f t="shared" ref="Z71:AA71" si="63">AVERAGE(Z68:Z69)</f>
        <v>0.35</v>
      </c>
      <c r="AA71">
        <f t="shared" si="63"/>
        <v>3</v>
      </c>
      <c r="AB71">
        <f t="shared" si="62"/>
        <v>0.65</v>
      </c>
      <c r="AC71">
        <f t="shared" si="62"/>
        <v>4.5999999999999999E-2</v>
      </c>
      <c r="AD71">
        <f t="shared" si="62"/>
        <v>0.1605</v>
      </c>
      <c r="AE71">
        <f t="shared" si="62"/>
        <v>42</v>
      </c>
      <c r="AF71">
        <f t="shared" si="62"/>
        <v>6</v>
      </c>
      <c r="AG71">
        <f t="shared" si="62"/>
        <v>42.5</v>
      </c>
      <c r="AH71">
        <f t="shared" si="62"/>
        <v>4.0999999999999995E-2</v>
      </c>
      <c r="AI71">
        <f t="shared" si="62"/>
        <v>0.255</v>
      </c>
    </row>
    <row r="73" spans="1:35" s="40" customFormat="1">
      <c r="C73" s="40" t="s">
        <v>162</v>
      </c>
      <c r="D73" s="40">
        <v>4611</v>
      </c>
      <c r="E73" s="40" t="s">
        <v>268</v>
      </c>
      <c r="G73" s="40">
        <v>0</v>
      </c>
      <c r="J73" s="40">
        <v>17.07</v>
      </c>
      <c r="L73" s="40">
        <v>0.22</v>
      </c>
      <c r="M73" s="40">
        <v>80.17</v>
      </c>
      <c r="N73" s="40">
        <v>0</v>
      </c>
      <c r="O73" s="40">
        <v>0</v>
      </c>
      <c r="P73" s="40">
        <v>0.75</v>
      </c>
      <c r="Q73" s="40">
        <f t="shared" ref="Q73:Q74" si="64">+P73-N73</f>
        <v>0.75</v>
      </c>
      <c r="R73" s="40">
        <v>713</v>
      </c>
      <c r="T73" s="40">
        <v>3</v>
      </c>
      <c r="U73" s="40">
        <v>0</v>
      </c>
      <c r="Z73" s="40">
        <v>0</v>
      </c>
      <c r="AA73" s="41">
        <v>1</v>
      </c>
      <c r="AB73" s="40">
        <v>0.1</v>
      </c>
      <c r="AC73" s="40">
        <v>0</v>
      </c>
      <c r="AD73" s="40">
        <v>0</v>
      </c>
      <c r="AE73" s="40">
        <v>768</v>
      </c>
      <c r="AF73" s="40">
        <v>610</v>
      </c>
      <c r="AG73" s="40">
        <v>819</v>
      </c>
      <c r="AH73" s="40">
        <v>1E-3</v>
      </c>
      <c r="AI73" s="40">
        <v>0</v>
      </c>
    </row>
    <row r="74" spans="1:35" s="40" customFormat="1">
      <c r="C74" s="40" t="s">
        <v>249</v>
      </c>
      <c r="D74" s="40">
        <v>1101</v>
      </c>
      <c r="E74" s="40" t="s">
        <v>267</v>
      </c>
      <c r="G74" s="40">
        <v>0</v>
      </c>
      <c r="L74" s="40">
        <v>0.9</v>
      </c>
      <c r="M74" s="40">
        <v>81.099999999999994</v>
      </c>
      <c r="N74" s="40">
        <v>0</v>
      </c>
      <c r="O74" s="40">
        <v>0</v>
      </c>
      <c r="P74" s="40">
        <v>0</v>
      </c>
      <c r="Q74" s="40">
        <f t="shared" si="64"/>
        <v>0</v>
      </c>
      <c r="R74" s="40">
        <v>733.5</v>
      </c>
      <c r="T74" s="40">
        <v>17</v>
      </c>
      <c r="U74" s="40">
        <v>0</v>
      </c>
      <c r="Z74" s="40">
        <v>0.1</v>
      </c>
      <c r="AA74" s="41">
        <v>3</v>
      </c>
      <c r="AB74" s="40">
        <v>0</v>
      </c>
      <c r="AC74" s="40">
        <v>0</v>
      </c>
      <c r="AD74" s="40">
        <v>0.2</v>
      </c>
      <c r="AE74" s="40">
        <v>671</v>
      </c>
      <c r="AF74" s="40">
        <v>158</v>
      </c>
      <c r="AG74" s="59">
        <v>684</v>
      </c>
      <c r="AH74" s="40">
        <v>0</v>
      </c>
      <c r="AI74" s="40">
        <v>0.2</v>
      </c>
    </row>
    <row r="76" spans="1:35">
      <c r="A76">
        <v>129</v>
      </c>
      <c r="B76" t="s">
        <v>187</v>
      </c>
      <c r="G76">
        <f>AVERAGE(G73:G74)</f>
        <v>0</v>
      </c>
      <c r="L76">
        <f t="shared" ref="L76:AI76" si="65">AVERAGE(L73:L74)</f>
        <v>0.56000000000000005</v>
      </c>
      <c r="M76">
        <f t="shared" si="65"/>
        <v>80.634999999999991</v>
      </c>
      <c r="N76">
        <f t="shared" si="65"/>
        <v>0</v>
      </c>
      <c r="O76">
        <f t="shared" si="65"/>
        <v>0</v>
      </c>
      <c r="P76">
        <f t="shared" si="65"/>
        <v>0.375</v>
      </c>
      <c r="Q76">
        <f t="shared" si="65"/>
        <v>0.375</v>
      </c>
      <c r="R76">
        <f t="shared" si="65"/>
        <v>723.25</v>
      </c>
      <c r="S76" s="40"/>
      <c r="T76">
        <f t="shared" si="65"/>
        <v>10</v>
      </c>
      <c r="U76">
        <f t="shared" si="65"/>
        <v>0</v>
      </c>
      <c r="Z76">
        <f t="shared" ref="Z76:AA76" si="66">AVERAGE(Z73:Z74)</f>
        <v>0.05</v>
      </c>
      <c r="AA76">
        <f t="shared" si="66"/>
        <v>2</v>
      </c>
      <c r="AB76">
        <f t="shared" si="65"/>
        <v>0.05</v>
      </c>
      <c r="AC76">
        <f t="shared" si="65"/>
        <v>0</v>
      </c>
      <c r="AD76">
        <f t="shared" si="65"/>
        <v>0.1</v>
      </c>
      <c r="AE76">
        <f t="shared" si="65"/>
        <v>719.5</v>
      </c>
      <c r="AF76">
        <f t="shared" si="65"/>
        <v>384</v>
      </c>
      <c r="AG76">
        <f t="shared" si="65"/>
        <v>751.5</v>
      </c>
      <c r="AH76">
        <f t="shared" si="65"/>
        <v>5.0000000000000001E-4</v>
      </c>
      <c r="AI76">
        <f t="shared" si="65"/>
        <v>0.1</v>
      </c>
    </row>
    <row r="78" spans="1:35" ht="14">
      <c r="C78" s="40" t="s">
        <v>218</v>
      </c>
      <c r="D78">
        <v>30001</v>
      </c>
      <c r="E78" t="s">
        <v>270</v>
      </c>
      <c r="G78">
        <v>36</v>
      </c>
      <c r="J78" s="47">
        <v>74.900000000000006</v>
      </c>
      <c r="K78" s="47"/>
      <c r="L78" s="47">
        <v>1.1000000000000001</v>
      </c>
      <c r="M78" s="47">
        <v>0.3</v>
      </c>
      <c r="N78" s="48">
        <v>3</v>
      </c>
      <c r="O78" s="48">
        <v>0</v>
      </c>
      <c r="P78" s="47">
        <v>22.8</v>
      </c>
      <c r="Q78" s="47">
        <f>+P78-N78</f>
        <v>19.8</v>
      </c>
      <c r="R78" s="48">
        <v>89</v>
      </c>
      <c r="S78" s="40"/>
      <c r="T78" s="48">
        <v>5</v>
      </c>
      <c r="U78" s="47">
        <v>0.3</v>
      </c>
      <c r="V78" s="47"/>
      <c r="W78" s="47"/>
      <c r="X78" s="50"/>
      <c r="Y78" s="50"/>
      <c r="Z78" s="50">
        <v>0.2</v>
      </c>
      <c r="AA78" s="50">
        <v>20</v>
      </c>
      <c r="AB78" s="47">
        <v>8.6999999999999993</v>
      </c>
      <c r="AC78" s="49">
        <v>3.1E-2</v>
      </c>
      <c r="AD78" s="49">
        <v>7.2999999999999995E-2</v>
      </c>
      <c r="AE78" s="48">
        <v>0</v>
      </c>
      <c r="AF78" s="48">
        <v>26</v>
      </c>
      <c r="AG78" s="48">
        <v>3</v>
      </c>
      <c r="AH78" s="49">
        <v>0.36699999999999999</v>
      </c>
      <c r="AI78" s="50">
        <v>0</v>
      </c>
    </row>
    <row r="79" spans="1:35" ht="14">
      <c r="C79" s="40" t="s">
        <v>218</v>
      </c>
      <c r="D79">
        <v>30002</v>
      </c>
      <c r="E79" t="s">
        <v>271</v>
      </c>
      <c r="G79">
        <v>36</v>
      </c>
      <c r="J79" s="47">
        <v>73.2</v>
      </c>
      <c r="K79" s="47"/>
      <c r="L79" s="47">
        <v>1</v>
      </c>
      <c r="M79" s="47">
        <v>0.2</v>
      </c>
      <c r="N79" s="48">
        <v>2</v>
      </c>
      <c r="O79" s="48">
        <v>0</v>
      </c>
      <c r="P79" s="47">
        <v>24.8</v>
      </c>
      <c r="Q79" s="47">
        <f>+P79-N79</f>
        <v>22.8</v>
      </c>
      <c r="R79" s="48">
        <v>105</v>
      </c>
      <c r="S79" s="40"/>
      <c r="T79" s="48">
        <v>11</v>
      </c>
      <c r="U79" s="47">
        <v>0.4</v>
      </c>
      <c r="V79" s="47"/>
      <c r="W79" s="47"/>
      <c r="X79" s="50"/>
      <c r="Y79" s="50"/>
      <c r="Z79" s="50">
        <v>0.1</v>
      </c>
      <c r="AA79" s="50">
        <v>20</v>
      </c>
      <c r="AB79" s="47">
        <v>12</v>
      </c>
      <c r="AC79" s="49">
        <v>0.04</v>
      </c>
      <c r="AD79" s="49">
        <v>0.03</v>
      </c>
      <c r="AE79" s="48">
        <v>0</v>
      </c>
      <c r="AF79" s="48">
        <v>87</v>
      </c>
      <c r="AG79" s="48">
        <v>8</v>
      </c>
      <c r="AH79" s="49">
        <v>0.36699999999999999</v>
      </c>
      <c r="AI79" s="50">
        <v>0</v>
      </c>
    </row>
    <row r="81" spans="1:35">
      <c r="A81">
        <v>131</v>
      </c>
      <c r="B81" t="s">
        <v>189</v>
      </c>
      <c r="G81">
        <f>AVERAGE(G78:G79)</f>
        <v>36</v>
      </c>
      <c r="J81">
        <f t="shared" ref="J81:AI81" si="67">AVERAGE(J78:J79)</f>
        <v>74.050000000000011</v>
      </c>
      <c r="L81">
        <f t="shared" si="67"/>
        <v>1.05</v>
      </c>
      <c r="M81">
        <f t="shared" si="67"/>
        <v>0.25</v>
      </c>
      <c r="N81">
        <f t="shared" si="67"/>
        <v>2.5</v>
      </c>
      <c r="O81">
        <f t="shared" si="67"/>
        <v>0</v>
      </c>
      <c r="P81">
        <f t="shared" si="67"/>
        <v>23.8</v>
      </c>
      <c r="Q81">
        <f t="shared" si="67"/>
        <v>21.3</v>
      </c>
      <c r="R81">
        <f t="shared" si="67"/>
        <v>97</v>
      </c>
      <c r="S81" s="40"/>
      <c r="T81">
        <f t="shared" si="67"/>
        <v>8</v>
      </c>
      <c r="U81">
        <f t="shared" si="67"/>
        <v>0.35</v>
      </c>
      <c r="Z81">
        <f t="shared" ref="Z81:AA81" si="68">AVERAGE(Z78:Z79)</f>
        <v>0.15000000000000002</v>
      </c>
      <c r="AA81">
        <f t="shared" si="68"/>
        <v>20</v>
      </c>
      <c r="AB81">
        <f t="shared" si="67"/>
        <v>10.35</v>
      </c>
      <c r="AC81">
        <f t="shared" si="67"/>
        <v>3.5500000000000004E-2</v>
      </c>
      <c r="AD81">
        <f t="shared" si="67"/>
        <v>5.1499999999999997E-2</v>
      </c>
      <c r="AE81">
        <f t="shared" si="67"/>
        <v>0</v>
      </c>
      <c r="AF81">
        <f t="shared" si="67"/>
        <v>56.5</v>
      </c>
      <c r="AG81">
        <f t="shared" si="67"/>
        <v>5.5</v>
      </c>
      <c r="AH81">
        <f t="shared" si="67"/>
        <v>0.36699999999999999</v>
      </c>
      <c r="AI81">
        <f t="shared" si="67"/>
        <v>0</v>
      </c>
    </row>
    <row r="83" spans="1:35">
      <c r="C83" s="40" t="s">
        <v>218</v>
      </c>
      <c r="D83">
        <v>30022</v>
      </c>
      <c r="E83" t="s">
        <v>272</v>
      </c>
      <c r="J83">
        <v>84</v>
      </c>
      <c r="L83">
        <v>0.5</v>
      </c>
      <c r="M83">
        <v>0.1</v>
      </c>
      <c r="N83">
        <v>1</v>
      </c>
      <c r="O83">
        <v>0</v>
      </c>
      <c r="P83">
        <v>14</v>
      </c>
      <c r="Q83">
        <f>+P83-N83</f>
        <v>13</v>
      </c>
      <c r="R83">
        <v>55</v>
      </c>
      <c r="S83" s="40"/>
      <c r="T83">
        <v>7</v>
      </c>
      <c r="U83">
        <v>1.4</v>
      </c>
      <c r="Z83">
        <v>3.5</v>
      </c>
      <c r="AA83">
        <v>12</v>
      </c>
      <c r="AB83">
        <v>86</v>
      </c>
      <c r="AC83">
        <v>0.02</v>
      </c>
      <c r="AD83">
        <v>0.03</v>
      </c>
      <c r="AE83">
        <v>0</v>
      </c>
      <c r="AF83">
        <v>60</v>
      </c>
      <c r="AG83">
        <v>5</v>
      </c>
      <c r="AH83">
        <v>0.1</v>
      </c>
      <c r="AI83">
        <v>0</v>
      </c>
    </row>
    <row r="84" spans="1:35">
      <c r="C84" s="40" t="s">
        <v>218</v>
      </c>
      <c r="D84">
        <v>30024</v>
      </c>
      <c r="E84" t="s">
        <v>273</v>
      </c>
      <c r="J84">
        <v>82.9</v>
      </c>
      <c r="L84">
        <v>0.5</v>
      </c>
      <c r="M84">
        <v>0.2</v>
      </c>
      <c r="N84">
        <v>1</v>
      </c>
      <c r="O84">
        <v>0</v>
      </c>
      <c r="P84">
        <v>15.5</v>
      </c>
      <c r="Q84">
        <f t="shared" ref="Q84:Q85" si="69">+P84-N84</f>
        <v>14.5</v>
      </c>
      <c r="R84">
        <v>60</v>
      </c>
      <c r="S84" s="40"/>
      <c r="T84">
        <v>9</v>
      </c>
      <c r="U84">
        <v>0.8</v>
      </c>
      <c r="Z84">
        <v>1.8</v>
      </c>
      <c r="AA84">
        <v>13</v>
      </c>
      <c r="AB84">
        <v>56.9</v>
      </c>
      <c r="AC84">
        <v>3.9E-2</v>
      </c>
      <c r="AD84">
        <v>4.3999999999999997E-2</v>
      </c>
      <c r="AE84">
        <v>0</v>
      </c>
      <c r="AF84">
        <v>253</v>
      </c>
      <c r="AG84">
        <v>22</v>
      </c>
      <c r="AH84">
        <v>0.11700000000000001</v>
      </c>
      <c r="AI84">
        <v>0</v>
      </c>
    </row>
    <row r="85" spans="1:35">
      <c r="C85" s="40" t="s">
        <v>218</v>
      </c>
      <c r="D85">
        <v>30025</v>
      </c>
      <c r="E85" t="s">
        <v>274</v>
      </c>
      <c r="J85">
        <v>81.7</v>
      </c>
      <c r="L85">
        <v>0.5</v>
      </c>
      <c r="M85">
        <v>0.3</v>
      </c>
      <c r="N85">
        <v>2</v>
      </c>
      <c r="O85">
        <v>0</v>
      </c>
      <c r="P85">
        <v>17</v>
      </c>
      <c r="Q85">
        <f t="shared" si="69"/>
        <v>15</v>
      </c>
      <c r="R85">
        <v>65</v>
      </c>
      <c r="S85" s="40"/>
      <c r="T85">
        <v>10</v>
      </c>
      <c r="U85">
        <v>0.1</v>
      </c>
      <c r="Z85">
        <v>0</v>
      </c>
      <c r="AA85">
        <v>14</v>
      </c>
      <c r="AB85">
        <v>27.7</v>
      </c>
      <c r="AC85">
        <v>5.8000000000000003E-2</v>
      </c>
      <c r="AD85">
        <v>5.7000000000000002E-2</v>
      </c>
      <c r="AE85">
        <v>0</v>
      </c>
      <c r="AF85">
        <v>445</v>
      </c>
      <c r="AG85">
        <v>38</v>
      </c>
      <c r="AH85">
        <v>0.13400000000000001</v>
      </c>
      <c r="AI85">
        <v>0</v>
      </c>
    </row>
    <row r="87" spans="1:35">
      <c r="A87">
        <v>132</v>
      </c>
      <c r="B87" t="s">
        <v>190</v>
      </c>
      <c r="J87">
        <f>AVERAGE(J83:J85)</f>
        <v>82.866666666666674</v>
      </c>
      <c r="L87">
        <f t="shared" ref="L87:AI87" si="70">AVERAGE(L83:L85)</f>
        <v>0.5</v>
      </c>
      <c r="M87">
        <f t="shared" si="70"/>
        <v>0.20000000000000004</v>
      </c>
      <c r="N87">
        <f t="shared" si="70"/>
        <v>1.3333333333333333</v>
      </c>
      <c r="O87">
        <f t="shared" si="70"/>
        <v>0</v>
      </c>
      <c r="P87">
        <f t="shared" si="70"/>
        <v>15.5</v>
      </c>
      <c r="Q87">
        <f t="shared" si="70"/>
        <v>14.166666666666666</v>
      </c>
      <c r="R87">
        <f t="shared" si="70"/>
        <v>60</v>
      </c>
      <c r="S87" s="40"/>
      <c r="T87">
        <f t="shared" si="70"/>
        <v>8.6666666666666661</v>
      </c>
      <c r="U87">
        <f t="shared" si="70"/>
        <v>0.76666666666666672</v>
      </c>
      <c r="Z87">
        <f t="shared" ref="Z87:AA87" si="71">AVERAGE(Z83:Z85)</f>
        <v>1.7666666666666666</v>
      </c>
      <c r="AA87">
        <f t="shared" si="71"/>
        <v>13</v>
      </c>
      <c r="AB87">
        <f t="shared" si="70"/>
        <v>56.866666666666667</v>
      </c>
      <c r="AC87">
        <f t="shared" si="70"/>
        <v>3.9E-2</v>
      </c>
      <c r="AD87">
        <f t="shared" si="70"/>
        <v>4.3666666666666666E-2</v>
      </c>
      <c r="AE87">
        <f t="shared" si="70"/>
        <v>0</v>
      </c>
      <c r="AF87">
        <f t="shared" si="70"/>
        <v>252.66666666666666</v>
      </c>
      <c r="AG87">
        <f t="shared" si="70"/>
        <v>21.666666666666668</v>
      </c>
      <c r="AH87">
        <f t="shared" si="70"/>
        <v>0.11700000000000001</v>
      </c>
      <c r="AI87">
        <f t="shared" si="70"/>
        <v>0</v>
      </c>
    </row>
    <row r="89" spans="1:35" s="41" customFormat="1">
      <c r="C89" s="41" t="s">
        <v>218</v>
      </c>
      <c r="D89" s="41">
        <v>30031</v>
      </c>
      <c r="E89" s="41" t="s">
        <v>276</v>
      </c>
      <c r="G89" s="41">
        <v>38</v>
      </c>
      <c r="J89" s="41">
        <v>88.8</v>
      </c>
      <c r="L89" s="41">
        <v>0.6</v>
      </c>
      <c r="M89" s="41">
        <v>0.1</v>
      </c>
      <c r="N89" s="41">
        <v>2</v>
      </c>
      <c r="O89" s="41">
        <v>0</v>
      </c>
      <c r="P89" s="41">
        <v>9.8000000000000007</v>
      </c>
      <c r="Q89" s="41">
        <f>+P89-N89</f>
        <v>7.8000000000000007</v>
      </c>
      <c r="R89" s="41">
        <v>39</v>
      </c>
      <c r="S89" s="40"/>
      <c r="T89" s="41">
        <v>24</v>
      </c>
      <c r="U89" s="41">
        <v>0.1</v>
      </c>
      <c r="Z89" s="41">
        <v>0.1</v>
      </c>
      <c r="AA89" s="41">
        <v>38</v>
      </c>
      <c r="AB89" s="41">
        <v>61.8</v>
      </c>
      <c r="AC89" s="41">
        <v>2.7E-2</v>
      </c>
      <c r="AD89" s="41">
        <v>3.2000000000000001E-2</v>
      </c>
      <c r="AE89" s="41">
        <v>0</v>
      </c>
      <c r="AF89" s="41">
        <v>25</v>
      </c>
      <c r="AG89" s="41">
        <v>5</v>
      </c>
      <c r="AH89" s="41">
        <v>1.9E-2</v>
      </c>
      <c r="AI89" s="41">
        <v>0</v>
      </c>
    </row>
    <row r="90" spans="1:35" s="41" customFormat="1">
      <c r="C90" s="41" t="s">
        <v>218</v>
      </c>
      <c r="D90" s="41">
        <v>30032</v>
      </c>
      <c r="E90" s="41" t="s">
        <v>277</v>
      </c>
      <c r="G90" s="41">
        <v>38</v>
      </c>
      <c r="J90" s="41">
        <v>88.8</v>
      </c>
      <c r="L90" s="41">
        <v>0.6</v>
      </c>
      <c r="M90" s="41">
        <v>0.1</v>
      </c>
      <c r="N90" s="41">
        <v>2</v>
      </c>
      <c r="O90" s="41">
        <v>0</v>
      </c>
      <c r="P90" s="41">
        <v>9.8000000000000007</v>
      </c>
      <c r="Q90" s="41">
        <f t="shared" ref="Q90:Q94" si="72">+P90-N90</f>
        <v>7.8000000000000007</v>
      </c>
      <c r="R90" s="41">
        <v>39</v>
      </c>
      <c r="S90" s="40"/>
      <c r="T90" s="41">
        <v>24</v>
      </c>
      <c r="U90" s="41">
        <v>0.1</v>
      </c>
      <c r="Z90" s="41">
        <v>0.1</v>
      </c>
      <c r="AA90" s="41">
        <v>38</v>
      </c>
      <c r="AB90" s="41">
        <v>61.8</v>
      </c>
      <c r="AC90" s="41">
        <v>2.7E-2</v>
      </c>
      <c r="AD90" s="41">
        <v>3.2000000000000001E-2</v>
      </c>
      <c r="AE90" s="41">
        <v>0</v>
      </c>
      <c r="AF90" s="41">
        <v>150</v>
      </c>
      <c r="AG90" s="41">
        <v>30</v>
      </c>
      <c r="AH90" s="41">
        <v>1.9E-2</v>
      </c>
      <c r="AI90" s="41">
        <v>0</v>
      </c>
    </row>
    <row r="91" spans="1:35" s="41" customFormat="1">
      <c r="C91" s="41" t="s">
        <v>218</v>
      </c>
      <c r="D91" s="41">
        <v>30033</v>
      </c>
      <c r="E91" s="41" t="s">
        <v>278</v>
      </c>
      <c r="G91" s="41">
        <v>38</v>
      </c>
      <c r="J91" s="41">
        <v>88.8</v>
      </c>
      <c r="L91" s="41">
        <v>0.6</v>
      </c>
      <c r="M91" s="41">
        <v>0.1</v>
      </c>
      <c r="N91" s="41">
        <v>2</v>
      </c>
      <c r="O91" s="41">
        <v>0</v>
      </c>
      <c r="P91" s="41">
        <v>9.8000000000000007</v>
      </c>
      <c r="Q91" s="41">
        <f t="shared" si="72"/>
        <v>7.8000000000000007</v>
      </c>
      <c r="R91" s="41">
        <v>39</v>
      </c>
      <c r="S91" s="40"/>
      <c r="T91" s="41">
        <v>24</v>
      </c>
      <c r="U91" s="41">
        <v>0.1</v>
      </c>
      <c r="Z91" s="41">
        <v>0.1</v>
      </c>
      <c r="AA91" s="41">
        <v>38</v>
      </c>
      <c r="AB91" s="41">
        <v>61.8</v>
      </c>
      <c r="AC91" s="41">
        <v>2.7E-2</v>
      </c>
      <c r="AD91" s="41">
        <v>3.2000000000000001E-2</v>
      </c>
      <c r="AE91" s="41">
        <v>0</v>
      </c>
      <c r="AF91" s="41">
        <v>276</v>
      </c>
      <c r="AG91" s="41">
        <v>55</v>
      </c>
      <c r="AH91" s="41">
        <v>1.9E-2</v>
      </c>
      <c r="AI91" s="41">
        <v>0</v>
      </c>
    </row>
    <row r="92" spans="1:35" s="41" customFormat="1">
      <c r="C92" s="41" t="s">
        <v>218</v>
      </c>
      <c r="D92" s="41">
        <v>30043</v>
      </c>
      <c r="E92" s="41" t="s">
        <v>279</v>
      </c>
      <c r="G92" s="41">
        <v>49</v>
      </c>
      <c r="J92" s="41">
        <v>87.2</v>
      </c>
      <c r="L92" s="41">
        <v>0.6</v>
      </c>
      <c r="M92" s="41">
        <v>0.1</v>
      </c>
      <c r="N92" s="41">
        <v>1.4</v>
      </c>
      <c r="O92" s="41">
        <v>0</v>
      </c>
      <c r="P92" s="41">
        <v>11.8</v>
      </c>
      <c r="Q92" s="41">
        <f t="shared" si="72"/>
        <v>10.4</v>
      </c>
      <c r="R92" s="41">
        <v>45</v>
      </c>
      <c r="S92" s="40"/>
      <c r="T92" s="41">
        <v>13</v>
      </c>
      <c r="U92" s="41">
        <v>0.3</v>
      </c>
      <c r="Z92" s="41">
        <v>0.1</v>
      </c>
      <c r="AA92" s="41">
        <v>11</v>
      </c>
      <c r="AB92" s="41">
        <v>16.899999999999999</v>
      </c>
      <c r="AC92" s="41">
        <v>7.8E-2</v>
      </c>
      <c r="AD92" s="41">
        <v>2.9000000000000001E-2</v>
      </c>
      <c r="AE92" s="41">
        <v>0</v>
      </c>
      <c r="AF92" s="41">
        <v>31</v>
      </c>
      <c r="AG92" s="41">
        <v>3</v>
      </c>
      <c r="AH92" s="41">
        <v>0.106</v>
      </c>
      <c r="AI92" s="41">
        <v>0</v>
      </c>
    </row>
    <row r="93" spans="1:35" s="41" customFormat="1">
      <c r="C93" s="41" t="s">
        <v>218</v>
      </c>
      <c r="D93" s="41">
        <v>30051</v>
      </c>
      <c r="E93" s="41" t="s">
        <v>280</v>
      </c>
      <c r="G93" s="41">
        <v>22</v>
      </c>
      <c r="J93" s="41">
        <v>80.8</v>
      </c>
      <c r="L93" s="41">
        <v>2.6</v>
      </c>
      <c r="M93" s="41">
        <v>1</v>
      </c>
      <c r="N93" s="41">
        <v>5</v>
      </c>
      <c r="O93" s="41">
        <v>0</v>
      </c>
      <c r="P93" s="41">
        <v>14.3</v>
      </c>
      <c r="Q93" s="41">
        <f t="shared" si="72"/>
        <v>9.3000000000000007</v>
      </c>
      <c r="R93" s="41">
        <v>68</v>
      </c>
      <c r="S93" s="40"/>
      <c r="T93" s="41">
        <v>18</v>
      </c>
      <c r="U93" s="41">
        <v>0.3</v>
      </c>
      <c r="Z93" s="41">
        <v>0.2</v>
      </c>
      <c r="AA93" s="41">
        <v>49</v>
      </c>
      <c r="AB93" s="41">
        <v>228.3</v>
      </c>
      <c r="AC93" s="41">
        <v>6.7000000000000004E-2</v>
      </c>
      <c r="AD93" s="41">
        <v>0.04</v>
      </c>
      <c r="AE93" s="41">
        <v>0</v>
      </c>
      <c r="AF93" s="41">
        <v>374</v>
      </c>
      <c r="AG93" s="41">
        <v>31</v>
      </c>
      <c r="AH93" s="41">
        <v>0.11</v>
      </c>
      <c r="AI93" s="41">
        <v>0</v>
      </c>
    </row>
    <row r="94" spans="1:35" s="41" customFormat="1">
      <c r="C94" s="41" t="s">
        <v>218</v>
      </c>
      <c r="D94" s="41">
        <v>30091</v>
      </c>
      <c r="E94" s="41" t="s">
        <v>281</v>
      </c>
      <c r="G94" s="41">
        <v>72</v>
      </c>
      <c r="J94" s="41">
        <v>73.2</v>
      </c>
      <c r="L94" s="41">
        <v>1.5</v>
      </c>
      <c r="M94" s="41">
        <v>0.3</v>
      </c>
      <c r="N94" s="41">
        <v>2</v>
      </c>
      <c r="O94" s="41">
        <v>0</v>
      </c>
      <c r="P94" s="41">
        <v>24</v>
      </c>
      <c r="Q94" s="41">
        <f t="shared" si="72"/>
        <v>22</v>
      </c>
      <c r="R94" s="41">
        <v>94</v>
      </c>
      <c r="S94" s="40"/>
      <c r="T94" s="41">
        <v>34</v>
      </c>
      <c r="U94" s="41">
        <v>0.6</v>
      </c>
      <c r="Z94" s="41">
        <v>0.4</v>
      </c>
      <c r="AA94" s="41">
        <v>14</v>
      </c>
      <c r="AB94" s="41">
        <v>6.7</v>
      </c>
      <c r="AC94" s="41">
        <v>0.03</v>
      </c>
      <c r="AD94" s="41">
        <v>0.11</v>
      </c>
      <c r="AE94" s="41">
        <v>0</v>
      </c>
      <c r="AF94" s="41">
        <v>70</v>
      </c>
      <c r="AG94" s="41">
        <v>15</v>
      </c>
      <c r="AH94" s="41">
        <v>0.108</v>
      </c>
      <c r="AI94" s="41">
        <v>0</v>
      </c>
    </row>
    <row r="96" spans="1:35" s="42" customFormat="1">
      <c r="C96" s="42" t="s">
        <v>218</v>
      </c>
      <c r="D96" s="42">
        <v>30031</v>
      </c>
      <c r="E96" s="42" t="s">
        <v>276</v>
      </c>
      <c r="G96" s="42">
        <v>0</v>
      </c>
      <c r="J96" s="42">
        <f>+J89*(100-$G89)/100</f>
        <v>55.055999999999997</v>
      </c>
      <c r="L96" s="42">
        <f t="shared" ref="L96:N96" si="73">+L89*(100-$G89)/100</f>
        <v>0.37199999999999994</v>
      </c>
      <c r="M96" s="42">
        <f t="shared" si="73"/>
        <v>6.2E-2</v>
      </c>
      <c r="N96" s="42">
        <f t="shared" si="73"/>
        <v>1.24</v>
      </c>
      <c r="O96" s="42">
        <f t="shared" ref="O96" si="74">+O89*(100-$G89)/100</f>
        <v>0</v>
      </c>
      <c r="P96" s="42">
        <f t="shared" ref="P96:Q96" si="75">+P89*(100-$G89)/100</f>
        <v>6.0760000000000005</v>
      </c>
      <c r="Q96" s="42">
        <f t="shared" si="75"/>
        <v>4.8360000000000003</v>
      </c>
      <c r="R96" s="42">
        <f t="shared" ref="R96" si="76">+R89*(100-$G89)/100</f>
        <v>24.18</v>
      </c>
      <c r="T96" s="42">
        <f t="shared" ref="T96:AI96" si="77">+T89*(100-$G89)/100</f>
        <v>14.88</v>
      </c>
      <c r="U96" s="42">
        <f t="shared" si="77"/>
        <v>6.2E-2</v>
      </c>
      <c r="Z96" s="42">
        <f t="shared" ref="Z96:AA101" si="78">+Z89*(100-$G89)/100</f>
        <v>6.2E-2</v>
      </c>
      <c r="AA96" s="42">
        <f t="shared" si="78"/>
        <v>23.56</v>
      </c>
      <c r="AB96" s="42">
        <f t="shared" si="77"/>
        <v>38.316000000000003</v>
      </c>
      <c r="AC96" s="42">
        <f t="shared" si="77"/>
        <v>1.6739999999999998E-2</v>
      </c>
      <c r="AD96" s="42">
        <f t="shared" si="77"/>
        <v>1.984E-2</v>
      </c>
      <c r="AE96" s="42">
        <f t="shared" si="77"/>
        <v>0</v>
      </c>
      <c r="AF96" s="42">
        <f t="shared" si="77"/>
        <v>15.5</v>
      </c>
      <c r="AG96" s="42">
        <f t="shared" si="77"/>
        <v>3.1</v>
      </c>
      <c r="AH96" s="42">
        <f t="shared" si="77"/>
        <v>1.1779999999999999E-2</v>
      </c>
      <c r="AI96" s="42">
        <f t="shared" si="77"/>
        <v>0</v>
      </c>
    </row>
    <row r="97" spans="1:35" s="42" customFormat="1">
      <c r="C97" s="42" t="s">
        <v>218</v>
      </c>
      <c r="D97" s="42">
        <v>30032</v>
      </c>
      <c r="E97" s="42" t="s">
        <v>277</v>
      </c>
      <c r="G97" s="42">
        <v>0</v>
      </c>
      <c r="J97" s="42">
        <f t="shared" ref="J97:N101" si="79">+J90*(100-$G90)/100</f>
        <v>55.055999999999997</v>
      </c>
      <c r="L97" s="42">
        <f t="shared" si="79"/>
        <v>0.37199999999999994</v>
      </c>
      <c r="M97" s="42">
        <f t="shared" si="79"/>
        <v>6.2E-2</v>
      </c>
      <c r="N97" s="42">
        <f t="shared" si="79"/>
        <v>1.24</v>
      </c>
      <c r="O97" s="42">
        <f t="shared" ref="O97" si="80">+O90*(100-$G90)/100</f>
        <v>0</v>
      </c>
      <c r="P97" s="42">
        <f t="shared" ref="P97:Q97" si="81">+P90*(100-$G90)/100</f>
        <v>6.0760000000000005</v>
      </c>
      <c r="Q97" s="42">
        <f t="shared" si="81"/>
        <v>4.8360000000000003</v>
      </c>
      <c r="R97" s="42">
        <f t="shared" ref="R97" si="82">+R90*(100-$G90)/100</f>
        <v>24.18</v>
      </c>
      <c r="T97" s="42">
        <f t="shared" ref="T97:AI97" si="83">+T90*(100-$G90)/100</f>
        <v>14.88</v>
      </c>
      <c r="U97" s="42">
        <f t="shared" si="83"/>
        <v>6.2E-2</v>
      </c>
      <c r="Z97" s="42">
        <f t="shared" si="78"/>
        <v>6.2E-2</v>
      </c>
      <c r="AA97" s="42">
        <f t="shared" si="78"/>
        <v>23.56</v>
      </c>
      <c r="AB97" s="42">
        <f t="shared" si="83"/>
        <v>38.316000000000003</v>
      </c>
      <c r="AC97" s="42">
        <f t="shared" si="83"/>
        <v>1.6739999999999998E-2</v>
      </c>
      <c r="AD97" s="42">
        <f t="shared" si="83"/>
        <v>1.984E-2</v>
      </c>
      <c r="AE97" s="42">
        <f t="shared" si="83"/>
        <v>0</v>
      </c>
      <c r="AF97" s="42">
        <f t="shared" si="83"/>
        <v>93</v>
      </c>
      <c r="AG97" s="42">
        <f t="shared" si="83"/>
        <v>18.600000000000001</v>
      </c>
      <c r="AH97" s="42">
        <f t="shared" si="83"/>
        <v>1.1779999999999999E-2</v>
      </c>
      <c r="AI97" s="42">
        <f t="shared" si="83"/>
        <v>0</v>
      </c>
    </row>
    <row r="98" spans="1:35" s="42" customFormat="1">
      <c r="C98" s="42" t="s">
        <v>218</v>
      </c>
      <c r="D98" s="42">
        <v>30033</v>
      </c>
      <c r="E98" s="42" t="s">
        <v>278</v>
      </c>
      <c r="G98" s="42">
        <v>0</v>
      </c>
      <c r="J98" s="42">
        <f t="shared" si="79"/>
        <v>55.055999999999997</v>
      </c>
      <c r="L98" s="42">
        <f t="shared" si="79"/>
        <v>0.37199999999999994</v>
      </c>
      <c r="M98" s="42">
        <f t="shared" si="79"/>
        <v>6.2E-2</v>
      </c>
      <c r="N98" s="42">
        <f t="shared" si="79"/>
        <v>1.24</v>
      </c>
      <c r="O98" s="42">
        <f t="shared" ref="O98" si="84">+O91*(100-$G91)/100</f>
        <v>0</v>
      </c>
      <c r="P98" s="42">
        <f t="shared" ref="P98:Q98" si="85">+P91*(100-$G91)/100</f>
        <v>6.0760000000000005</v>
      </c>
      <c r="Q98" s="42">
        <f t="shared" si="85"/>
        <v>4.8360000000000003</v>
      </c>
      <c r="R98" s="42">
        <f t="shared" ref="R98" si="86">+R91*(100-$G91)/100</f>
        <v>24.18</v>
      </c>
      <c r="T98" s="42">
        <f t="shared" ref="T98:AI98" si="87">+T91*(100-$G91)/100</f>
        <v>14.88</v>
      </c>
      <c r="U98" s="42">
        <f t="shared" si="87"/>
        <v>6.2E-2</v>
      </c>
      <c r="Z98" s="42">
        <f t="shared" si="78"/>
        <v>6.2E-2</v>
      </c>
      <c r="AA98" s="42">
        <f t="shared" si="78"/>
        <v>23.56</v>
      </c>
      <c r="AB98" s="42">
        <f t="shared" si="87"/>
        <v>38.316000000000003</v>
      </c>
      <c r="AC98" s="42">
        <f t="shared" si="87"/>
        <v>1.6739999999999998E-2</v>
      </c>
      <c r="AD98" s="42">
        <f t="shared" si="87"/>
        <v>1.984E-2</v>
      </c>
      <c r="AE98" s="42">
        <f t="shared" si="87"/>
        <v>0</v>
      </c>
      <c r="AF98" s="42">
        <f t="shared" si="87"/>
        <v>171.12</v>
      </c>
      <c r="AG98" s="42">
        <f t="shared" si="87"/>
        <v>34.1</v>
      </c>
      <c r="AH98" s="42">
        <f t="shared" si="87"/>
        <v>1.1779999999999999E-2</v>
      </c>
      <c r="AI98" s="42">
        <f t="shared" si="87"/>
        <v>0</v>
      </c>
    </row>
    <row r="99" spans="1:35" s="42" customFormat="1">
      <c r="C99" s="42" t="s">
        <v>218</v>
      </c>
      <c r="D99" s="42">
        <v>30043</v>
      </c>
      <c r="E99" s="42" t="s">
        <v>279</v>
      </c>
      <c r="G99" s="42">
        <v>0</v>
      </c>
      <c r="J99" s="42">
        <f t="shared" si="79"/>
        <v>44.472000000000001</v>
      </c>
      <c r="L99" s="42">
        <f t="shared" si="79"/>
        <v>0.30599999999999999</v>
      </c>
      <c r="M99" s="42">
        <f t="shared" si="79"/>
        <v>5.1000000000000004E-2</v>
      </c>
      <c r="N99" s="42">
        <f t="shared" si="79"/>
        <v>0.71399999999999997</v>
      </c>
      <c r="O99" s="42">
        <f t="shared" ref="O99" si="88">+O92*(100-$G92)/100</f>
        <v>0</v>
      </c>
      <c r="P99" s="42">
        <f t="shared" ref="P99:Q99" si="89">+P92*(100-$G92)/100</f>
        <v>6.0180000000000007</v>
      </c>
      <c r="Q99" s="42">
        <f t="shared" si="89"/>
        <v>5.3039999999999994</v>
      </c>
      <c r="R99" s="42">
        <f t="shared" ref="R99" si="90">+R92*(100-$G92)/100</f>
        <v>22.95</v>
      </c>
      <c r="T99" s="42">
        <f t="shared" ref="T99:AI99" si="91">+T92*(100-$G92)/100</f>
        <v>6.63</v>
      </c>
      <c r="U99" s="42">
        <f t="shared" si="91"/>
        <v>0.153</v>
      </c>
      <c r="Z99" s="42">
        <f t="shared" si="78"/>
        <v>5.1000000000000004E-2</v>
      </c>
      <c r="AA99" s="42">
        <f t="shared" si="78"/>
        <v>5.61</v>
      </c>
      <c r="AB99" s="42">
        <f t="shared" si="91"/>
        <v>8.6189999999999998</v>
      </c>
      <c r="AC99" s="42">
        <f t="shared" si="91"/>
        <v>3.9780000000000003E-2</v>
      </c>
      <c r="AD99" s="42">
        <f t="shared" si="91"/>
        <v>1.4790000000000001E-2</v>
      </c>
      <c r="AE99" s="42">
        <f t="shared" si="91"/>
        <v>0</v>
      </c>
      <c r="AF99" s="42">
        <f t="shared" si="91"/>
        <v>15.81</v>
      </c>
      <c r="AG99" s="42">
        <f t="shared" si="91"/>
        <v>1.53</v>
      </c>
      <c r="AH99" s="42">
        <f t="shared" si="91"/>
        <v>5.4059999999999997E-2</v>
      </c>
      <c r="AI99" s="42">
        <f t="shared" si="91"/>
        <v>0</v>
      </c>
    </row>
    <row r="100" spans="1:35" s="42" customFormat="1">
      <c r="C100" s="42" t="s">
        <v>218</v>
      </c>
      <c r="D100" s="42">
        <v>30051</v>
      </c>
      <c r="E100" s="42" t="s">
        <v>280</v>
      </c>
      <c r="G100" s="42">
        <v>0</v>
      </c>
      <c r="J100" s="42">
        <f t="shared" si="79"/>
        <v>63.023999999999994</v>
      </c>
      <c r="L100" s="42">
        <f t="shared" si="79"/>
        <v>2.028</v>
      </c>
      <c r="M100" s="42">
        <f t="shared" si="79"/>
        <v>0.78</v>
      </c>
      <c r="N100" s="42">
        <f t="shared" si="79"/>
        <v>3.9</v>
      </c>
      <c r="O100" s="42">
        <f t="shared" ref="O100" si="92">+O93*(100-$G93)/100</f>
        <v>0</v>
      </c>
      <c r="P100" s="42">
        <f t="shared" ref="P100:Q100" si="93">+P93*(100-$G93)/100</f>
        <v>11.154000000000002</v>
      </c>
      <c r="Q100" s="42">
        <f t="shared" si="93"/>
        <v>7.2540000000000013</v>
      </c>
      <c r="R100" s="42">
        <f t="shared" ref="R100" si="94">+R93*(100-$G93)/100</f>
        <v>53.04</v>
      </c>
      <c r="T100" s="42">
        <f t="shared" ref="T100:AI100" si="95">+T93*(100-$G93)/100</f>
        <v>14.04</v>
      </c>
      <c r="U100" s="42">
        <f t="shared" si="95"/>
        <v>0.23399999999999999</v>
      </c>
      <c r="Z100" s="42">
        <f t="shared" si="78"/>
        <v>0.15600000000000003</v>
      </c>
      <c r="AA100" s="42">
        <f t="shared" si="78"/>
        <v>38.22</v>
      </c>
      <c r="AB100" s="42">
        <f t="shared" si="95"/>
        <v>178.07400000000001</v>
      </c>
      <c r="AC100" s="42">
        <f t="shared" si="95"/>
        <v>5.2260000000000001E-2</v>
      </c>
      <c r="AD100" s="42">
        <f t="shared" si="95"/>
        <v>3.1200000000000002E-2</v>
      </c>
      <c r="AE100" s="42">
        <f t="shared" si="95"/>
        <v>0</v>
      </c>
      <c r="AF100" s="42">
        <f t="shared" si="95"/>
        <v>291.72000000000003</v>
      </c>
      <c r="AG100" s="42">
        <f t="shared" si="95"/>
        <v>24.18</v>
      </c>
      <c r="AH100" s="42">
        <f t="shared" si="95"/>
        <v>8.5800000000000001E-2</v>
      </c>
      <c r="AI100" s="42">
        <f t="shared" si="95"/>
        <v>0</v>
      </c>
    </row>
    <row r="101" spans="1:35" s="42" customFormat="1">
      <c r="C101" s="42" t="s">
        <v>218</v>
      </c>
      <c r="D101" s="42">
        <v>30091</v>
      </c>
      <c r="E101" s="42" t="s">
        <v>281</v>
      </c>
      <c r="G101" s="42">
        <v>0</v>
      </c>
      <c r="J101" s="42">
        <f t="shared" si="79"/>
        <v>20.495999999999999</v>
      </c>
      <c r="L101" s="42">
        <f t="shared" si="79"/>
        <v>0.42</v>
      </c>
      <c r="M101" s="42">
        <f t="shared" si="79"/>
        <v>8.4000000000000005E-2</v>
      </c>
      <c r="N101" s="42">
        <f t="shared" si="79"/>
        <v>0.56000000000000005</v>
      </c>
      <c r="O101" s="42">
        <f t="shared" ref="O101" si="96">+O94*(100-$G94)/100</f>
        <v>0</v>
      </c>
      <c r="P101" s="42">
        <f t="shared" ref="P101:Q101" si="97">+P94*(100-$G94)/100</f>
        <v>6.72</v>
      </c>
      <c r="Q101" s="42">
        <f t="shared" si="97"/>
        <v>6.16</v>
      </c>
      <c r="R101" s="42">
        <f t="shared" ref="R101" si="98">+R94*(100-$G94)/100</f>
        <v>26.32</v>
      </c>
      <c r="T101" s="42">
        <f t="shared" ref="T101:AI101" si="99">+T94*(100-$G94)/100</f>
        <v>9.52</v>
      </c>
      <c r="U101" s="42">
        <f t="shared" si="99"/>
        <v>0.16800000000000001</v>
      </c>
      <c r="Z101" s="42">
        <f t="shared" si="78"/>
        <v>0.11200000000000002</v>
      </c>
      <c r="AA101" s="42">
        <f t="shared" si="78"/>
        <v>3.92</v>
      </c>
      <c r="AB101" s="42">
        <f t="shared" si="99"/>
        <v>1.8759999999999999</v>
      </c>
      <c r="AC101" s="42">
        <f t="shared" si="99"/>
        <v>8.3999999999999995E-3</v>
      </c>
      <c r="AD101" s="42">
        <f t="shared" si="99"/>
        <v>3.0800000000000001E-2</v>
      </c>
      <c r="AE101" s="42">
        <f t="shared" si="99"/>
        <v>0</v>
      </c>
      <c r="AF101" s="42">
        <f t="shared" si="99"/>
        <v>19.600000000000001</v>
      </c>
      <c r="AG101" s="42">
        <f t="shared" si="99"/>
        <v>4.2</v>
      </c>
      <c r="AH101" s="42">
        <f t="shared" si="99"/>
        <v>3.024E-2</v>
      </c>
      <c r="AI101" s="42">
        <f t="shared" si="99"/>
        <v>0</v>
      </c>
    </row>
    <row r="103" spans="1:35" s="60" customFormat="1">
      <c r="A103" s="60">
        <v>134</v>
      </c>
      <c r="B103" s="60" t="s">
        <v>192</v>
      </c>
      <c r="G103" s="60">
        <f>AVERAGE(G96:G101)</f>
        <v>0</v>
      </c>
      <c r="J103" s="60">
        <f t="shared" ref="J103" si="100">AVERAGE(J96:J101)</f>
        <v>48.859999999999992</v>
      </c>
      <c r="L103" s="60">
        <f t="shared" ref="L103:AI103" si="101">AVERAGE(L96:L101)</f>
        <v>0.64500000000000002</v>
      </c>
      <c r="M103" s="60">
        <f t="shared" si="101"/>
        <v>0.1835</v>
      </c>
      <c r="N103" s="60">
        <f t="shared" si="101"/>
        <v>1.4823333333333333</v>
      </c>
      <c r="O103" s="60">
        <f t="shared" si="101"/>
        <v>0</v>
      </c>
      <c r="P103" s="60">
        <f t="shared" si="101"/>
        <v>7.0200000000000005</v>
      </c>
      <c r="Q103" s="60">
        <f t="shared" si="101"/>
        <v>5.5376666666666665</v>
      </c>
      <c r="R103" s="60">
        <f t="shared" si="101"/>
        <v>29.141666666666666</v>
      </c>
      <c r="S103" s="40"/>
      <c r="T103" s="60">
        <f t="shared" si="101"/>
        <v>12.471666666666666</v>
      </c>
      <c r="U103" s="60">
        <f t="shared" si="101"/>
        <v>0.1235</v>
      </c>
      <c r="Z103" s="60">
        <f t="shared" ref="Z103:AA103" si="102">AVERAGE(Z96:Z101)</f>
        <v>8.4166666666666667E-2</v>
      </c>
      <c r="AA103" s="60">
        <f t="shared" si="102"/>
        <v>19.738333333333333</v>
      </c>
      <c r="AB103" s="60">
        <f t="shared" si="101"/>
        <v>50.586166666666664</v>
      </c>
      <c r="AC103" s="60">
        <f t="shared" si="101"/>
        <v>2.5109999999999997E-2</v>
      </c>
      <c r="AD103" s="60">
        <f t="shared" si="101"/>
        <v>2.2718333333333337E-2</v>
      </c>
      <c r="AE103" s="60">
        <f t="shared" si="101"/>
        <v>0</v>
      </c>
      <c r="AF103" s="60">
        <f t="shared" si="101"/>
        <v>101.12500000000001</v>
      </c>
      <c r="AG103" s="60">
        <f t="shared" si="101"/>
        <v>14.285000000000002</v>
      </c>
      <c r="AH103" s="60">
        <f t="shared" si="101"/>
        <v>3.424E-2</v>
      </c>
      <c r="AI103" s="60">
        <f t="shared" si="101"/>
        <v>0</v>
      </c>
    </row>
    <row r="105" spans="1:35" ht="14">
      <c r="C105" s="40" t="s">
        <v>218</v>
      </c>
      <c r="D105" s="46">
        <v>29051</v>
      </c>
      <c r="E105" s="46" t="s">
        <v>282</v>
      </c>
      <c r="G105">
        <v>27</v>
      </c>
      <c r="J105" s="47">
        <v>89.1</v>
      </c>
      <c r="K105" s="47"/>
      <c r="L105" s="47">
        <v>1.1000000000000001</v>
      </c>
      <c r="M105" s="47">
        <v>0.1</v>
      </c>
      <c r="N105" s="48">
        <v>2</v>
      </c>
      <c r="O105" s="48">
        <v>0</v>
      </c>
      <c r="P105" s="47">
        <v>9.3000000000000007</v>
      </c>
      <c r="Q105">
        <f t="shared" ref="Q105:Q106" si="103">+P105-N105</f>
        <v>7.3000000000000007</v>
      </c>
      <c r="R105" s="48">
        <v>40</v>
      </c>
      <c r="S105" s="40"/>
      <c r="T105" s="48">
        <v>23</v>
      </c>
      <c r="U105" s="47">
        <v>0.2</v>
      </c>
      <c r="V105" s="47"/>
      <c r="W105" s="47"/>
      <c r="X105" s="50"/>
      <c r="Y105" s="50"/>
      <c r="Z105" s="50">
        <v>0.2</v>
      </c>
      <c r="AA105" s="50">
        <v>19</v>
      </c>
      <c r="AB105" s="47">
        <v>7.4</v>
      </c>
      <c r="AC105" s="49">
        <v>4.5999999999999999E-2</v>
      </c>
      <c r="AD105" s="49">
        <v>2.7E-2</v>
      </c>
      <c r="AE105" s="48">
        <v>0</v>
      </c>
      <c r="AF105" s="48">
        <v>1</v>
      </c>
      <c r="AG105" s="48">
        <v>0</v>
      </c>
      <c r="AH105" s="49">
        <v>0.12</v>
      </c>
      <c r="AI105" s="50">
        <v>0</v>
      </c>
    </row>
    <row r="106" spans="1:35" ht="14">
      <c r="C106" s="40" t="s">
        <v>218</v>
      </c>
      <c r="D106" s="46">
        <v>29052</v>
      </c>
      <c r="E106" s="46" t="s">
        <v>283</v>
      </c>
      <c r="G106">
        <v>27</v>
      </c>
      <c r="J106" s="47">
        <v>89.1</v>
      </c>
      <c r="K106" s="47"/>
      <c r="L106" s="47">
        <v>1.1000000000000001</v>
      </c>
      <c r="M106" s="47">
        <v>0.1</v>
      </c>
      <c r="N106" s="48">
        <v>2</v>
      </c>
      <c r="O106" s="48">
        <v>0</v>
      </c>
      <c r="P106" s="47">
        <v>9.3000000000000007</v>
      </c>
      <c r="Q106">
        <f t="shared" si="103"/>
        <v>7.3000000000000007</v>
      </c>
      <c r="R106" s="48">
        <v>40</v>
      </c>
      <c r="S106" s="40"/>
      <c r="T106" s="48">
        <v>23</v>
      </c>
      <c r="U106" s="47">
        <v>0.2</v>
      </c>
      <c r="V106" s="47"/>
      <c r="W106" s="47"/>
      <c r="X106" s="50"/>
      <c r="Y106" s="50"/>
      <c r="Z106" s="50">
        <v>0.2</v>
      </c>
      <c r="AA106" s="50">
        <v>19</v>
      </c>
      <c r="AB106" s="47">
        <v>7.4</v>
      </c>
      <c r="AC106" s="49">
        <v>0.05</v>
      </c>
      <c r="AD106" s="49">
        <v>0.03</v>
      </c>
      <c r="AE106" s="48">
        <v>0</v>
      </c>
      <c r="AF106" s="48">
        <v>1</v>
      </c>
      <c r="AG106" s="48">
        <v>0</v>
      </c>
      <c r="AH106" s="49">
        <v>0.12</v>
      </c>
      <c r="AI106" s="50">
        <v>0</v>
      </c>
    </row>
    <row r="108" spans="1:35">
      <c r="A108">
        <v>135</v>
      </c>
      <c r="B108" t="s">
        <v>193</v>
      </c>
      <c r="G108">
        <f>AVERAGE(G105:G106)</f>
        <v>27</v>
      </c>
      <c r="J108">
        <f t="shared" ref="J108:AI108" si="104">AVERAGE(J105:J106)</f>
        <v>89.1</v>
      </c>
      <c r="L108">
        <f t="shared" si="104"/>
        <v>1.1000000000000001</v>
      </c>
      <c r="M108">
        <f t="shared" si="104"/>
        <v>0.1</v>
      </c>
      <c r="N108">
        <f t="shared" si="104"/>
        <v>2</v>
      </c>
      <c r="O108">
        <f t="shared" si="104"/>
        <v>0</v>
      </c>
      <c r="P108">
        <f t="shared" si="104"/>
        <v>9.3000000000000007</v>
      </c>
      <c r="Q108">
        <f t="shared" si="104"/>
        <v>7.3000000000000007</v>
      </c>
      <c r="R108">
        <f t="shared" si="104"/>
        <v>40</v>
      </c>
      <c r="S108" s="40"/>
      <c r="T108">
        <f t="shared" si="104"/>
        <v>23</v>
      </c>
      <c r="U108">
        <f t="shared" si="104"/>
        <v>0.2</v>
      </c>
      <c r="Z108">
        <f t="shared" ref="Z108:AA108" si="105">AVERAGE(Z105:Z106)</f>
        <v>0.2</v>
      </c>
      <c r="AA108">
        <f t="shared" si="105"/>
        <v>19</v>
      </c>
      <c r="AB108">
        <f t="shared" si="104"/>
        <v>7.4</v>
      </c>
      <c r="AC108">
        <f t="shared" si="104"/>
        <v>4.8000000000000001E-2</v>
      </c>
      <c r="AD108">
        <f t="shared" si="104"/>
        <v>2.8499999999999998E-2</v>
      </c>
      <c r="AE108">
        <f t="shared" si="104"/>
        <v>0</v>
      </c>
      <c r="AF108">
        <f t="shared" si="104"/>
        <v>1</v>
      </c>
      <c r="AG108">
        <f t="shared" si="104"/>
        <v>0</v>
      </c>
      <c r="AH108">
        <f t="shared" si="104"/>
        <v>0.12</v>
      </c>
      <c r="AI108">
        <f t="shared" si="104"/>
        <v>0</v>
      </c>
    </row>
    <row r="110" spans="1:35" ht="14">
      <c r="C110" s="40" t="s">
        <v>218</v>
      </c>
      <c r="D110">
        <v>29061</v>
      </c>
      <c r="E110" t="s">
        <v>284</v>
      </c>
      <c r="G110">
        <v>9</v>
      </c>
      <c r="J110" s="47">
        <v>93</v>
      </c>
      <c r="K110" s="47"/>
      <c r="L110" s="47">
        <v>1.2</v>
      </c>
      <c r="M110" s="47">
        <v>0.2</v>
      </c>
      <c r="N110" s="48">
        <v>1</v>
      </c>
      <c r="O110" s="48">
        <v>0</v>
      </c>
      <c r="P110" s="47">
        <v>5.0999999999999996</v>
      </c>
      <c r="Q110" s="47">
        <f>+P110-N110</f>
        <v>4.0999999999999996</v>
      </c>
      <c r="R110" s="48">
        <v>23</v>
      </c>
      <c r="S110" s="40"/>
      <c r="T110" s="48">
        <v>13</v>
      </c>
      <c r="U110" s="47">
        <v>0.5</v>
      </c>
      <c r="V110" s="47"/>
      <c r="W110" s="47"/>
      <c r="X110" s="50"/>
      <c r="Y110" s="50"/>
      <c r="Z110" s="50">
        <v>0.1</v>
      </c>
      <c r="AA110" s="50">
        <v>9</v>
      </c>
      <c r="AB110" s="47">
        <v>23.4</v>
      </c>
      <c r="AC110" s="49">
        <v>0.06</v>
      </c>
      <c r="AD110" s="49">
        <v>0.04</v>
      </c>
      <c r="AE110" s="48">
        <v>0</v>
      </c>
      <c r="AF110" s="48">
        <v>346</v>
      </c>
      <c r="AG110" s="48">
        <v>32</v>
      </c>
      <c r="AH110" s="49">
        <v>8.1000000000000003E-2</v>
      </c>
      <c r="AI110" s="50">
        <v>0</v>
      </c>
    </row>
    <row r="111" spans="1:35" ht="14">
      <c r="C111" s="40" t="s">
        <v>218</v>
      </c>
      <c r="D111">
        <v>29062</v>
      </c>
      <c r="E111" t="s">
        <v>285</v>
      </c>
      <c r="G111">
        <v>9</v>
      </c>
      <c r="J111" s="47">
        <v>93.8</v>
      </c>
      <c r="K111" s="47"/>
      <c r="L111" s="47">
        <v>1</v>
      </c>
      <c r="M111" s="47">
        <v>0.2</v>
      </c>
      <c r="N111" s="48">
        <v>1</v>
      </c>
      <c r="O111" s="48">
        <v>0</v>
      </c>
      <c r="P111" s="47">
        <v>4.5</v>
      </c>
      <c r="Q111" s="47">
        <f t="shared" ref="Q111:Q112" si="106">+P111-N111</f>
        <v>3.5</v>
      </c>
      <c r="R111" s="48">
        <v>21</v>
      </c>
      <c r="S111" s="40"/>
      <c r="T111" s="48">
        <v>12</v>
      </c>
      <c r="U111" s="47">
        <v>0.4</v>
      </c>
      <c r="V111" s="47"/>
      <c r="W111" s="47"/>
      <c r="X111" s="50"/>
      <c r="Y111" s="50"/>
      <c r="Z111" s="50">
        <v>0.1</v>
      </c>
      <c r="AA111" s="50">
        <v>12</v>
      </c>
      <c r="AB111" s="47">
        <v>18.100000000000001</v>
      </c>
      <c r="AC111" s="49">
        <v>4.9000000000000002E-2</v>
      </c>
      <c r="AD111" s="49">
        <v>0.03</v>
      </c>
      <c r="AE111" s="48">
        <v>0</v>
      </c>
      <c r="AF111" s="48">
        <v>398</v>
      </c>
      <c r="AG111" s="48">
        <v>37</v>
      </c>
      <c r="AH111" s="49">
        <v>8.1000000000000003E-2</v>
      </c>
      <c r="AI111" s="50">
        <v>0</v>
      </c>
    </row>
    <row r="112" spans="1:35" ht="14">
      <c r="C112" s="40" t="s">
        <v>218</v>
      </c>
      <c r="D112">
        <v>29063</v>
      </c>
      <c r="E112" t="s">
        <v>286</v>
      </c>
      <c r="G112">
        <v>9</v>
      </c>
      <c r="J112" s="47">
        <v>94.5</v>
      </c>
      <c r="K112" s="47"/>
      <c r="L112" s="47">
        <v>0.9</v>
      </c>
      <c r="M112" s="47">
        <v>0.2</v>
      </c>
      <c r="N112" s="48">
        <v>1</v>
      </c>
      <c r="O112" s="48">
        <v>0</v>
      </c>
      <c r="P112" s="47">
        <v>3.9</v>
      </c>
      <c r="Q112" s="47">
        <f t="shared" si="106"/>
        <v>2.9</v>
      </c>
      <c r="R112" s="48">
        <v>18</v>
      </c>
      <c r="S112" s="40"/>
      <c r="T112" s="48">
        <v>10</v>
      </c>
      <c r="U112" s="47">
        <v>0.3</v>
      </c>
      <c r="V112" s="47"/>
      <c r="W112" s="47"/>
      <c r="X112" s="50"/>
      <c r="Y112" s="50"/>
      <c r="Z112" s="50">
        <v>0.2</v>
      </c>
      <c r="AA112" s="50">
        <v>15</v>
      </c>
      <c r="AB112" s="47">
        <v>12.7</v>
      </c>
      <c r="AC112" s="49">
        <v>3.6999999999999998E-2</v>
      </c>
      <c r="AD112" s="49">
        <v>1.9E-2</v>
      </c>
      <c r="AE112" s="48">
        <v>0</v>
      </c>
      <c r="AF112" s="48">
        <v>449</v>
      </c>
      <c r="AG112" s="48">
        <v>42</v>
      </c>
      <c r="AH112" s="49">
        <v>0.08</v>
      </c>
      <c r="AI112" s="50">
        <v>0</v>
      </c>
    </row>
    <row r="114" spans="1:35">
      <c r="A114">
        <v>136</v>
      </c>
      <c r="B114" t="s">
        <v>194</v>
      </c>
      <c r="G114">
        <f>AVERAGE(G110:G112)</f>
        <v>9</v>
      </c>
      <c r="J114">
        <f t="shared" ref="J114" si="107">AVERAGE(J110:J112)</f>
        <v>93.766666666666666</v>
      </c>
      <c r="L114">
        <f t="shared" ref="L114:AI114" si="108">AVERAGE(L110:L112)</f>
        <v>1.0333333333333334</v>
      </c>
      <c r="M114">
        <f t="shared" si="108"/>
        <v>0.20000000000000004</v>
      </c>
      <c r="N114">
        <f t="shared" si="108"/>
        <v>1</v>
      </c>
      <c r="O114">
        <f t="shared" si="108"/>
        <v>0</v>
      </c>
      <c r="P114">
        <f t="shared" si="108"/>
        <v>4.5</v>
      </c>
      <c r="Q114">
        <f t="shared" si="108"/>
        <v>3.5</v>
      </c>
      <c r="R114">
        <f t="shared" si="108"/>
        <v>20.666666666666668</v>
      </c>
      <c r="S114" s="40"/>
      <c r="T114">
        <f t="shared" si="108"/>
        <v>11.666666666666666</v>
      </c>
      <c r="U114">
        <f t="shared" si="108"/>
        <v>0.39999999999999997</v>
      </c>
      <c r="Z114">
        <f t="shared" ref="Z114:AA114" si="109">AVERAGE(Z110:Z112)</f>
        <v>0.13333333333333333</v>
      </c>
      <c r="AA114" s="63">
        <f t="shared" si="109"/>
        <v>12</v>
      </c>
      <c r="AB114">
        <f t="shared" si="108"/>
        <v>18.066666666666666</v>
      </c>
      <c r="AC114">
        <f t="shared" si="108"/>
        <v>4.8666666666666664E-2</v>
      </c>
      <c r="AD114">
        <f t="shared" si="108"/>
        <v>2.9666666666666671E-2</v>
      </c>
      <c r="AE114">
        <f t="shared" si="108"/>
        <v>0</v>
      </c>
      <c r="AF114">
        <f t="shared" si="108"/>
        <v>397.66666666666669</v>
      </c>
      <c r="AG114">
        <f t="shared" si="108"/>
        <v>37</v>
      </c>
      <c r="AH114">
        <f t="shared" si="108"/>
        <v>8.0666666666666664E-2</v>
      </c>
      <c r="AI114">
        <f t="shared" si="108"/>
        <v>0</v>
      </c>
    </row>
    <row r="117" spans="1:35" ht="14">
      <c r="C117" s="40" t="s">
        <v>218</v>
      </c>
      <c r="D117">
        <v>29001</v>
      </c>
      <c r="E117" t="s">
        <v>287</v>
      </c>
      <c r="G117">
        <v>20</v>
      </c>
      <c r="J117" s="47">
        <v>92.2</v>
      </c>
      <c r="K117" s="47"/>
      <c r="L117" s="47">
        <v>1.3</v>
      </c>
      <c r="M117" s="47">
        <v>0.1</v>
      </c>
      <c r="N117" s="48">
        <v>3</v>
      </c>
      <c r="O117" s="48">
        <v>0</v>
      </c>
      <c r="P117" s="47">
        <v>5.8</v>
      </c>
      <c r="Q117" s="47">
        <f>+P117-N117</f>
        <v>2.8</v>
      </c>
      <c r="R117" s="48">
        <v>25</v>
      </c>
      <c r="S117" s="40"/>
      <c r="T117" s="48">
        <v>40</v>
      </c>
      <c r="U117" s="47">
        <v>0.5</v>
      </c>
      <c r="V117" s="47"/>
      <c r="W117" s="47"/>
      <c r="X117" s="50"/>
      <c r="Y117" s="50"/>
      <c r="Z117" s="50">
        <v>0.2</v>
      </c>
      <c r="AA117" s="50">
        <v>43</v>
      </c>
      <c r="AB117" s="47">
        <v>36.6</v>
      </c>
      <c r="AC117" s="49">
        <v>6.0999999999999999E-2</v>
      </c>
      <c r="AD117" s="49">
        <v>0.04</v>
      </c>
      <c r="AE117" s="48">
        <v>0</v>
      </c>
      <c r="AF117" s="48">
        <v>42</v>
      </c>
      <c r="AG117" s="48">
        <v>5</v>
      </c>
      <c r="AH117" s="49">
        <v>0.124</v>
      </c>
      <c r="AI117" s="50">
        <v>0</v>
      </c>
    </row>
    <row r="118" spans="1:35" ht="14">
      <c r="C118" s="40" t="s">
        <v>218</v>
      </c>
      <c r="D118" s="46">
        <v>29005</v>
      </c>
      <c r="E118" s="46" t="s">
        <v>288</v>
      </c>
      <c r="G118">
        <v>20</v>
      </c>
      <c r="J118" s="47">
        <v>90.4</v>
      </c>
      <c r="K118" s="47"/>
      <c r="L118" s="47">
        <v>1.4</v>
      </c>
      <c r="M118" s="47">
        <v>0.2</v>
      </c>
      <c r="N118" s="48">
        <v>2</v>
      </c>
      <c r="O118" s="48">
        <v>0</v>
      </c>
      <c r="P118" s="47">
        <v>7.4</v>
      </c>
      <c r="Q118" s="47">
        <f>+P118-N118</f>
        <v>5.4</v>
      </c>
      <c r="R118" s="48">
        <v>31</v>
      </c>
      <c r="S118" s="40"/>
      <c r="T118" s="48">
        <v>45</v>
      </c>
      <c r="U118" s="47">
        <v>0.8</v>
      </c>
      <c r="V118" s="47"/>
      <c r="W118" s="47"/>
      <c r="X118" s="50"/>
      <c r="Y118" s="50"/>
      <c r="Z118" s="50">
        <v>0.2</v>
      </c>
      <c r="AA118" s="50">
        <v>18</v>
      </c>
      <c r="AB118" s="47">
        <v>57</v>
      </c>
      <c r="AC118" s="49">
        <v>6.4000000000000001E-2</v>
      </c>
      <c r="AD118" s="49">
        <v>6.9000000000000006E-2</v>
      </c>
      <c r="AE118" s="48">
        <v>0</v>
      </c>
      <c r="AF118" s="48">
        <v>670</v>
      </c>
      <c r="AG118" s="48">
        <v>56</v>
      </c>
      <c r="AH118" s="49">
        <v>0.20899999999999999</v>
      </c>
      <c r="AI118" s="50">
        <v>0</v>
      </c>
    </row>
    <row r="120" spans="1:35">
      <c r="A120">
        <v>137</v>
      </c>
      <c r="B120" t="s">
        <v>195</v>
      </c>
      <c r="G120">
        <f>AVERAGE(G117:G118)</f>
        <v>20</v>
      </c>
      <c r="J120">
        <f t="shared" ref="J120" si="110">AVERAGE(J117:J118)</f>
        <v>91.300000000000011</v>
      </c>
      <c r="L120">
        <f t="shared" ref="L120:AI120" si="111">AVERAGE(L117:L118)</f>
        <v>1.35</v>
      </c>
      <c r="M120">
        <f t="shared" si="111"/>
        <v>0.15000000000000002</v>
      </c>
      <c r="N120">
        <f t="shared" si="111"/>
        <v>2.5</v>
      </c>
      <c r="O120">
        <f t="shared" si="111"/>
        <v>0</v>
      </c>
      <c r="P120">
        <f t="shared" si="111"/>
        <v>6.6</v>
      </c>
      <c r="Q120">
        <f t="shared" si="111"/>
        <v>4.0999999999999996</v>
      </c>
      <c r="R120">
        <f t="shared" si="111"/>
        <v>28</v>
      </c>
      <c r="T120">
        <f t="shared" si="111"/>
        <v>42.5</v>
      </c>
      <c r="U120">
        <f t="shared" si="111"/>
        <v>0.65</v>
      </c>
      <c r="Z120">
        <f t="shared" ref="Z120:AA120" si="112">AVERAGE(Z117:Z118)</f>
        <v>0.2</v>
      </c>
      <c r="AA120">
        <f t="shared" si="112"/>
        <v>30.5</v>
      </c>
      <c r="AB120">
        <f t="shared" si="111"/>
        <v>46.8</v>
      </c>
      <c r="AC120">
        <f t="shared" si="111"/>
        <v>6.25E-2</v>
      </c>
      <c r="AD120">
        <f t="shared" si="111"/>
        <v>5.4500000000000007E-2</v>
      </c>
      <c r="AE120">
        <f t="shared" si="111"/>
        <v>0</v>
      </c>
      <c r="AF120">
        <f t="shared" si="111"/>
        <v>356</v>
      </c>
      <c r="AG120">
        <f t="shared" si="111"/>
        <v>30.5</v>
      </c>
      <c r="AH120">
        <f t="shared" si="111"/>
        <v>0.16649999999999998</v>
      </c>
      <c r="AI120">
        <f t="shared" si="111"/>
        <v>0</v>
      </c>
    </row>
    <row r="122" spans="1:35" s="41" customFormat="1" ht="14">
      <c r="C122" s="41" t="s">
        <v>218</v>
      </c>
      <c r="D122" s="52">
        <v>18021</v>
      </c>
      <c r="E122" s="52" t="s">
        <v>290</v>
      </c>
      <c r="G122" s="41">
        <v>6</v>
      </c>
      <c r="J122" s="41">
        <v>88</v>
      </c>
      <c r="L122" s="41">
        <v>4</v>
      </c>
      <c r="M122" s="41">
        <v>0.3</v>
      </c>
      <c r="N122" s="41">
        <v>2</v>
      </c>
      <c r="O122" s="41">
        <v>0</v>
      </c>
      <c r="P122" s="41">
        <v>6.4</v>
      </c>
      <c r="Q122" s="41">
        <f>+P122-N122</f>
        <v>4.4000000000000004</v>
      </c>
      <c r="R122" s="41">
        <v>35</v>
      </c>
      <c r="S122" s="40"/>
      <c r="T122" s="41">
        <v>37</v>
      </c>
      <c r="U122" s="41">
        <v>1</v>
      </c>
      <c r="Z122" s="41">
        <v>0.3</v>
      </c>
      <c r="AA122" s="41">
        <v>80</v>
      </c>
      <c r="AB122" s="41">
        <v>11</v>
      </c>
      <c r="AC122" s="41">
        <v>0.156</v>
      </c>
      <c r="AD122" s="41">
        <v>0.34499999999999997</v>
      </c>
      <c r="AE122" s="41">
        <v>0</v>
      </c>
      <c r="AF122" s="41">
        <v>612</v>
      </c>
      <c r="AG122" s="41">
        <v>51</v>
      </c>
      <c r="AH122" s="41">
        <v>0.19</v>
      </c>
      <c r="AI122" s="41">
        <v>0</v>
      </c>
    </row>
    <row r="123" spans="1:35" s="41" customFormat="1" ht="14">
      <c r="C123" s="41" t="s">
        <v>218</v>
      </c>
      <c r="D123" s="41">
        <v>29021</v>
      </c>
      <c r="E123" s="41" t="s">
        <v>291</v>
      </c>
      <c r="G123" s="41">
        <v>19</v>
      </c>
      <c r="J123" s="53">
        <v>92.4</v>
      </c>
      <c r="K123" s="53"/>
      <c r="L123" s="53">
        <v>1</v>
      </c>
      <c r="M123" s="53">
        <v>0.2</v>
      </c>
      <c r="N123" s="54">
        <v>3</v>
      </c>
      <c r="O123" s="54">
        <v>0</v>
      </c>
      <c r="P123" s="53">
        <v>5.7</v>
      </c>
      <c r="Q123" s="41">
        <f t="shared" ref="Q123:Q126" si="113">+P123-N123</f>
        <v>2.7</v>
      </c>
      <c r="R123" s="54">
        <v>24</v>
      </c>
      <c r="S123" s="40"/>
      <c r="T123" s="54">
        <v>9</v>
      </c>
      <c r="U123" s="53">
        <v>0.2</v>
      </c>
      <c r="V123" s="53"/>
      <c r="W123" s="53"/>
      <c r="X123" s="56"/>
      <c r="Y123" s="56"/>
      <c r="Z123" s="56">
        <v>0.2</v>
      </c>
      <c r="AA123" s="56">
        <v>22</v>
      </c>
      <c r="AB123" s="53">
        <v>2.2000000000000002</v>
      </c>
      <c r="AC123" s="55">
        <v>3.9E-2</v>
      </c>
      <c r="AD123" s="55">
        <v>3.6999999999999998E-2</v>
      </c>
      <c r="AE123" s="54">
        <v>0</v>
      </c>
      <c r="AF123" s="54">
        <v>16</v>
      </c>
      <c r="AG123" s="54">
        <v>1</v>
      </c>
      <c r="AH123" s="55">
        <v>8.4000000000000005E-2</v>
      </c>
      <c r="AI123" s="56">
        <v>0</v>
      </c>
    </row>
    <row r="124" spans="1:35" s="41" customFormat="1" ht="14">
      <c r="C124" s="41" t="s">
        <v>218</v>
      </c>
      <c r="D124" s="52">
        <v>29120</v>
      </c>
      <c r="E124" s="52" t="s">
        <v>293</v>
      </c>
      <c r="G124" s="41">
        <v>30</v>
      </c>
      <c r="J124" s="53">
        <v>91.6</v>
      </c>
      <c r="K124" s="53"/>
      <c r="L124" s="53">
        <v>1</v>
      </c>
      <c r="M124" s="53">
        <v>0.1</v>
      </c>
      <c r="N124" s="54">
        <v>1</v>
      </c>
      <c r="O124" s="54">
        <v>0</v>
      </c>
      <c r="P124" s="53">
        <v>6.5</v>
      </c>
      <c r="Q124" s="41">
        <f t="shared" si="113"/>
        <v>5.5</v>
      </c>
      <c r="R124" s="54">
        <v>26</v>
      </c>
      <c r="S124" s="40"/>
      <c r="T124" s="54">
        <v>21</v>
      </c>
      <c r="U124" s="53">
        <v>0.8</v>
      </c>
      <c r="V124" s="53"/>
      <c r="W124" s="53"/>
      <c r="X124" s="56"/>
      <c r="Y124" s="56"/>
      <c r="Z124" s="56">
        <v>0.3</v>
      </c>
      <c r="AA124" s="56">
        <v>16</v>
      </c>
      <c r="AB124" s="53">
        <v>9</v>
      </c>
      <c r="AC124" s="55">
        <v>0.05</v>
      </c>
      <c r="AD124" s="55">
        <v>0.11</v>
      </c>
      <c r="AE124" s="54">
        <v>0</v>
      </c>
      <c r="AF124" s="54">
        <v>3100</v>
      </c>
      <c r="AG124" s="54">
        <v>369</v>
      </c>
      <c r="AH124" s="55">
        <v>6.0999999999999999E-2</v>
      </c>
      <c r="AI124" s="56">
        <v>0</v>
      </c>
    </row>
    <row r="125" spans="1:35" s="41" customFormat="1" ht="14">
      <c r="C125" s="41" t="s">
        <v>218</v>
      </c>
      <c r="D125" s="52">
        <v>29050</v>
      </c>
      <c r="E125" s="52" t="s">
        <v>292</v>
      </c>
      <c r="G125" s="41">
        <v>13</v>
      </c>
      <c r="J125" s="53">
        <v>58.6</v>
      </c>
      <c r="K125" s="53"/>
      <c r="L125" s="53">
        <v>6.4</v>
      </c>
      <c r="M125" s="53">
        <v>0.5</v>
      </c>
      <c r="N125" s="54">
        <v>2</v>
      </c>
      <c r="O125" s="54">
        <v>0</v>
      </c>
      <c r="P125" s="53">
        <v>33.1</v>
      </c>
      <c r="Q125" s="41">
        <f t="shared" si="113"/>
        <v>31.1</v>
      </c>
      <c r="R125" s="54">
        <v>149</v>
      </c>
      <c r="S125" s="40"/>
      <c r="T125" s="54">
        <v>181</v>
      </c>
      <c r="U125" s="53">
        <v>1.7</v>
      </c>
      <c r="V125" s="53"/>
      <c r="W125" s="53"/>
      <c r="X125" s="56"/>
      <c r="Y125" s="56"/>
      <c r="Z125" s="56">
        <v>1.2</v>
      </c>
      <c r="AA125" s="56">
        <v>3</v>
      </c>
      <c r="AB125" s="53">
        <v>31.2</v>
      </c>
      <c r="AC125" s="55">
        <v>0.2</v>
      </c>
      <c r="AD125" s="55">
        <v>0.11</v>
      </c>
      <c r="AE125" s="54">
        <v>0</v>
      </c>
      <c r="AF125" s="54">
        <v>5</v>
      </c>
      <c r="AG125" s="54">
        <v>0</v>
      </c>
      <c r="AH125" s="55">
        <v>1.2350000000000001</v>
      </c>
      <c r="AI125" s="56">
        <v>0</v>
      </c>
    </row>
    <row r="126" spans="1:35" s="41" customFormat="1" ht="14">
      <c r="C126" s="41" t="s">
        <v>218</v>
      </c>
      <c r="D126" s="52">
        <v>18051</v>
      </c>
      <c r="E126" s="52" t="s">
        <v>294</v>
      </c>
      <c r="G126" s="41">
        <v>59</v>
      </c>
      <c r="J126" s="53">
        <v>92.9</v>
      </c>
      <c r="K126" s="53"/>
      <c r="L126" s="53">
        <v>3.2</v>
      </c>
      <c r="M126" s="53">
        <v>0.4</v>
      </c>
      <c r="N126" s="54">
        <v>0</v>
      </c>
      <c r="O126" s="54">
        <v>0</v>
      </c>
      <c r="P126" s="53">
        <v>2.2999999999999998</v>
      </c>
      <c r="Q126" s="41">
        <f t="shared" si="113"/>
        <v>2.2999999999999998</v>
      </c>
      <c r="R126" s="54">
        <v>19</v>
      </c>
      <c r="S126" s="40"/>
      <c r="T126" s="54">
        <v>39</v>
      </c>
      <c r="U126" s="53">
        <v>2.2000000000000002</v>
      </c>
      <c r="V126" s="53"/>
      <c r="W126" s="53"/>
      <c r="X126" s="56"/>
      <c r="Y126" s="56"/>
      <c r="Z126" s="56">
        <v>0.2</v>
      </c>
      <c r="AA126" s="56">
        <v>36</v>
      </c>
      <c r="AB126" s="53">
        <v>11</v>
      </c>
      <c r="AC126" s="55">
        <v>9.4E-2</v>
      </c>
      <c r="AD126" s="55">
        <v>0.128</v>
      </c>
      <c r="AE126" s="54">
        <v>0</v>
      </c>
      <c r="AF126" s="54">
        <v>1164</v>
      </c>
      <c r="AG126" s="54">
        <v>97</v>
      </c>
      <c r="AH126" s="55">
        <v>0.20699999999999999</v>
      </c>
      <c r="AI126" s="56">
        <v>0</v>
      </c>
    </row>
    <row r="128" spans="1:35" s="42" customFormat="1" ht="14">
      <c r="C128" s="42" t="s">
        <v>218</v>
      </c>
      <c r="D128" s="57">
        <v>18021</v>
      </c>
      <c r="E128" s="57" t="s">
        <v>290</v>
      </c>
      <c r="G128" s="42">
        <v>0</v>
      </c>
      <c r="J128" s="42">
        <f>+J122*(100-$G122)/100</f>
        <v>82.72</v>
      </c>
      <c r="L128" s="42">
        <f t="shared" ref="L128:N128" si="114">+L122*(100-$G122)/100</f>
        <v>3.76</v>
      </c>
      <c r="M128" s="42">
        <f t="shared" si="114"/>
        <v>0.28199999999999997</v>
      </c>
      <c r="N128" s="42">
        <f t="shared" si="114"/>
        <v>1.88</v>
      </c>
      <c r="O128" s="42">
        <f t="shared" ref="O128" si="115">+O122*(100-$G122)/100</f>
        <v>0</v>
      </c>
      <c r="P128" s="42">
        <f>+P122*(100-$G122)/100</f>
        <v>6.016</v>
      </c>
      <c r="Q128" s="42">
        <f>+Q122*(100-$G122)/100</f>
        <v>4.1360000000000001</v>
      </c>
      <c r="R128" s="42">
        <f>+R122*(100-$G122)/100</f>
        <v>32.9</v>
      </c>
      <c r="T128" s="42">
        <f t="shared" ref="T128:AI128" si="116">+T122*(100-$G122)/100</f>
        <v>34.78</v>
      </c>
      <c r="U128" s="42">
        <f t="shared" si="116"/>
        <v>0.94</v>
      </c>
      <c r="Z128" s="42">
        <f t="shared" ref="Z128:AA132" si="117">+Z122*(100-$G122)/100</f>
        <v>0.28199999999999997</v>
      </c>
      <c r="AA128" s="42">
        <f t="shared" si="117"/>
        <v>75.2</v>
      </c>
      <c r="AB128" s="42">
        <f t="shared" si="116"/>
        <v>10.34</v>
      </c>
      <c r="AC128" s="42">
        <f t="shared" si="116"/>
        <v>0.14663999999999999</v>
      </c>
      <c r="AD128" s="42">
        <f t="shared" si="116"/>
        <v>0.32429999999999998</v>
      </c>
      <c r="AE128" s="42">
        <f t="shared" si="116"/>
        <v>0</v>
      </c>
      <c r="AF128" s="42">
        <f t="shared" si="116"/>
        <v>575.28</v>
      </c>
      <c r="AG128" s="42">
        <f t="shared" si="116"/>
        <v>47.94</v>
      </c>
      <c r="AH128" s="42">
        <f t="shared" si="116"/>
        <v>0.17859999999999998</v>
      </c>
      <c r="AI128" s="42">
        <f t="shared" si="116"/>
        <v>0</v>
      </c>
    </row>
    <row r="129" spans="1:35" s="42" customFormat="1">
      <c r="C129" s="42" t="s">
        <v>218</v>
      </c>
      <c r="D129" s="42">
        <v>29021</v>
      </c>
      <c r="E129" s="42" t="s">
        <v>291</v>
      </c>
      <c r="G129" s="42">
        <v>0</v>
      </c>
      <c r="J129" s="42">
        <f t="shared" ref="J129:N132" si="118">+J123*(100-$G123)/100</f>
        <v>74.844000000000008</v>
      </c>
      <c r="L129" s="42">
        <f t="shared" si="118"/>
        <v>0.81</v>
      </c>
      <c r="M129" s="42">
        <f t="shared" si="118"/>
        <v>0.16200000000000001</v>
      </c>
      <c r="N129" s="42">
        <f t="shared" si="118"/>
        <v>2.4300000000000002</v>
      </c>
      <c r="O129" s="42">
        <f t="shared" ref="O129" si="119">+O123*(100-$G123)/100</f>
        <v>0</v>
      </c>
      <c r="P129" s="42">
        <f t="shared" ref="P129:Q129" si="120">+P123*(100-$G123)/100</f>
        <v>4.617</v>
      </c>
      <c r="Q129" s="42">
        <f t="shared" si="120"/>
        <v>2.1870000000000003</v>
      </c>
      <c r="R129" s="42">
        <f t="shared" ref="R129" si="121">+R123*(100-$G123)/100</f>
        <v>19.440000000000001</v>
      </c>
      <c r="T129" s="42">
        <f t="shared" ref="T129:AI129" si="122">+T123*(100-$G123)/100</f>
        <v>7.29</v>
      </c>
      <c r="U129" s="42">
        <f t="shared" si="122"/>
        <v>0.16200000000000001</v>
      </c>
      <c r="Z129" s="42">
        <f t="shared" si="117"/>
        <v>0.16200000000000001</v>
      </c>
      <c r="AA129" s="42">
        <f t="shared" si="117"/>
        <v>17.82</v>
      </c>
      <c r="AB129" s="42">
        <f t="shared" si="122"/>
        <v>1.7820000000000003</v>
      </c>
      <c r="AC129" s="42">
        <f t="shared" si="122"/>
        <v>3.159E-2</v>
      </c>
      <c r="AD129" s="42">
        <f t="shared" si="122"/>
        <v>2.997E-2</v>
      </c>
      <c r="AE129" s="42">
        <f t="shared" si="122"/>
        <v>0</v>
      </c>
      <c r="AF129" s="42">
        <f t="shared" si="122"/>
        <v>12.96</v>
      </c>
      <c r="AG129" s="42">
        <f t="shared" si="122"/>
        <v>0.81</v>
      </c>
      <c r="AH129" s="42">
        <f t="shared" si="122"/>
        <v>6.8040000000000003E-2</v>
      </c>
      <c r="AI129" s="42">
        <f t="shared" si="122"/>
        <v>0</v>
      </c>
    </row>
    <row r="130" spans="1:35" s="42" customFormat="1" ht="14">
      <c r="C130" s="42" t="s">
        <v>218</v>
      </c>
      <c r="D130" s="57">
        <v>29120</v>
      </c>
      <c r="E130" s="57" t="s">
        <v>293</v>
      </c>
      <c r="G130" s="42">
        <v>0</v>
      </c>
      <c r="J130" s="42">
        <f t="shared" si="118"/>
        <v>64.12</v>
      </c>
      <c r="L130" s="42">
        <f t="shared" si="118"/>
        <v>0.7</v>
      </c>
      <c r="M130" s="42">
        <f t="shared" si="118"/>
        <v>7.0000000000000007E-2</v>
      </c>
      <c r="N130" s="42">
        <f t="shared" si="118"/>
        <v>0.7</v>
      </c>
      <c r="O130" s="42">
        <f t="shared" ref="O130" si="123">+O124*(100-$G124)/100</f>
        <v>0</v>
      </c>
      <c r="P130" s="42">
        <f t="shared" ref="P130:Q130" si="124">+P124*(100-$G124)/100</f>
        <v>4.55</v>
      </c>
      <c r="Q130" s="42">
        <f t="shared" si="124"/>
        <v>3.85</v>
      </c>
      <c r="R130" s="42">
        <f t="shared" ref="R130" si="125">+R124*(100-$G124)/100</f>
        <v>18.2</v>
      </c>
      <c r="T130" s="42">
        <f t="shared" ref="T130:AI130" si="126">+T124*(100-$G124)/100</f>
        <v>14.7</v>
      </c>
      <c r="U130" s="42">
        <f t="shared" si="126"/>
        <v>0.56000000000000005</v>
      </c>
      <c r="Z130" s="42">
        <f t="shared" si="117"/>
        <v>0.21</v>
      </c>
      <c r="AA130" s="42">
        <f t="shared" si="117"/>
        <v>11.2</v>
      </c>
      <c r="AB130" s="42">
        <f t="shared" si="126"/>
        <v>6.3</v>
      </c>
      <c r="AC130" s="42">
        <f t="shared" si="126"/>
        <v>3.5000000000000003E-2</v>
      </c>
      <c r="AD130" s="42">
        <f t="shared" si="126"/>
        <v>7.6999999999999999E-2</v>
      </c>
      <c r="AE130" s="42">
        <f t="shared" si="126"/>
        <v>0</v>
      </c>
      <c r="AF130" s="42">
        <f t="shared" si="126"/>
        <v>2170</v>
      </c>
      <c r="AG130" s="42">
        <f t="shared" si="126"/>
        <v>258.3</v>
      </c>
      <c r="AH130" s="42">
        <f t="shared" si="126"/>
        <v>4.2699999999999995E-2</v>
      </c>
      <c r="AI130" s="42">
        <f t="shared" si="126"/>
        <v>0</v>
      </c>
    </row>
    <row r="131" spans="1:35" s="42" customFormat="1" ht="14">
      <c r="C131" s="42" t="s">
        <v>218</v>
      </c>
      <c r="D131" s="57">
        <v>29050</v>
      </c>
      <c r="E131" s="57" t="s">
        <v>292</v>
      </c>
      <c r="G131" s="42">
        <v>0</v>
      </c>
      <c r="J131" s="42">
        <f t="shared" si="118"/>
        <v>50.981999999999999</v>
      </c>
      <c r="L131" s="42">
        <f t="shared" si="118"/>
        <v>5.5680000000000005</v>
      </c>
      <c r="M131" s="42">
        <f t="shared" si="118"/>
        <v>0.435</v>
      </c>
      <c r="N131" s="42">
        <f t="shared" si="118"/>
        <v>1.74</v>
      </c>
      <c r="O131" s="42">
        <f t="shared" ref="O131" si="127">+O125*(100-$G125)/100</f>
        <v>0</v>
      </c>
      <c r="P131" s="42">
        <f t="shared" ref="P131:Q131" si="128">+P125*(100-$G125)/100</f>
        <v>28.797000000000004</v>
      </c>
      <c r="Q131" s="42">
        <f t="shared" si="128"/>
        <v>27.057000000000002</v>
      </c>
      <c r="R131" s="42">
        <f t="shared" ref="R131" si="129">+R125*(100-$G125)/100</f>
        <v>129.63</v>
      </c>
      <c r="T131" s="42">
        <f t="shared" ref="T131:AI131" si="130">+T125*(100-$G125)/100</f>
        <v>157.47</v>
      </c>
      <c r="U131" s="42">
        <f t="shared" si="130"/>
        <v>1.4790000000000001</v>
      </c>
      <c r="Z131" s="42">
        <f t="shared" si="117"/>
        <v>1.0439999999999998</v>
      </c>
      <c r="AA131" s="42">
        <f t="shared" si="117"/>
        <v>2.61</v>
      </c>
      <c r="AB131" s="42">
        <f t="shared" si="130"/>
        <v>27.144000000000002</v>
      </c>
      <c r="AC131" s="42">
        <f t="shared" si="130"/>
        <v>0.17400000000000002</v>
      </c>
      <c r="AD131" s="42">
        <f t="shared" si="130"/>
        <v>9.5700000000000007E-2</v>
      </c>
      <c r="AE131" s="42">
        <f t="shared" si="130"/>
        <v>0</v>
      </c>
      <c r="AF131" s="42">
        <f t="shared" si="130"/>
        <v>4.3499999999999996</v>
      </c>
      <c r="AG131" s="42">
        <f t="shared" si="130"/>
        <v>0</v>
      </c>
      <c r="AH131" s="42">
        <f t="shared" si="130"/>
        <v>1.0744500000000001</v>
      </c>
      <c r="AI131" s="42">
        <f t="shared" si="130"/>
        <v>0</v>
      </c>
    </row>
    <row r="132" spans="1:35" s="42" customFormat="1" ht="14">
      <c r="C132" s="42" t="s">
        <v>218</v>
      </c>
      <c r="D132" s="57">
        <v>18051</v>
      </c>
      <c r="E132" s="57" t="s">
        <v>294</v>
      </c>
      <c r="G132" s="42">
        <v>0</v>
      </c>
      <c r="J132" s="42">
        <f t="shared" si="118"/>
        <v>38.088999999999999</v>
      </c>
      <c r="L132" s="42">
        <f t="shared" si="118"/>
        <v>1.3120000000000003</v>
      </c>
      <c r="M132" s="42">
        <f t="shared" si="118"/>
        <v>0.16400000000000003</v>
      </c>
      <c r="N132" s="42">
        <f t="shared" si="118"/>
        <v>0</v>
      </c>
      <c r="O132" s="42">
        <f t="shared" ref="O132" si="131">+O126*(100-$G126)/100</f>
        <v>0</v>
      </c>
      <c r="P132" s="42">
        <f t="shared" ref="P132:Q132" si="132">+P126*(100-$G126)/100</f>
        <v>0.94299999999999995</v>
      </c>
      <c r="Q132" s="42">
        <f t="shared" si="132"/>
        <v>0.94299999999999995</v>
      </c>
      <c r="R132" s="42">
        <f t="shared" ref="R132" si="133">+R126*(100-$G126)/100</f>
        <v>7.79</v>
      </c>
      <c r="T132" s="42">
        <f t="shared" ref="T132:AI132" si="134">+T126*(100-$G126)/100</f>
        <v>15.99</v>
      </c>
      <c r="U132" s="42">
        <f t="shared" si="134"/>
        <v>0.90200000000000002</v>
      </c>
      <c r="Z132" s="42">
        <f t="shared" si="117"/>
        <v>8.2000000000000017E-2</v>
      </c>
      <c r="AA132" s="42">
        <f t="shared" si="117"/>
        <v>14.76</v>
      </c>
      <c r="AB132" s="42">
        <f t="shared" si="134"/>
        <v>4.51</v>
      </c>
      <c r="AC132" s="42">
        <f t="shared" si="134"/>
        <v>3.8539999999999998E-2</v>
      </c>
      <c r="AD132" s="42">
        <f t="shared" si="134"/>
        <v>5.2479999999999999E-2</v>
      </c>
      <c r="AE132" s="42">
        <f t="shared" si="134"/>
        <v>0</v>
      </c>
      <c r="AF132" s="42">
        <f t="shared" si="134"/>
        <v>477.24</v>
      </c>
      <c r="AG132" s="42">
        <f t="shared" si="134"/>
        <v>39.770000000000003</v>
      </c>
      <c r="AH132" s="42">
        <f t="shared" si="134"/>
        <v>8.4870000000000001E-2</v>
      </c>
      <c r="AI132" s="42">
        <f t="shared" si="134"/>
        <v>0</v>
      </c>
    </row>
    <row r="134" spans="1:35" s="61" customFormat="1">
      <c r="A134" s="61">
        <v>139</v>
      </c>
      <c r="B134" s="61" t="s">
        <v>159</v>
      </c>
      <c r="G134" s="61">
        <f>AVERAGE(G128:G132)</f>
        <v>0</v>
      </c>
      <c r="J134" s="61">
        <f>AVERAGE(J128:J132)</f>
        <v>62.15100000000001</v>
      </c>
      <c r="L134" s="61">
        <f t="shared" ref="L134:Q134" si="135">AVERAGE(L128:L132)</f>
        <v>2.4300000000000006</v>
      </c>
      <c r="M134" s="61">
        <f t="shared" si="135"/>
        <v>0.22259999999999999</v>
      </c>
      <c r="N134" s="61">
        <f t="shared" si="135"/>
        <v>1.35</v>
      </c>
      <c r="O134" s="61">
        <f t="shared" si="135"/>
        <v>0</v>
      </c>
      <c r="P134" s="61">
        <f t="shared" si="135"/>
        <v>8.9846000000000004</v>
      </c>
      <c r="Q134" s="61">
        <f t="shared" si="135"/>
        <v>7.6346000000000007</v>
      </c>
      <c r="R134" s="61">
        <f>AVERAGE(R128:R132)</f>
        <v>41.591999999999999</v>
      </c>
      <c r="S134" s="40"/>
      <c r="T134" s="61">
        <f t="shared" ref="T134:AI134" si="136">AVERAGE(T128:T132)</f>
        <v>46.046000000000006</v>
      </c>
      <c r="U134" s="61">
        <f t="shared" si="136"/>
        <v>0.80859999999999999</v>
      </c>
      <c r="Z134" s="61">
        <f t="shared" ref="Z134:AA134" si="137">AVERAGE(Z128:Z132)</f>
        <v>0.35599999999999998</v>
      </c>
      <c r="AA134" s="61">
        <f t="shared" si="137"/>
        <v>24.318000000000005</v>
      </c>
      <c r="AB134" s="61">
        <f t="shared" si="136"/>
        <v>10.0152</v>
      </c>
      <c r="AC134" s="61">
        <f t="shared" si="136"/>
        <v>8.5154000000000007E-2</v>
      </c>
      <c r="AD134" s="61">
        <f t="shared" si="136"/>
        <v>0.11588999999999998</v>
      </c>
      <c r="AE134" s="61">
        <f t="shared" si="136"/>
        <v>0</v>
      </c>
      <c r="AF134" s="61">
        <f t="shared" si="136"/>
        <v>647.96600000000001</v>
      </c>
      <c r="AG134" s="61">
        <f t="shared" si="136"/>
        <v>69.364000000000004</v>
      </c>
      <c r="AH134" s="61">
        <f t="shared" si="136"/>
        <v>0.28973199999999999</v>
      </c>
      <c r="AI134" s="61">
        <f t="shared" si="136"/>
        <v>0</v>
      </c>
    </row>
    <row r="136" spans="1:35" ht="14">
      <c r="C136" t="s">
        <v>218</v>
      </c>
      <c r="D136" s="46">
        <v>6001</v>
      </c>
      <c r="E136" s="46" t="s">
        <v>295</v>
      </c>
      <c r="G136">
        <v>0</v>
      </c>
      <c r="J136">
        <v>55.8</v>
      </c>
      <c r="L136">
        <v>9.8000000000000007</v>
      </c>
      <c r="M136">
        <v>0.5</v>
      </c>
      <c r="N136">
        <v>6</v>
      </c>
      <c r="O136">
        <v>0</v>
      </c>
      <c r="P136">
        <v>32.5</v>
      </c>
      <c r="Q136" s="47">
        <f t="shared" ref="Q136:Q140" si="138">+P136-N136</f>
        <v>26.5</v>
      </c>
      <c r="R136">
        <v>170</v>
      </c>
      <c r="S136" s="40"/>
      <c r="T136">
        <v>58</v>
      </c>
      <c r="U136">
        <v>3</v>
      </c>
      <c r="Z136">
        <v>0.8</v>
      </c>
      <c r="AA136">
        <v>50</v>
      </c>
      <c r="AB136">
        <v>1</v>
      </c>
      <c r="AC136">
        <v>0.34</v>
      </c>
      <c r="AD136">
        <v>0.12</v>
      </c>
      <c r="AE136">
        <v>0</v>
      </c>
      <c r="AF136">
        <v>0</v>
      </c>
      <c r="AG136">
        <v>0</v>
      </c>
      <c r="AH136">
        <v>0.215</v>
      </c>
      <c r="AI136">
        <v>0</v>
      </c>
    </row>
    <row r="137" spans="1:35" ht="14">
      <c r="C137" t="s">
        <v>218</v>
      </c>
      <c r="D137" s="46">
        <v>6061</v>
      </c>
      <c r="E137" s="46" t="s">
        <v>297</v>
      </c>
      <c r="G137">
        <v>0</v>
      </c>
      <c r="J137">
        <v>73.099999999999994</v>
      </c>
      <c r="L137">
        <v>7.1</v>
      </c>
      <c r="M137">
        <v>0.3</v>
      </c>
      <c r="N137">
        <v>5</v>
      </c>
      <c r="O137">
        <v>0</v>
      </c>
      <c r="P137">
        <v>18.3</v>
      </c>
      <c r="Q137" s="47">
        <f t="shared" si="138"/>
        <v>13.3</v>
      </c>
      <c r="R137">
        <v>101</v>
      </c>
      <c r="S137" s="40"/>
      <c r="T137">
        <v>73</v>
      </c>
      <c r="U137">
        <v>3.2</v>
      </c>
      <c r="Z137">
        <v>1.1000000000000001</v>
      </c>
      <c r="AA137">
        <v>118</v>
      </c>
      <c r="AB137">
        <v>0</v>
      </c>
      <c r="AC137">
        <v>0.13</v>
      </c>
      <c r="AD137">
        <v>0.05</v>
      </c>
      <c r="AE137">
        <v>0</v>
      </c>
      <c r="AF137">
        <v>0</v>
      </c>
      <c r="AG137">
        <v>0</v>
      </c>
      <c r="AH137">
        <v>0.1</v>
      </c>
      <c r="AI137">
        <v>0</v>
      </c>
    </row>
    <row r="138" spans="1:35" ht="14">
      <c r="C138" t="s">
        <v>218</v>
      </c>
      <c r="D138" s="46">
        <v>6101</v>
      </c>
      <c r="E138" s="46" t="s">
        <v>298</v>
      </c>
      <c r="G138">
        <v>0</v>
      </c>
      <c r="J138" s="47">
        <v>80.099999999999994</v>
      </c>
      <c r="K138" s="47"/>
      <c r="L138" s="47">
        <v>5.2</v>
      </c>
      <c r="M138" s="47">
        <v>0.3</v>
      </c>
      <c r="N138" s="48">
        <v>6</v>
      </c>
      <c r="O138" s="48">
        <v>0</v>
      </c>
      <c r="P138" s="47">
        <v>13.7</v>
      </c>
      <c r="Q138" s="47">
        <f t="shared" si="138"/>
        <v>7.6999999999999993</v>
      </c>
      <c r="R138" s="48">
        <v>76</v>
      </c>
      <c r="S138" s="40"/>
      <c r="T138" s="48">
        <v>29</v>
      </c>
      <c r="U138" s="47">
        <v>1.1000000000000001</v>
      </c>
      <c r="V138" s="47"/>
      <c r="W138" s="47"/>
      <c r="X138" s="50"/>
      <c r="Y138" s="50"/>
      <c r="Z138" s="50">
        <v>0.8</v>
      </c>
      <c r="AA138" s="50">
        <v>137</v>
      </c>
      <c r="AB138" s="47">
        <v>0</v>
      </c>
      <c r="AC138" s="49">
        <v>0.17</v>
      </c>
      <c r="AD138" s="49">
        <v>4.8000000000000001E-2</v>
      </c>
      <c r="AE138" s="48">
        <v>0</v>
      </c>
      <c r="AF138" s="48">
        <v>0</v>
      </c>
      <c r="AG138" s="48">
        <v>0</v>
      </c>
      <c r="AH138" s="49">
        <v>7.0000000000000007E-2</v>
      </c>
      <c r="AI138" s="50">
        <v>0</v>
      </c>
    </row>
    <row r="139" spans="1:35" ht="14">
      <c r="C139" t="s">
        <v>218</v>
      </c>
      <c r="D139" s="46">
        <v>6121</v>
      </c>
      <c r="E139" s="46" t="s">
        <v>299</v>
      </c>
      <c r="G139">
        <v>0</v>
      </c>
      <c r="J139" s="47">
        <v>75.599999999999994</v>
      </c>
      <c r="K139" s="47"/>
      <c r="L139" s="47">
        <v>6.5</v>
      </c>
      <c r="M139" s="47">
        <v>0.2</v>
      </c>
      <c r="N139" s="48">
        <v>7</v>
      </c>
      <c r="O139" s="48">
        <v>0</v>
      </c>
      <c r="P139" s="47">
        <v>16.600000000000001</v>
      </c>
      <c r="Q139" s="47">
        <f t="shared" si="138"/>
        <v>9.6000000000000014</v>
      </c>
      <c r="R139" s="48">
        <v>92</v>
      </c>
      <c r="S139" s="40"/>
      <c r="T139" s="48">
        <v>40</v>
      </c>
      <c r="U139" s="47">
        <v>2.2999999999999998</v>
      </c>
      <c r="V139" s="47"/>
      <c r="W139" s="47"/>
      <c r="X139" s="50"/>
      <c r="Y139" s="50"/>
      <c r="Z139" s="50">
        <v>0.8</v>
      </c>
      <c r="AA139" s="50">
        <v>109</v>
      </c>
      <c r="AB139" s="47">
        <v>1.2</v>
      </c>
      <c r="AC139" s="49">
        <v>0.14599999999999999</v>
      </c>
      <c r="AD139" s="49">
        <v>6.0999999999999999E-2</v>
      </c>
      <c r="AE139" s="48">
        <v>0</v>
      </c>
      <c r="AF139" s="48">
        <v>0</v>
      </c>
      <c r="AG139" s="48">
        <v>0</v>
      </c>
      <c r="AH139" s="49">
        <v>0.11</v>
      </c>
      <c r="AI139" s="50">
        <v>0</v>
      </c>
    </row>
    <row r="140" spans="1:35" ht="14">
      <c r="C140" t="s">
        <v>218</v>
      </c>
      <c r="D140" s="46">
        <v>6141</v>
      </c>
      <c r="E140" s="46" t="s">
        <v>300</v>
      </c>
      <c r="G140">
        <v>0</v>
      </c>
      <c r="J140" s="47">
        <v>70.2</v>
      </c>
      <c r="K140" s="47"/>
      <c r="L140" s="47">
        <v>6.8</v>
      </c>
      <c r="M140" s="47">
        <v>0.9</v>
      </c>
      <c r="N140" s="48">
        <v>5</v>
      </c>
      <c r="O140" s="48">
        <v>0</v>
      </c>
      <c r="P140" s="47">
        <v>20.2</v>
      </c>
      <c r="Q140" s="47">
        <f t="shared" si="138"/>
        <v>15.2</v>
      </c>
      <c r="R140" s="48">
        <v>113</v>
      </c>
      <c r="S140" s="40"/>
      <c r="T140" s="48">
        <v>34</v>
      </c>
      <c r="U140" s="47">
        <v>3.1</v>
      </c>
      <c r="V140" s="47"/>
      <c r="W140" s="47"/>
      <c r="X140" s="50"/>
      <c r="Y140" s="50"/>
      <c r="Z140" s="50">
        <v>0.8</v>
      </c>
      <c r="AA140" s="50">
        <v>34</v>
      </c>
      <c r="AB140" s="47">
        <v>23.4</v>
      </c>
      <c r="AC140" s="49">
        <v>0.217</v>
      </c>
      <c r="AD140" s="49">
        <v>0.10299999999999999</v>
      </c>
      <c r="AE140" s="48">
        <v>0</v>
      </c>
      <c r="AF140" s="48">
        <v>126</v>
      </c>
      <c r="AG140" s="48">
        <v>10</v>
      </c>
      <c r="AH140" s="49">
        <v>0.20399999999999999</v>
      </c>
      <c r="AI140" s="50">
        <v>0</v>
      </c>
    </row>
    <row r="142" spans="1:35">
      <c r="A142">
        <v>140</v>
      </c>
      <c r="B142" t="s">
        <v>197</v>
      </c>
      <c r="G142">
        <f>AVERAGE(G136:G140)</f>
        <v>0</v>
      </c>
      <c r="J142">
        <f t="shared" ref="J142" si="139">AVERAGE(J136:J140)</f>
        <v>70.959999999999994</v>
      </c>
      <c r="L142">
        <f t="shared" ref="L142:AI142" si="140">AVERAGE(L136:L140)</f>
        <v>7.08</v>
      </c>
      <c r="M142">
        <f t="shared" si="140"/>
        <v>0.44000000000000006</v>
      </c>
      <c r="N142">
        <f t="shared" si="140"/>
        <v>5.8</v>
      </c>
      <c r="O142">
        <f t="shared" si="140"/>
        <v>0</v>
      </c>
      <c r="P142">
        <f t="shared" si="140"/>
        <v>20.259999999999998</v>
      </c>
      <c r="Q142">
        <f t="shared" si="140"/>
        <v>14.459999999999999</v>
      </c>
      <c r="R142">
        <f t="shared" si="140"/>
        <v>110.4</v>
      </c>
      <c r="S142" s="40"/>
      <c r="T142">
        <f t="shared" si="140"/>
        <v>46.8</v>
      </c>
      <c r="U142">
        <f t="shared" si="140"/>
        <v>2.54</v>
      </c>
      <c r="Z142">
        <f t="shared" ref="Z142:AA142" si="141">AVERAGE(Z136:Z140)</f>
        <v>0.86</v>
      </c>
      <c r="AA142" s="63">
        <f t="shared" si="141"/>
        <v>89.6</v>
      </c>
      <c r="AB142">
        <f t="shared" si="140"/>
        <v>5.1199999999999992</v>
      </c>
      <c r="AC142">
        <f t="shared" si="140"/>
        <v>0.20060000000000003</v>
      </c>
      <c r="AD142">
        <f t="shared" si="140"/>
        <v>7.6399999999999996E-2</v>
      </c>
      <c r="AE142">
        <f t="shared" si="140"/>
        <v>0</v>
      </c>
      <c r="AF142">
        <f t="shared" si="140"/>
        <v>25.2</v>
      </c>
      <c r="AG142">
        <f t="shared" si="140"/>
        <v>2</v>
      </c>
      <c r="AH142">
        <f t="shared" si="140"/>
        <v>0.13979999999999998</v>
      </c>
      <c r="AI142">
        <f t="shared" si="140"/>
        <v>0</v>
      </c>
    </row>
    <row r="144" spans="1:35" ht="14">
      <c r="C144" t="s">
        <v>218</v>
      </c>
      <c r="D144" s="46">
        <v>6009</v>
      </c>
      <c r="E144" s="46" t="s">
        <v>296</v>
      </c>
      <c r="J144">
        <v>11.3</v>
      </c>
      <c r="L144">
        <v>21.4</v>
      </c>
      <c r="M144">
        <v>1.2</v>
      </c>
      <c r="N144">
        <v>16</v>
      </c>
      <c r="O144">
        <v>0</v>
      </c>
      <c r="P144">
        <v>62.6</v>
      </c>
      <c r="Q144" s="47">
        <f t="shared" ref="Q144:Q150" si="142">+P144-N144</f>
        <v>46.6</v>
      </c>
      <c r="R144">
        <v>347</v>
      </c>
      <c r="S144" s="40"/>
      <c r="T144">
        <v>113</v>
      </c>
      <c r="U144">
        <v>5.0999999999999996</v>
      </c>
      <c r="Z144">
        <v>2.2999999999999998</v>
      </c>
      <c r="AA144">
        <v>525</v>
      </c>
      <c r="AB144">
        <v>6.3</v>
      </c>
      <c r="AC144">
        <v>0.71299999999999997</v>
      </c>
      <c r="AD144">
        <v>0.21199999999999999</v>
      </c>
      <c r="AE144">
        <v>0</v>
      </c>
      <c r="AF144">
        <v>0</v>
      </c>
      <c r="AG144">
        <v>0</v>
      </c>
      <c r="AH144">
        <v>0.47399999999999998</v>
      </c>
      <c r="AI144">
        <v>0</v>
      </c>
    </row>
    <row r="145" spans="1:35" ht="14">
      <c r="C145" t="s">
        <v>218</v>
      </c>
      <c r="D145" s="46">
        <v>6029</v>
      </c>
      <c r="E145" s="46" t="s">
        <v>301</v>
      </c>
      <c r="J145" s="47">
        <v>11</v>
      </c>
      <c r="K145" s="47"/>
      <c r="L145" s="47">
        <v>21.6</v>
      </c>
      <c r="M145" s="47">
        <v>1.4</v>
      </c>
      <c r="N145" s="48">
        <v>15</v>
      </c>
      <c r="O145" s="48">
        <v>0</v>
      </c>
      <c r="P145" s="47">
        <v>62.4</v>
      </c>
      <c r="Q145" s="47">
        <f t="shared" si="142"/>
        <v>47.4</v>
      </c>
      <c r="R145" s="48">
        <v>341</v>
      </c>
      <c r="S145" s="40"/>
      <c r="T145" s="48">
        <v>123</v>
      </c>
      <c r="U145" s="47">
        <v>5</v>
      </c>
      <c r="V145" s="47"/>
      <c r="W145" s="47"/>
      <c r="X145" s="50"/>
      <c r="Y145" s="50"/>
      <c r="Z145" s="50">
        <v>3.7</v>
      </c>
      <c r="AA145" s="50">
        <v>444</v>
      </c>
      <c r="AB145" s="47">
        <v>0</v>
      </c>
      <c r="AC145" s="49">
        <v>0.9</v>
      </c>
      <c r="AD145" s="49">
        <v>0.193</v>
      </c>
      <c r="AE145" s="48">
        <v>0</v>
      </c>
      <c r="AF145" s="48">
        <v>0</v>
      </c>
      <c r="AG145" s="48">
        <v>0</v>
      </c>
      <c r="AH145" s="49">
        <v>0.28599999999999998</v>
      </c>
      <c r="AI145" s="50">
        <v>0</v>
      </c>
    </row>
    <row r="146" spans="1:35" ht="14">
      <c r="C146" t="s">
        <v>218</v>
      </c>
      <c r="D146" s="46">
        <v>6069</v>
      </c>
      <c r="E146" s="46" t="s">
        <v>302</v>
      </c>
      <c r="J146" s="47">
        <v>11.3</v>
      </c>
      <c r="K146" s="47"/>
      <c r="L146" s="47">
        <v>23.4</v>
      </c>
      <c r="M146" s="47">
        <v>0.9</v>
      </c>
      <c r="N146" s="48">
        <v>15</v>
      </c>
      <c r="O146" s="48">
        <v>0</v>
      </c>
      <c r="P146" s="47">
        <v>60.3</v>
      </c>
      <c r="Q146" s="47">
        <f t="shared" si="142"/>
        <v>45.3</v>
      </c>
      <c r="R146" s="48">
        <v>333</v>
      </c>
      <c r="S146" s="40"/>
      <c r="T146" s="48">
        <v>240</v>
      </c>
      <c r="U146" s="47">
        <v>10.4</v>
      </c>
      <c r="V146" s="47"/>
      <c r="W146" s="47"/>
      <c r="X146" s="50"/>
      <c r="Y146" s="50"/>
      <c r="Z146" s="50">
        <v>3.7</v>
      </c>
      <c r="AA146" s="50">
        <v>388</v>
      </c>
      <c r="AB146" s="47">
        <v>0</v>
      </c>
      <c r="AC146" s="49">
        <v>0.437</v>
      </c>
      <c r="AD146" s="49">
        <v>0.14599999999999999</v>
      </c>
      <c r="AE146" s="48">
        <v>0</v>
      </c>
      <c r="AF146" s="48">
        <v>0</v>
      </c>
      <c r="AG146" s="48">
        <v>0</v>
      </c>
      <c r="AH146" s="49">
        <v>0.318</v>
      </c>
      <c r="AI146" s="50">
        <v>0</v>
      </c>
    </row>
    <row r="147" spans="1:35" ht="14">
      <c r="C147" t="s">
        <v>218</v>
      </c>
      <c r="D147" s="46">
        <v>6089</v>
      </c>
      <c r="E147" s="46" t="s">
        <v>303</v>
      </c>
      <c r="J147" s="47">
        <v>9.1</v>
      </c>
      <c r="K147" s="47"/>
      <c r="L147" s="47">
        <v>23.9</v>
      </c>
      <c r="M147" s="47">
        <v>1.2</v>
      </c>
      <c r="N147" s="48">
        <v>16</v>
      </c>
      <c r="O147" s="48">
        <v>0</v>
      </c>
      <c r="P147" s="47">
        <v>62.6</v>
      </c>
      <c r="Q147" s="47">
        <f t="shared" si="142"/>
        <v>46.6</v>
      </c>
      <c r="R147" s="48">
        <v>347</v>
      </c>
      <c r="S147" s="40"/>
      <c r="T147" s="48">
        <v>132</v>
      </c>
      <c r="U147" s="47">
        <v>6.7</v>
      </c>
      <c r="V147" s="47"/>
      <c r="W147" s="47"/>
      <c r="X147" s="50"/>
      <c r="Y147" s="50"/>
      <c r="Z147" s="50">
        <v>2.7</v>
      </c>
      <c r="AA147" s="50">
        <v>625</v>
      </c>
      <c r="AB147" s="47">
        <v>4.8</v>
      </c>
      <c r="AC147" s="49">
        <v>0.621</v>
      </c>
      <c r="AD147" s="49">
        <v>0.23300000000000001</v>
      </c>
      <c r="AE147" s="48">
        <v>0</v>
      </c>
      <c r="AF147" s="48">
        <v>68</v>
      </c>
      <c r="AG147" s="48">
        <v>6</v>
      </c>
      <c r="AH147" s="49">
        <v>0.38200000000000001</v>
      </c>
      <c r="AI147" s="50">
        <v>0</v>
      </c>
    </row>
    <row r="148" spans="1:35" ht="14">
      <c r="C148" t="s">
        <v>218</v>
      </c>
      <c r="D148" s="46">
        <v>6109</v>
      </c>
      <c r="E148" s="46" t="s">
        <v>304</v>
      </c>
      <c r="J148" s="47">
        <v>12.4</v>
      </c>
      <c r="K148" s="47"/>
      <c r="L148" s="47">
        <v>23</v>
      </c>
      <c r="M148" s="47">
        <v>1.2</v>
      </c>
      <c r="N148" s="48">
        <v>25</v>
      </c>
      <c r="O148" s="48">
        <v>0</v>
      </c>
      <c r="P148" s="47">
        <v>60.1</v>
      </c>
      <c r="Q148" s="47">
        <f t="shared" si="142"/>
        <v>35.1</v>
      </c>
      <c r="R148" s="48">
        <v>335</v>
      </c>
      <c r="S148" s="40"/>
      <c r="T148" s="48">
        <v>127</v>
      </c>
      <c r="U148" s="47">
        <v>5</v>
      </c>
      <c r="V148" s="47"/>
      <c r="W148" s="47"/>
      <c r="X148" s="50"/>
      <c r="Y148" s="50"/>
      <c r="Z148" s="50">
        <v>3.6</v>
      </c>
      <c r="AA148" s="50">
        <v>604</v>
      </c>
      <c r="AB148" s="47">
        <v>0</v>
      </c>
      <c r="AC148" s="49">
        <v>0.747</v>
      </c>
      <c r="AD148" s="49">
        <v>0.21299999999999999</v>
      </c>
      <c r="AE148" s="48">
        <v>0</v>
      </c>
      <c r="AF148" s="48">
        <v>0</v>
      </c>
      <c r="AG148" s="48">
        <v>0</v>
      </c>
      <c r="AH148" s="49">
        <v>0.309</v>
      </c>
      <c r="AI148" s="50">
        <v>0</v>
      </c>
    </row>
    <row r="149" spans="1:35" ht="14">
      <c r="C149" t="s">
        <v>218</v>
      </c>
      <c r="D149" s="46">
        <v>6129</v>
      </c>
      <c r="E149" s="46" t="s">
        <v>305</v>
      </c>
      <c r="J149" s="47">
        <v>11.8</v>
      </c>
      <c r="K149" s="47"/>
      <c r="L149" s="47">
        <v>23.6</v>
      </c>
      <c r="M149" s="47">
        <v>0.8</v>
      </c>
      <c r="N149" s="48">
        <v>25</v>
      </c>
      <c r="O149" s="48">
        <v>0</v>
      </c>
      <c r="P149" s="47">
        <v>60</v>
      </c>
      <c r="Q149" s="47">
        <f t="shared" si="142"/>
        <v>35</v>
      </c>
      <c r="R149" s="48">
        <v>333</v>
      </c>
      <c r="S149" s="40"/>
      <c r="T149" s="48">
        <v>143</v>
      </c>
      <c r="U149" s="47">
        <v>8.1999999999999993</v>
      </c>
      <c r="V149" s="47"/>
      <c r="W149" s="47"/>
      <c r="X149" s="50"/>
      <c r="Y149" s="50"/>
      <c r="Z149" s="50">
        <v>2.8</v>
      </c>
      <c r="AA149" s="50">
        <v>394</v>
      </c>
      <c r="AB149" s="47">
        <v>4.5</v>
      </c>
      <c r="AC149" s="49">
        <v>0.52900000000000003</v>
      </c>
      <c r="AD149" s="49">
        <v>0.219</v>
      </c>
      <c r="AE149" s="48">
        <v>0</v>
      </c>
      <c r="AF149" s="48">
        <v>0</v>
      </c>
      <c r="AG149" s="48">
        <v>0</v>
      </c>
      <c r="AH149" s="49">
        <v>0.39700000000000002</v>
      </c>
      <c r="AI149" s="50">
        <v>0</v>
      </c>
    </row>
    <row r="150" spans="1:35" ht="14">
      <c r="C150" t="s">
        <v>218</v>
      </c>
      <c r="D150" s="46">
        <v>6149</v>
      </c>
      <c r="E150" s="46" t="s">
        <v>306</v>
      </c>
      <c r="J150" s="47">
        <v>10.199999999999999</v>
      </c>
      <c r="K150" s="47"/>
      <c r="L150" s="47">
        <v>21.5</v>
      </c>
      <c r="M150" s="47">
        <v>0.7</v>
      </c>
      <c r="N150" s="48">
        <v>19</v>
      </c>
      <c r="O150" s="48">
        <v>0</v>
      </c>
      <c r="P150" s="47">
        <v>63.4</v>
      </c>
      <c r="Q150" s="47">
        <f t="shared" si="142"/>
        <v>44.4</v>
      </c>
      <c r="R150" s="48">
        <v>338</v>
      </c>
      <c r="S150" s="40"/>
      <c r="T150" s="48">
        <v>81</v>
      </c>
      <c r="U150" s="47">
        <v>7.5</v>
      </c>
      <c r="V150" s="47"/>
      <c r="W150" s="47"/>
      <c r="X150" s="50"/>
      <c r="Y150" s="50"/>
      <c r="Z150" s="50">
        <v>2.8</v>
      </c>
      <c r="AA150" s="50">
        <v>395</v>
      </c>
      <c r="AB150" s="47">
        <v>0</v>
      </c>
      <c r="AC150" s="49">
        <v>0.50700000000000001</v>
      </c>
      <c r="AD150" s="49">
        <v>0.20200000000000001</v>
      </c>
      <c r="AE150" s="48">
        <v>0</v>
      </c>
      <c r="AF150" s="48">
        <v>0</v>
      </c>
      <c r="AG150" s="48">
        <v>0</v>
      </c>
      <c r="AH150" s="49">
        <v>0.51200000000000001</v>
      </c>
      <c r="AI150" s="50">
        <v>0</v>
      </c>
    </row>
    <row r="152" spans="1:35" ht="14">
      <c r="A152" s="38">
        <v>141</v>
      </c>
      <c r="B152" s="43" t="s">
        <v>198</v>
      </c>
      <c r="J152">
        <f>AVERAGE(J144:J150)</f>
        <v>11.014285714285716</v>
      </c>
      <c r="L152">
        <f t="shared" ref="L152:P152" si="143">AVERAGE(L144:L150)</f>
        <v>22.62857142857143</v>
      </c>
      <c r="M152">
        <f t="shared" si="143"/>
        <v>1.0571428571428572</v>
      </c>
      <c r="N152">
        <f t="shared" si="143"/>
        <v>18.714285714285715</v>
      </c>
      <c r="O152">
        <f t="shared" si="143"/>
        <v>0</v>
      </c>
      <c r="P152">
        <f t="shared" si="143"/>
        <v>61.628571428571426</v>
      </c>
      <c r="Q152">
        <f>AVERAGE(Q144:Q150)</f>
        <v>42.914285714285711</v>
      </c>
      <c r="R152">
        <f>AVERAGE(R144:R150)</f>
        <v>339.14285714285717</v>
      </c>
      <c r="S152" s="40"/>
      <c r="T152">
        <f t="shared" ref="T152:AI152" si="144">AVERAGE(T144:T150)</f>
        <v>137</v>
      </c>
      <c r="U152">
        <f t="shared" si="144"/>
        <v>6.8428571428571434</v>
      </c>
      <c r="Z152">
        <f t="shared" ref="Z152:AA152" si="145">AVERAGE(Z144:Z150)</f>
        <v>3.0857142857142854</v>
      </c>
      <c r="AA152">
        <f t="shared" si="145"/>
        <v>482.14285714285717</v>
      </c>
      <c r="AB152">
        <f t="shared" si="144"/>
        <v>2.2285714285714286</v>
      </c>
      <c r="AC152">
        <f t="shared" si="144"/>
        <v>0.63628571428571423</v>
      </c>
      <c r="AD152">
        <f t="shared" si="144"/>
        <v>0.20257142857142857</v>
      </c>
      <c r="AE152">
        <f t="shared" si="144"/>
        <v>0</v>
      </c>
      <c r="AF152">
        <f t="shared" si="144"/>
        <v>9.7142857142857135</v>
      </c>
      <c r="AG152">
        <f t="shared" si="144"/>
        <v>0.8571428571428571</v>
      </c>
      <c r="AH152">
        <f t="shared" si="144"/>
        <v>0.38257142857142856</v>
      </c>
      <c r="AI152">
        <f t="shared" si="144"/>
        <v>0</v>
      </c>
    </row>
    <row r="154" spans="1:35" ht="14">
      <c r="C154" t="s">
        <v>218</v>
      </c>
      <c r="D154" s="46">
        <v>8001</v>
      </c>
      <c r="E154" s="46" t="s">
        <v>308</v>
      </c>
      <c r="G154">
        <v>0</v>
      </c>
      <c r="J154" s="47">
        <v>6.5</v>
      </c>
      <c r="K154" s="47"/>
      <c r="L154" s="47">
        <v>25.8</v>
      </c>
      <c r="M154" s="47">
        <v>49.2</v>
      </c>
      <c r="N154" s="48">
        <v>9</v>
      </c>
      <c r="O154" s="48">
        <v>0</v>
      </c>
      <c r="P154" s="47">
        <v>16.100000000000001</v>
      </c>
      <c r="Q154" s="47">
        <f t="shared" ref="Q154:Q156" si="146">+P154-N154</f>
        <v>7.1000000000000014</v>
      </c>
      <c r="R154" s="48">
        <v>567</v>
      </c>
      <c r="S154" s="40"/>
      <c r="T154" s="48">
        <v>92</v>
      </c>
      <c r="U154" s="47">
        <v>4.5999999999999996</v>
      </c>
      <c r="V154" s="47"/>
      <c r="W154" s="47"/>
      <c r="X154" s="50"/>
      <c r="Y154" s="50"/>
      <c r="Z154" s="50">
        <v>3.3</v>
      </c>
      <c r="AA154" s="50">
        <v>240</v>
      </c>
      <c r="AB154" s="47">
        <v>0</v>
      </c>
      <c r="AC154" s="49">
        <v>0.64</v>
      </c>
      <c r="AD154" s="49">
        <v>0.13500000000000001</v>
      </c>
      <c r="AE154" s="48">
        <v>0</v>
      </c>
      <c r="AF154" s="48">
        <v>0</v>
      </c>
      <c r="AG154" s="48">
        <v>0</v>
      </c>
      <c r="AH154" s="49">
        <v>0.34799999999999998</v>
      </c>
      <c r="AI154" s="50">
        <v>0</v>
      </c>
    </row>
    <row r="155" spans="1:35" ht="14">
      <c r="C155" t="s">
        <v>218</v>
      </c>
      <c r="D155" s="46">
        <v>8003</v>
      </c>
      <c r="E155" s="46" t="s">
        <v>309</v>
      </c>
      <c r="G155">
        <v>0</v>
      </c>
      <c r="J155" s="47">
        <v>1.6</v>
      </c>
      <c r="K155" s="47"/>
      <c r="L155" s="47">
        <v>23.7</v>
      </c>
      <c r="M155" s="47">
        <v>49.7</v>
      </c>
      <c r="N155" s="48">
        <v>8</v>
      </c>
      <c r="O155" s="48">
        <v>0</v>
      </c>
      <c r="P155" s="47">
        <v>21.5</v>
      </c>
      <c r="Q155" s="47">
        <f t="shared" si="146"/>
        <v>13.5</v>
      </c>
      <c r="R155" s="48">
        <v>585</v>
      </c>
      <c r="S155" s="40"/>
      <c r="T155" s="48">
        <v>54</v>
      </c>
      <c r="U155" s="47">
        <v>2.2999999999999998</v>
      </c>
      <c r="V155" s="47"/>
      <c r="W155" s="47"/>
      <c r="X155" s="50"/>
      <c r="Y155" s="50"/>
      <c r="Z155" s="50">
        <v>3.3</v>
      </c>
      <c r="AA155" s="50">
        <v>145</v>
      </c>
      <c r="AB155" s="47">
        <v>0</v>
      </c>
      <c r="AC155" s="49">
        <v>0.438</v>
      </c>
      <c r="AD155" s="49">
        <v>9.8000000000000004E-2</v>
      </c>
      <c r="AE155" s="48">
        <v>0</v>
      </c>
      <c r="AF155" s="48">
        <v>0</v>
      </c>
      <c r="AG155" s="48">
        <v>0</v>
      </c>
      <c r="AH155" s="49">
        <v>0.25600000000000001</v>
      </c>
      <c r="AI155" s="50">
        <v>0</v>
      </c>
    </row>
    <row r="156" spans="1:35" ht="14">
      <c r="C156" t="s">
        <v>218</v>
      </c>
      <c r="D156" s="46">
        <v>8004</v>
      </c>
      <c r="E156" s="46" t="s">
        <v>310</v>
      </c>
      <c r="G156">
        <v>0</v>
      </c>
      <c r="J156" s="47">
        <v>6.5</v>
      </c>
      <c r="K156" s="47"/>
      <c r="L156" s="47">
        <v>25.8</v>
      </c>
      <c r="M156" s="47">
        <v>49.2</v>
      </c>
      <c r="N156" s="48">
        <v>9</v>
      </c>
      <c r="O156" s="48">
        <v>0</v>
      </c>
      <c r="P156" s="47">
        <v>16.100000000000001</v>
      </c>
      <c r="Q156" s="47">
        <f t="shared" si="146"/>
        <v>7.1000000000000014</v>
      </c>
      <c r="R156" s="48">
        <v>567</v>
      </c>
      <c r="S156" s="40"/>
      <c r="T156" s="48">
        <v>92</v>
      </c>
      <c r="U156" s="47">
        <v>4.5999999999999996</v>
      </c>
      <c r="V156" s="47"/>
      <c r="W156" s="47"/>
      <c r="X156" s="50"/>
      <c r="Y156" s="50"/>
      <c r="Z156" s="50">
        <v>3.3</v>
      </c>
      <c r="AA156" s="50">
        <v>192</v>
      </c>
      <c r="AB156" s="47">
        <v>0</v>
      </c>
      <c r="AC156" s="49">
        <v>0.54400000000000004</v>
      </c>
      <c r="AD156" s="49">
        <v>0.128</v>
      </c>
      <c r="AE156" s="48">
        <v>0</v>
      </c>
      <c r="AF156" s="48">
        <v>0</v>
      </c>
      <c r="AG156" s="48">
        <v>0</v>
      </c>
      <c r="AH156" s="49">
        <v>0.33100000000000002</v>
      </c>
      <c r="AI156" s="50">
        <v>0</v>
      </c>
    </row>
    <row r="158" spans="1:35">
      <c r="A158">
        <v>143</v>
      </c>
      <c r="B158" t="s">
        <v>200</v>
      </c>
      <c r="G158">
        <f>AVERAGE(G154:G156)</f>
        <v>0</v>
      </c>
      <c r="J158">
        <f t="shared" ref="J158" si="147">AVERAGE(J154:J156)</f>
        <v>4.8666666666666663</v>
      </c>
      <c r="L158">
        <f t="shared" ref="L158:AI158" si="148">AVERAGE(L154:L156)</f>
        <v>25.099999999999998</v>
      </c>
      <c r="M158">
        <f t="shared" si="148"/>
        <v>49.366666666666674</v>
      </c>
      <c r="N158">
        <f t="shared" si="148"/>
        <v>8.6666666666666661</v>
      </c>
      <c r="O158">
        <f t="shared" si="148"/>
        <v>0</v>
      </c>
      <c r="P158">
        <f t="shared" si="148"/>
        <v>17.900000000000002</v>
      </c>
      <c r="Q158">
        <f t="shared" si="148"/>
        <v>9.2333333333333343</v>
      </c>
      <c r="R158">
        <f t="shared" si="148"/>
        <v>573</v>
      </c>
      <c r="S158" s="40"/>
      <c r="T158">
        <f t="shared" si="148"/>
        <v>79.333333333333329</v>
      </c>
      <c r="U158">
        <f t="shared" si="148"/>
        <v>3.8333333333333335</v>
      </c>
      <c r="Z158">
        <f t="shared" ref="Z158:AA158" si="149">AVERAGE(Z154:Z156)</f>
        <v>3.2999999999999994</v>
      </c>
      <c r="AA158">
        <f t="shared" si="149"/>
        <v>192.33333333333334</v>
      </c>
      <c r="AB158">
        <f t="shared" si="148"/>
        <v>0</v>
      </c>
      <c r="AC158">
        <f t="shared" si="148"/>
        <v>0.54066666666666674</v>
      </c>
      <c r="AD158">
        <f t="shared" si="148"/>
        <v>0.12033333333333333</v>
      </c>
      <c r="AE158">
        <f t="shared" si="148"/>
        <v>0</v>
      </c>
      <c r="AF158">
        <f t="shared" si="148"/>
        <v>0</v>
      </c>
      <c r="AG158">
        <f t="shared" si="148"/>
        <v>0</v>
      </c>
      <c r="AH158">
        <f t="shared" si="148"/>
        <v>0.3116666666666667</v>
      </c>
      <c r="AI158">
        <f t="shared" si="148"/>
        <v>0</v>
      </c>
    </row>
    <row r="160" spans="1:35" ht="14">
      <c r="C160" t="s">
        <v>218</v>
      </c>
      <c r="D160" s="46">
        <v>6201</v>
      </c>
      <c r="E160" s="46" t="s">
        <v>312</v>
      </c>
      <c r="G160">
        <v>0</v>
      </c>
      <c r="J160">
        <v>78.900000000000006</v>
      </c>
      <c r="L160">
        <v>5.4</v>
      </c>
      <c r="M160">
        <v>0.4</v>
      </c>
      <c r="N160">
        <v>5</v>
      </c>
      <c r="O160">
        <v>0</v>
      </c>
      <c r="P160">
        <v>14.5</v>
      </c>
      <c r="Q160" s="47">
        <f t="shared" ref="Q160:Q161" si="150">+P160-N160</f>
        <v>9.5</v>
      </c>
      <c r="R160">
        <v>81</v>
      </c>
      <c r="S160" s="40"/>
      <c r="T160">
        <v>25</v>
      </c>
      <c r="U160">
        <v>1.5</v>
      </c>
      <c r="Z160">
        <v>1.2</v>
      </c>
      <c r="AA160">
        <v>65</v>
      </c>
      <c r="AB160">
        <v>40</v>
      </c>
      <c r="AC160">
        <v>0.26600000000000001</v>
      </c>
      <c r="AD160">
        <v>0.13200000000000001</v>
      </c>
      <c r="AE160">
        <v>0</v>
      </c>
      <c r="AF160">
        <v>449</v>
      </c>
      <c r="AG160">
        <v>38</v>
      </c>
      <c r="AH160">
        <v>0.16900000000000001</v>
      </c>
      <c r="AI160">
        <v>0</v>
      </c>
    </row>
    <row r="161" spans="1:35" ht="14">
      <c r="C161" t="s">
        <v>218</v>
      </c>
      <c r="D161" s="46">
        <v>6211</v>
      </c>
      <c r="E161" s="46" t="s">
        <v>313</v>
      </c>
      <c r="G161">
        <v>0</v>
      </c>
      <c r="J161" s="47">
        <v>77.2</v>
      </c>
      <c r="K161" s="47"/>
      <c r="L161" s="47">
        <v>3</v>
      </c>
      <c r="M161" s="47">
        <v>0.4</v>
      </c>
      <c r="N161" s="48">
        <v>5</v>
      </c>
      <c r="O161" s="48">
        <v>0</v>
      </c>
      <c r="P161" s="47">
        <v>18.8</v>
      </c>
      <c r="Q161" s="47">
        <f t="shared" si="150"/>
        <v>13.8</v>
      </c>
      <c r="R161" s="48">
        <v>90</v>
      </c>
      <c r="S161" s="40"/>
      <c r="T161" s="48">
        <v>126</v>
      </c>
      <c r="U161" s="47">
        <v>1.1000000000000001</v>
      </c>
      <c r="V161" s="47"/>
      <c r="W161" s="47"/>
      <c r="X161" s="50"/>
      <c r="Y161" s="50"/>
      <c r="Z161" s="50">
        <v>1</v>
      </c>
      <c r="AA161" s="50">
        <v>168</v>
      </c>
      <c r="AB161" s="47">
        <v>2.5</v>
      </c>
      <c r="AC161" s="49">
        <v>0.11</v>
      </c>
      <c r="AD161" s="49">
        <v>0.14499999999999999</v>
      </c>
      <c r="AE161" s="48">
        <v>0</v>
      </c>
      <c r="AF161" s="48">
        <v>492</v>
      </c>
      <c r="AG161" s="48">
        <v>41</v>
      </c>
      <c r="AH161" s="49">
        <v>6.7000000000000004E-2</v>
      </c>
      <c r="AI161" s="50">
        <v>0</v>
      </c>
    </row>
    <row r="163" spans="1:35">
      <c r="A163">
        <v>145</v>
      </c>
      <c r="B163" t="s">
        <v>202</v>
      </c>
      <c r="G163">
        <f>AVERAGE(G160:G161)</f>
        <v>0</v>
      </c>
      <c r="J163">
        <f t="shared" ref="J163" si="151">AVERAGE(J160:J161)</f>
        <v>78.050000000000011</v>
      </c>
      <c r="L163">
        <f t="shared" ref="L163:AI163" si="152">AVERAGE(L160:L161)</f>
        <v>4.2</v>
      </c>
      <c r="M163">
        <f t="shared" si="152"/>
        <v>0.4</v>
      </c>
      <c r="N163">
        <f t="shared" si="152"/>
        <v>5</v>
      </c>
      <c r="O163">
        <f t="shared" si="152"/>
        <v>0</v>
      </c>
      <c r="P163">
        <f t="shared" si="152"/>
        <v>16.649999999999999</v>
      </c>
      <c r="Q163">
        <f t="shared" si="152"/>
        <v>11.65</v>
      </c>
      <c r="R163">
        <f t="shared" si="152"/>
        <v>85.5</v>
      </c>
      <c r="S163" s="40"/>
      <c r="T163">
        <f t="shared" si="152"/>
        <v>75.5</v>
      </c>
      <c r="U163">
        <f t="shared" si="152"/>
        <v>1.3</v>
      </c>
      <c r="Z163">
        <f t="shared" ref="Z163:AA163" si="153">AVERAGE(Z160:Z161)</f>
        <v>1.1000000000000001</v>
      </c>
      <c r="AA163">
        <f t="shared" si="153"/>
        <v>116.5</v>
      </c>
      <c r="AB163">
        <f t="shared" si="152"/>
        <v>21.25</v>
      </c>
      <c r="AC163">
        <f t="shared" si="152"/>
        <v>0.188</v>
      </c>
      <c r="AD163">
        <f t="shared" si="152"/>
        <v>0.13850000000000001</v>
      </c>
      <c r="AE163">
        <f t="shared" si="152"/>
        <v>0</v>
      </c>
      <c r="AF163">
        <f t="shared" si="152"/>
        <v>470.5</v>
      </c>
      <c r="AG163">
        <f t="shared" si="152"/>
        <v>39.5</v>
      </c>
      <c r="AH163">
        <f t="shared" si="152"/>
        <v>0.11800000000000001</v>
      </c>
      <c r="AI163">
        <f t="shared" si="152"/>
        <v>0</v>
      </c>
    </row>
    <row r="165" spans="1:35" ht="14">
      <c r="C165" t="s">
        <v>218</v>
      </c>
      <c r="D165" s="46">
        <v>8051</v>
      </c>
      <c r="E165" s="46" t="s">
        <v>314</v>
      </c>
      <c r="G165">
        <v>0</v>
      </c>
      <c r="J165">
        <v>4.7</v>
      </c>
      <c r="L165">
        <v>17.7</v>
      </c>
      <c r="M165">
        <v>49.7</v>
      </c>
      <c r="N165">
        <v>11.8</v>
      </c>
      <c r="O165">
        <v>0</v>
      </c>
      <c r="P165">
        <v>23.5</v>
      </c>
      <c r="Q165" s="47">
        <f t="shared" ref="Q165:Q166" si="154">+P165-N165</f>
        <v>11.7</v>
      </c>
      <c r="R165">
        <v>573</v>
      </c>
      <c r="S165" s="40"/>
      <c r="T165">
        <v>975</v>
      </c>
      <c r="U165">
        <v>14.55</v>
      </c>
      <c r="Z165">
        <v>7.8</v>
      </c>
      <c r="AA165">
        <v>97</v>
      </c>
      <c r="AB165">
        <v>0</v>
      </c>
      <c r="AC165">
        <v>0.79</v>
      </c>
      <c r="AD165">
        <v>0.25</v>
      </c>
      <c r="AE165">
        <v>0</v>
      </c>
      <c r="AF165">
        <v>5</v>
      </c>
      <c r="AG165">
        <v>0</v>
      </c>
      <c r="AH165">
        <v>0.79</v>
      </c>
      <c r="AI165">
        <v>0</v>
      </c>
    </row>
    <row r="166" spans="1:35" ht="14">
      <c r="C166" t="s">
        <v>218</v>
      </c>
      <c r="D166" s="46">
        <v>8052</v>
      </c>
      <c r="E166" s="46" t="s">
        <v>315</v>
      </c>
      <c r="G166">
        <v>0</v>
      </c>
      <c r="J166">
        <v>3.3</v>
      </c>
      <c r="L166">
        <v>17</v>
      </c>
      <c r="M166">
        <v>48</v>
      </c>
      <c r="N166">
        <v>14</v>
      </c>
      <c r="O166">
        <v>0</v>
      </c>
      <c r="P166">
        <v>25.7</v>
      </c>
      <c r="Q166" s="47">
        <f t="shared" si="154"/>
        <v>11.7</v>
      </c>
      <c r="R166">
        <v>565</v>
      </c>
      <c r="S166" s="40"/>
      <c r="T166">
        <v>989</v>
      </c>
      <c r="U166">
        <v>14.8</v>
      </c>
      <c r="Z166">
        <v>7.2</v>
      </c>
      <c r="AA166">
        <v>98</v>
      </c>
      <c r="AB166">
        <v>0</v>
      </c>
      <c r="AC166">
        <v>0.80300000000000005</v>
      </c>
      <c r="AD166">
        <v>0.251</v>
      </c>
      <c r="AE166">
        <v>0</v>
      </c>
      <c r="AF166">
        <v>0</v>
      </c>
      <c r="AG166">
        <v>0</v>
      </c>
      <c r="AH166">
        <v>0.80200000000000005</v>
      </c>
      <c r="AI166">
        <v>0</v>
      </c>
    </row>
    <row r="168" spans="1:35">
      <c r="A168">
        <v>146</v>
      </c>
      <c r="B168" t="s">
        <v>203</v>
      </c>
      <c r="G168">
        <f>AVERAGE(G165:G166)</f>
        <v>0</v>
      </c>
      <c r="J168">
        <f t="shared" ref="J168" si="155">AVERAGE(J165:J166)</f>
        <v>4</v>
      </c>
      <c r="L168">
        <f t="shared" ref="L168:AI168" si="156">AVERAGE(L165:L166)</f>
        <v>17.350000000000001</v>
      </c>
      <c r="M168">
        <f t="shared" si="156"/>
        <v>48.85</v>
      </c>
      <c r="N168">
        <f t="shared" si="156"/>
        <v>12.9</v>
      </c>
      <c r="O168">
        <f t="shared" si="156"/>
        <v>0</v>
      </c>
      <c r="P168">
        <f t="shared" si="156"/>
        <v>24.6</v>
      </c>
      <c r="Q168">
        <f t="shared" si="156"/>
        <v>11.7</v>
      </c>
      <c r="R168">
        <f t="shared" si="156"/>
        <v>569</v>
      </c>
      <c r="S168" s="40"/>
      <c r="T168">
        <f t="shared" si="156"/>
        <v>982</v>
      </c>
      <c r="U168">
        <f t="shared" si="156"/>
        <v>14.675000000000001</v>
      </c>
      <c r="Z168">
        <f t="shared" ref="Z168:AA168" si="157">AVERAGE(Z165:Z166)</f>
        <v>7.5</v>
      </c>
      <c r="AA168">
        <f t="shared" si="157"/>
        <v>97.5</v>
      </c>
      <c r="AB168">
        <f t="shared" si="156"/>
        <v>0</v>
      </c>
      <c r="AC168">
        <f t="shared" si="156"/>
        <v>0.79649999999999999</v>
      </c>
      <c r="AD168">
        <f t="shared" si="156"/>
        <v>0.2505</v>
      </c>
      <c r="AE168">
        <f t="shared" si="156"/>
        <v>0</v>
      </c>
      <c r="AF168">
        <f t="shared" si="156"/>
        <v>2.5</v>
      </c>
      <c r="AG168">
        <f t="shared" si="156"/>
        <v>0</v>
      </c>
      <c r="AH168">
        <f t="shared" si="156"/>
        <v>0.79600000000000004</v>
      </c>
      <c r="AI168">
        <f t="shared" si="156"/>
        <v>0</v>
      </c>
    </row>
    <row r="171" spans="1:35" ht="14">
      <c r="C171" t="s">
        <v>218</v>
      </c>
      <c r="D171" s="46">
        <v>27250</v>
      </c>
      <c r="E171" s="46" t="s">
        <v>321</v>
      </c>
      <c r="F171" s="46" t="s">
        <v>322</v>
      </c>
      <c r="G171" s="47">
        <v>0</v>
      </c>
      <c r="H171" s="47"/>
      <c r="I171" s="47"/>
      <c r="J171" s="47">
        <v>92</v>
      </c>
      <c r="K171" s="47"/>
      <c r="L171" s="48">
        <v>0.5</v>
      </c>
      <c r="M171" s="48">
        <v>0</v>
      </c>
      <c r="N171" s="47">
        <v>0</v>
      </c>
      <c r="O171" s="47">
        <v>0</v>
      </c>
      <c r="P171" s="48">
        <v>3.6</v>
      </c>
      <c r="Q171" s="47">
        <f t="shared" ref="Q171:Q173" si="158">+P171-N171</f>
        <v>3.6</v>
      </c>
      <c r="R171" s="48">
        <v>43</v>
      </c>
      <c r="S171" s="40"/>
      <c r="T171" s="47">
        <v>4</v>
      </c>
      <c r="U171" s="47">
        <v>0</v>
      </c>
      <c r="V171" s="47"/>
      <c r="W171" s="47"/>
      <c r="Z171">
        <v>0</v>
      </c>
      <c r="AA171">
        <v>6</v>
      </c>
      <c r="AB171" s="49">
        <v>0</v>
      </c>
      <c r="AC171" s="48">
        <v>5.0000000000000001E-3</v>
      </c>
      <c r="AD171" s="48">
        <v>2.5000000000000001E-2</v>
      </c>
      <c r="AE171" s="48">
        <v>0</v>
      </c>
      <c r="AF171" s="49">
        <v>0</v>
      </c>
      <c r="AG171" s="50">
        <v>0</v>
      </c>
      <c r="AH171">
        <v>4.5999999999999999E-2</v>
      </c>
      <c r="AI171">
        <v>0.02</v>
      </c>
    </row>
    <row r="172" spans="1:35" ht="14">
      <c r="C172" t="s">
        <v>218</v>
      </c>
      <c r="D172" s="46">
        <v>27255</v>
      </c>
      <c r="E172" s="46" t="s">
        <v>323</v>
      </c>
      <c r="F172" s="46" t="s">
        <v>322</v>
      </c>
      <c r="G172" s="47">
        <v>0</v>
      </c>
      <c r="H172" s="47"/>
      <c r="I172" s="47"/>
      <c r="J172" s="47">
        <v>92</v>
      </c>
      <c r="K172" s="47"/>
      <c r="L172" s="48">
        <v>0.5</v>
      </c>
      <c r="M172" s="48">
        <v>0</v>
      </c>
      <c r="N172" s="47">
        <v>0</v>
      </c>
      <c r="O172" s="47">
        <v>0</v>
      </c>
      <c r="P172" s="48">
        <v>3.5</v>
      </c>
      <c r="Q172" s="47">
        <f t="shared" si="158"/>
        <v>3.5</v>
      </c>
      <c r="R172" s="48">
        <v>43</v>
      </c>
      <c r="S172" s="40"/>
      <c r="T172" s="47">
        <v>4</v>
      </c>
      <c r="U172" s="47">
        <v>0</v>
      </c>
      <c r="V172" s="47"/>
      <c r="W172" s="47"/>
      <c r="Z172">
        <v>0</v>
      </c>
      <c r="AA172">
        <v>6</v>
      </c>
      <c r="AB172" s="49">
        <v>0</v>
      </c>
      <c r="AC172" s="48">
        <v>0.01</v>
      </c>
      <c r="AD172" s="48">
        <v>0.03</v>
      </c>
      <c r="AE172" s="48">
        <v>0</v>
      </c>
      <c r="AF172" s="49">
        <v>0</v>
      </c>
      <c r="AG172" s="50">
        <v>0</v>
      </c>
      <c r="AH172">
        <v>0.05</v>
      </c>
      <c r="AI172">
        <v>0.02</v>
      </c>
    </row>
    <row r="173" spans="1:35" ht="14">
      <c r="C173" t="s">
        <v>218</v>
      </c>
      <c r="D173" s="46">
        <v>27281</v>
      </c>
      <c r="E173" s="46" t="s">
        <v>324</v>
      </c>
      <c r="F173" s="46" t="s">
        <v>322</v>
      </c>
      <c r="G173" s="47">
        <v>0</v>
      </c>
      <c r="H173" s="47"/>
      <c r="I173" s="47"/>
      <c r="J173" s="47">
        <v>92</v>
      </c>
      <c r="K173" s="47"/>
      <c r="L173" s="48">
        <v>0.5</v>
      </c>
      <c r="M173" s="48">
        <v>0</v>
      </c>
      <c r="N173" s="47">
        <v>0</v>
      </c>
      <c r="O173" s="47">
        <v>0</v>
      </c>
      <c r="P173" s="48">
        <v>3.5</v>
      </c>
      <c r="Q173" s="47">
        <f t="shared" si="158"/>
        <v>3.5</v>
      </c>
      <c r="R173" s="48">
        <v>43</v>
      </c>
      <c r="S173" s="40"/>
      <c r="T173" s="47">
        <v>4</v>
      </c>
      <c r="U173" s="47">
        <v>0</v>
      </c>
      <c r="V173" s="47"/>
      <c r="W173" s="47"/>
      <c r="Z173">
        <v>0</v>
      </c>
      <c r="AA173">
        <v>6</v>
      </c>
      <c r="AB173" s="49">
        <v>0</v>
      </c>
      <c r="AC173" s="48">
        <v>0.01</v>
      </c>
      <c r="AD173" s="48">
        <v>0.03</v>
      </c>
      <c r="AE173" s="48">
        <v>0</v>
      </c>
      <c r="AF173" s="49">
        <v>0</v>
      </c>
      <c r="AG173" s="50">
        <v>0</v>
      </c>
      <c r="AH173">
        <v>0.05</v>
      </c>
      <c r="AI173">
        <v>0.02</v>
      </c>
    </row>
    <row r="175" spans="1:35">
      <c r="A175">
        <v>152</v>
      </c>
      <c r="B175" t="s">
        <v>209</v>
      </c>
      <c r="G175" s="51">
        <f>AVERAGE(G171:G173)</f>
        <v>0</v>
      </c>
      <c r="H175" s="51"/>
      <c r="I175" s="51"/>
      <c r="J175" s="51">
        <f t="shared" ref="J175" si="159">AVERAGE(J171:J173)</f>
        <v>92</v>
      </c>
      <c r="L175" s="51">
        <f t="shared" ref="L175:AI175" si="160">AVERAGE(L171:L173)</f>
        <v>0.5</v>
      </c>
      <c r="M175" s="51">
        <f t="shared" si="160"/>
        <v>0</v>
      </c>
      <c r="N175" s="51">
        <f t="shared" si="160"/>
        <v>0</v>
      </c>
      <c r="O175" s="51">
        <f t="shared" si="160"/>
        <v>0</v>
      </c>
      <c r="P175" s="51">
        <f t="shared" si="160"/>
        <v>3.5333333333333332</v>
      </c>
      <c r="Q175" s="51">
        <f t="shared" si="160"/>
        <v>3.5333333333333332</v>
      </c>
      <c r="R175" s="51">
        <f t="shared" si="160"/>
        <v>43</v>
      </c>
      <c r="S175" s="40"/>
      <c r="T175" s="51">
        <f t="shared" si="160"/>
        <v>4</v>
      </c>
      <c r="U175" s="51">
        <f t="shared" si="160"/>
        <v>0</v>
      </c>
      <c r="V175" s="51"/>
      <c r="W175" s="51"/>
      <c r="X175" s="51"/>
      <c r="Y175" s="51"/>
      <c r="Z175" s="51">
        <f t="shared" ref="Z175:AA175" si="161">AVERAGE(Z171:Z173)</f>
        <v>0</v>
      </c>
      <c r="AA175" s="51">
        <f t="shared" si="161"/>
        <v>6</v>
      </c>
      <c r="AB175" s="51">
        <f t="shared" si="160"/>
        <v>0</v>
      </c>
      <c r="AC175" s="51">
        <f t="shared" si="160"/>
        <v>8.3333333333333332E-3</v>
      </c>
      <c r="AD175" s="51">
        <f t="shared" si="160"/>
        <v>2.8333333333333332E-2</v>
      </c>
      <c r="AE175" s="51">
        <f t="shared" si="160"/>
        <v>0</v>
      </c>
      <c r="AF175" s="51">
        <f t="shared" si="160"/>
        <v>0</v>
      </c>
      <c r="AG175" s="51">
        <f t="shared" si="160"/>
        <v>0</v>
      </c>
      <c r="AH175" s="51">
        <f t="shared" si="160"/>
        <v>4.8666666666666671E-2</v>
      </c>
      <c r="AI175" s="51">
        <f t="shared" si="160"/>
        <v>0.02</v>
      </c>
    </row>
    <row r="177" spans="1:35" ht="14">
      <c r="C177" t="s">
        <v>218</v>
      </c>
      <c r="D177" s="46">
        <v>27030</v>
      </c>
      <c r="E177" s="46" t="s">
        <v>327</v>
      </c>
      <c r="G177">
        <v>0</v>
      </c>
      <c r="J177" s="47">
        <v>90.7</v>
      </c>
      <c r="K177" s="47"/>
      <c r="L177" s="47">
        <v>0.4</v>
      </c>
      <c r="M177" s="47">
        <v>0</v>
      </c>
      <c r="N177" s="48">
        <v>0.4</v>
      </c>
      <c r="O177" s="48">
        <v>0</v>
      </c>
      <c r="P177" s="47">
        <v>8.6</v>
      </c>
      <c r="Q177" s="47">
        <f t="shared" ref="Q177:Q179" si="162">+P177-N177</f>
        <v>8.1999999999999993</v>
      </c>
      <c r="R177" s="48">
        <v>25</v>
      </c>
      <c r="S177" s="40"/>
      <c r="T177" s="48">
        <v>7</v>
      </c>
      <c r="U177" s="47">
        <v>0.03</v>
      </c>
      <c r="V177" s="47"/>
      <c r="W177" s="47"/>
      <c r="X177" s="50"/>
      <c r="Y177" s="50"/>
      <c r="Z177" s="50">
        <v>0.1</v>
      </c>
      <c r="AA177" s="50">
        <v>13</v>
      </c>
      <c r="AB177" s="47">
        <v>46</v>
      </c>
      <c r="AC177" s="49">
        <v>0.03</v>
      </c>
      <c r="AD177" s="49">
        <v>0.01</v>
      </c>
      <c r="AE177" s="48">
        <v>0</v>
      </c>
      <c r="AF177" s="48">
        <v>3</v>
      </c>
      <c r="AG177" s="48">
        <v>1</v>
      </c>
      <c r="AH177" s="49">
        <v>0.05</v>
      </c>
      <c r="AI177" s="50">
        <v>0</v>
      </c>
    </row>
    <row r="178" spans="1:35" ht="14">
      <c r="C178" t="s">
        <v>218</v>
      </c>
      <c r="D178" s="46">
        <v>27031</v>
      </c>
      <c r="E178" s="46" t="s">
        <v>328</v>
      </c>
      <c r="G178">
        <v>0</v>
      </c>
      <c r="J178" s="47">
        <v>88.3</v>
      </c>
      <c r="K178" s="47"/>
      <c r="L178" s="47">
        <v>0.7</v>
      </c>
      <c r="M178" s="47">
        <v>0.2</v>
      </c>
      <c r="N178" s="48">
        <v>0.2</v>
      </c>
      <c r="O178" s="48">
        <v>0</v>
      </c>
      <c r="P178" s="47">
        <v>10.4</v>
      </c>
      <c r="Q178" s="47">
        <f t="shared" si="162"/>
        <v>10.200000000000001</v>
      </c>
      <c r="R178" s="48">
        <v>45</v>
      </c>
      <c r="S178" s="40"/>
      <c r="T178" s="48">
        <v>11</v>
      </c>
      <c r="U178" s="47">
        <v>0.2</v>
      </c>
      <c r="V178" s="47"/>
      <c r="W178" s="47"/>
      <c r="X178" s="50"/>
      <c r="Y178" s="50"/>
      <c r="Z178" s="50">
        <v>0.1</v>
      </c>
      <c r="AA178" s="50">
        <v>30</v>
      </c>
      <c r="AB178" s="47">
        <v>50</v>
      </c>
      <c r="AC178" s="49">
        <v>0.09</v>
      </c>
      <c r="AD178" s="49">
        <v>0.03</v>
      </c>
      <c r="AE178" s="48">
        <v>0</v>
      </c>
      <c r="AF178" s="48">
        <v>33</v>
      </c>
      <c r="AG178" s="48">
        <v>10</v>
      </c>
      <c r="AH178" s="49">
        <v>0.04</v>
      </c>
      <c r="AI178" s="50">
        <v>0</v>
      </c>
    </row>
    <row r="179" spans="1:35" ht="14">
      <c r="C179" t="s">
        <v>218</v>
      </c>
      <c r="D179" s="46">
        <v>27032</v>
      </c>
      <c r="E179" s="46" t="s">
        <v>329</v>
      </c>
      <c r="G179">
        <v>0</v>
      </c>
      <c r="J179" s="47">
        <v>85.6</v>
      </c>
      <c r="K179" s="47"/>
      <c r="L179" s="47">
        <v>0.4</v>
      </c>
      <c r="M179" s="47">
        <v>0.1</v>
      </c>
      <c r="N179" s="48">
        <v>0.2</v>
      </c>
      <c r="O179" s="48">
        <v>0</v>
      </c>
      <c r="P179" s="47">
        <v>13.6</v>
      </c>
      <c r="Q179" s="47">
        <f t="shared" si="162"/>
        <v>13.4</v>
      </c>
      <c r="R179" s="48">
        <v>51</v>
      </c>
      <c r="S179" s="40"/>
      <c r="T179" s="48">
        <v>4</v>
      </c>
      <c r="U179" s="47">
        <v>0.24</v>
      </c>
      <c r="V179" s="47"/>
      <c r="W179" s="47"/>
      <c r="X179" s="50"/>
      <c r="Y179" s="50"/>
      <c r="Z179" s="50">
        <v>0.1</v>
      </c>
      <c r="AA179" s="50">
        <v>7</v>
      </c>
      <c r="AB179" s="47">
        <v>29.8</v>
      </c>
      <c r="AC179" s="49">
        <v>0</v>
      </c>
      <c r="AD179" s="49">
        <v>0.13</v>
      </c>
      <c r="AE179" s="48">
        <v>0</v>
      </c>
      <c r="AF179" s="48">
        <v>419</v>
      </c>
      <c r="AG179" s="48">
        <v>36</v>
      </c>
      <c r="AH179" s="49">
        <v>0.05</v>
      </c>
      <c r="AI179" s="50">
        <v>0</v>
      </c>
    </row>
    <row r="181" spans="1:35" ht="14">
      <c r="A181" s="1">
        <v>160</v>
      </c>
      <c r="B181" s="1" t="s">
        <v>215</v>
      </c>
      <c r="G181">
        <f>AVERAGE(G177:G179)</f>
        <v>0</v>
      </c>
      <c r="J181">
        <f t="shared" ref="J181" si="163">AVERAGE(J177:J179)</f>
        <v>88.2</v>
      </c>
      <c r="L181">
        <f t="shared" ref="L181:AI181" si="164">AVERAGE(L177:L179)</f>
        <v>0.5</v>
      </c>
      <c r="M181">
        <f t="shared" si="164"/>
        <v>0.10000000000000002</v>
      </c>
      <c r="N181">
        <f t="shared" si="164"/>
        <v>0.26666666666666666</v>
      </c>
      <c r="O181">
        <f t="shared" si="164"/>
        <v>0</v>
      </c>
      <c r="P181">
        <f t="shared" si="164"/>
        <v>10.866666666666667</v>
      </c>
      <c r="Q181">
        <f t="shared" si="164"/>
        <v>10.6</v>
      </c>
      <c r="R181">
        <f t="shared" si="164"/>
        <v>40.333333333333336</v>
      </c>
      <c r="S181" s="40"/>
      <c r="T181">
        <f t="shared" si="164"/>
        <v>7.333333333333333</v>
      </c>
      <c r="U181">
        <f t="shared" si="164"/>
        <v>0.15666666666666665</v>
      </c>
      <c r="X181" s="63"/>
      <c r="Y181" s="63"/>
      <c r="Z181" s="63">
        <f t="shared" ref="Z181:AA181" si="165">AVERAGE(Z177:Z179)</f>
        <v>0.10000000000000002</v>
      </c>
      <c r="AA181" s="63">
        <f t="shared" si="165"/>
        <v>16.666666666666668</v>
      </c>
      <c r="AB181">
        <f t="shared" si="164"/>
        <v>41.93333333333333</v>
      </c>
      <c r="AC181">
        <f t="shared" si="164"/>
        <v>0.04</v>
      </c>
      <c r="AD181">
        <f t="shared" si="164"/>
        <v>5.6666666666666671E-2</v>
      </c>
      <c r="AE181">
        <f t="shared" si="164"/>
        <v>0</v>
      </c>
      <c r="AF181">
        <f t="shared" si="164"/>
        <v>151.66666666666666</v>
      </c>
      <c r="AG181">
        <f t="shared" si="164"/>
        <v>15.666666666666666</v>
      </c>
      <c r="AH181">
        <f t="shared" si="164"/>
        <v>4.6666666666666669E-2</v>
      </c>
      <c r="AI181">
        <f t="shared" si="164"/>
        <v>0</v>
      </c>
    </row>
  </sheetData>
  <conditionalFormatting sqref="D27:E27 J110:R112 T110:W112 AB110:AI112">
    <cfRule type="containsBlanks" priority="379" stopIfTrue="1">
      <formula>LEN(TRIM(D27))=0</formula>
    </cfRule>
  </conditionalFormatting>
  <conditionalFormatting sqref="J15:N15 P15 AB15:AI15 R15 T15:U15 J110:R112 T110:W112 AB110:AI112">
    <cfRule type="containsBlanks" dxfId="158" priority="396" stopIfTrue="1">
      <formula>LEN(TRIM(J15))=0</formula>
    </cfRule>
  </conditionalFormatting>
  <conditionalFormatting sqref="J15:N15 P15 AB15:AI15 R15 T15:U15">
    <cfRule type="containsBlanks" priority="395" stopIfTrue="1">
      <formula>LEN(TRIM(J15))=0</formula>
    </cfRule>
  </conditionalFormatting>
  <conditionalFormatting sqref="J16:N16 P16 AB16:AI16 R16 T16:U16">
    <cfRule type="containsBlanks" dxfId="157" priority="394" stopIfTrue="1">
      <formula>LEN(TRIM(J16))=0</formula>
    </cfRule>
  </conditionalFormatting>
  <conditionalFormatting sqref="J16:N16 P16 AB16:AI16 R16 T16:U16">
    <cfRule type="containsBlanks" priority="393" stopIfTrue="1">
      <formula>LEN(TRIM(J16))=0</formula>
    </cfRule>
  </conditionalFormatting>
  <conditionalFormatting sqref="J17:N17 P17 AB17:AI17 R17 T17:U17">
    <cfRule type="containsBlanks" dxfId="156" priority="392" stopIfTrue="1">
      <formula>LEN(TRIM(J17))=0</formula>
    </cfRule>
  </conditionalFormatting>
  <conditionalFormatting sqref="J17:N17 P17 AB17:AI17 R17 T17:U17">
    <cfRule type="containsBlanks" priority="391" stopIfTrue="1">
      <formula>LEN(TRIM(J17))=0</formula>
    </cfRule>
  </conditionalFormatting>
  <conditionalFormatting sqref="W15">
    <cfRule type="containsBlanks" dxfId="155" priority="390" stopIfTrue="1">
      <formula>LEN(TRIM(W15))=0</formula>
    </cfRule>
  </conditionalFormatting>
  <conditionalFormatting sqref="W15">
    <cfRule type="containsBlanks" priority="389" stopIfTrue="1">
      <formula>LEN(TRIM(W15))=0</formula>
    </cfRule>
  </conditionalFormatting>
  <conditionalFormatting sqref="W16">
    <cfRule type="containsBlanks" dxfId="154" priority="388" stopIfTrue="1">
      <formula>LEN(TRIM(W16))=0</formula>
    </cfRule>
  </conditionalFormatting>
  <conditionalFormatting sqref="W16">
    <cfRule type="containsBlanks" priority="387" stopIfTrue="1">
      <formula>LEN(TRIM(W16))=0</formula>
    </cfRule>
  </conditionalFormatting>
  <conditionalFormatting sqref="W17">
    <cfRule type="containsBlanks" dxfId="153" priority="386" stopIfTrue="1">
      <formula>LEN(TRIM(W17))=0</formula>
    </cfRule>
  </conditionalFormatting>
  <conditionalFormatting sqref="W17">
    <cfRule type="containsBlanks" priority="385" stopIfTrue="1">
      <formula>LEN(TRIM(W17))=0</formula>
    </cfRule>
  </conditionalFormatting>
  <conditionalFormatting sqref="D21:E21">
    <cfRule type="containsBlanks" priority="383" stopIfTrue="1">
      <formula>LEN(TRIM(D21))=0</formula>
    </cfRule>
  </conditionalFormatting>
  <conditionalFormatting sqref="D22:E22">
    <cfRule type="containsBlanks" priority="382" stopIfTrue="1">
      <formula>LEN(TRIM(D22))=0</formula>
    </cfRule>
  </conditionalFormatting>
  <conditionalFormatting sqref="D26:E26">
    <cfRule type="containsBlanks" priority="380" stopIfTrue="1">
      <formula>LEN(TRIM(D26))=0</formula>
    </cfRule>
  </conditionalFormatting>
  <conditionalFormatting sqref="G43:P43 R43 T43:U43 W43 AB43:AG43">
    <cfRule type="containsBlanks" dxfId="152" priority="378" stopIfTrue="1">
      <formula>LEN(TRIM(G43))=0</formula>
    </cfRule>
  </conditionalFormatting>
  <conditionalFormatting sqref="D43:P43 R43 T43:U43 W43 AB43:AG43">
    <cfRule type="containsBlanks" priority="377" stopIfTrue="1">
      <formula>LEN(TRIM(D43))=0</formula>
    </cfRule>
  </conditionalFormatting>
  <conditionalFormatting sqref="V43">
    <cfRule type="containsBlanks" dxfId="151" priority="374" stopIfTrue="1">
      <formula>LEN(TRIM(V43))=0</formula>
    </cfRule>
  </conditionalFormatting>
  <conditionalFormatting sqref="V43">
    <cfRule type="containsBlanks" priority="373" stopIfTrue="1">
      <formula>LEN(TRIM(V43))=0</formula>
    </cfRule>
  </conditionalFormatting>
  <conditionalFormatting sqref="D48:E48">
    <cfRule type="containsBlanks" priority="368" stopIfTrue="1">
      <formula>LEN(TRIM(D48))=0</formula>
    </cfRule>
  </conditionalFormatting>
  <conditionalFormatting sqref="D50:E50">
    <cfRule type="containsBlanks" priority="367" stopIfTrue="1">
      <formula>LEN(TRIM(D50))=0</formula>
    </cfRule>
  </conditionalFormatting>
  <conditionalFormatting sqref="J50:N50 P50 AB50:AI50 R50 T50:U50">
    <cfRule type="containsBlanks" dxfId="150" priority="366" stopIfTrue="1">
      <formula>LEN(TRIM(J50))=0</formula>
    </cfRule>
  </conditionalFormatting>
  <conditionalFormatting sqref="J50:N50 P50 AB50:AI50 R50 T50:U50">
    <cfRule type="containsBlanks" priority="365" stopIfTrue="1">
      <formula>LEN(TRIM(J50))=0</formula>
    </cfRule>
  </conditionalFormatting>
  <conditionalFormatting sqref="D51:E51">
    <cfRule type="containsBlanks" priority="361" stopIfTrue="1">
      <formula>LEN(TRIM(D51))=0</formula>
    </cfRule>
  </conditionalFormatting>
  <conditionalFormatting sqref="J51:N51 P51 AB51:AI51 R51 T51:U51">
    <cfRule type="containsBlanks" dxfId="149" priority="360" stopIfTrue="1">
      <formula>LEN(TRIM(J51))=0</formula>
    </cfRule>
  </conditionalFormatting>
  <conditionalFormatting sqref="J51:N51 P51 AB51:AI51 R51 T51:U51">
    <cfRule type="containsBlanks" priority="359" stopIfTrue="1">
      <formula>LEN(TRIM(J51))=0</formula>
    </cfRule>
  </conditionalFormatting>
  <conditionalFormatting sqref="O50">
    <cfRule type="containsBlanks" dxfId="148" priority="349" stopIfTrue="1">
      <formula>LEN(TRIM(O50))=0</formula>
    </cfRule>
  </conditionalFormatting>
  <conditionalFormatting sqref="O50">
    <cfRule type="containsBlanks" priority="348" stopIfTrue="1">
      <formula>LEN(TRIM(O50))=0</formula>
    </cfRule>
  </conditionalFormatting>
  <conditionalFormatting sqref="O51">
    <cfRule type="containsBlanks" dxfId="147" priority="347" stopIfTrue="1">
      <formula>LEN(TRIM(O51))=0</formula>
    </cfRule>
  </conditionalFormatting>
  <conditionalFormatting sqref="O51">
    <cfRule type="containsBlanks" priority="346" stopIfTrue="1">
      <formula>LEN(TRIM(O51))=0</formula>
    </cfRule>
  </conditionalFormatting>
  <conditionalFormatting sqref="V50">
    <cfRule type="containsBlanks" dxfId="146" priority="343" stopIfTrue="1">
      <formula>LEN(TRIM(V50))=0</formula>
    </cfRule>
  </conditionalFormatting>
  <conditionalFormatting sqref="V50">
    <cfRule type="containsBlanks" priority="342" stopIfTrue="1">
      <formula>LEN(TRIM(V50))=0</formula>
    </cfRule>
  </conditionalFormatting>
  <conditionalFormatting sqref="V51">
    <cfRule type="containsBlanks" dxfId="145" priority="341" stopIfTrue="1">
      <formula>LEN(TRIM(V51))=0</formula>
    </cfRule>
  </conditionalFormatting>
  <conditionalFormatting sqref="V51">
    <cfRule type="containsBlanks" priority="340" stopIfTrue="1">
      <formula>LEN(TRIM(V51))=0</formula>
    </cfRule>
  </conditionalFormatting>
  <conditionalFormatting sqref="W50">
    <cfRule type="containsBlanks" dxfId="144" priority="337" stopIfTrue="1">
      <formula>LEN(TRIM(W50))=0</formula>
    </cfRule>
  </conditionalFormatting>
  <conditionalFormatting sqref="W50">
    <cfRule type="containsBlanks" priority="336" stopIfTrue="1">
      <formula>LEN(TRIM(W50))=0</formula>
    </cfRule>
  </conditionalFormatting>
  <conditionalFormatting sqref="W51">
    <cfRule type="containsBlanks" dxfId="143" priority="335" stopIfTrue="1">
      <formula>LEN(TRIM(W51))=0</formula>
    </cfRule>
  </conditionalFormatting>
  <conditionalFormatting sqref="W51">
    <cfRule type="containsBlanks" priority="334" stopIfTrue="1">
      <formula>LEN(TRIM(W51))=0</formula>
    </cfRule>
  </conditionalFormatting>
  <conditionalFormatting sqref="D53:E53">
    <cfRule type="containsBlanks" priority="331" stopIfTrue="1">
      <formula>LEN(TRIM(D53))=0</formula>
    </cfRule>
  </conditionalFormatting>
  <conditionalFormatting sqref="D55:E55">
    <cfRule type="containsBlanks" priority="330" stopIfTrue="1">
      <formula>LEN(TRIM(D55))=0</formula>
    </cfRule>
  </conditionalFormatting>
  <conditionalFormatting sqref="D56:E57">
    <cfRule type="containsBlanks" priority="329" stopIfTrue="1">
      <formula>LEN(TRIM(D56))=0</formula>
    </cfRule>
  </conditionalFormatting>
  <conditionalFormatting sqref="D61:E61">
    <cfRule type="containsBlanks" priority="328" stopIfTrue="1">
      <formula>LEN(TRIM(D61))=0</formula>
    </cfRule>
  </conditionalFormatting>
  <conditionalFormatting sqref="J61:N61 W61 P61:R61 T61:U61 AB61:AI61">
    <cfRule type="containsBlanks" dxfId="142" priority="327" stopIfTrue="1">
      <formula>LEN(TRIM(J61))=0</formula>
    </cfRule>
  </conditionalFormatting>
  <conditionalFormatting sqref="J61:N61 W61 P61:R61 T61:U61 AB61:AI61">
    <cfRule type="containsBlanks" priority="326" stopIfTrue="1">
      <formula>LEN(TRIM(J61))=0</formula>
    </cfRule>
  </conditionalFormatting>
  <conditionalFormatting sqref="D62:E62">
    <cfRule type="containsBlanks" priority="325" stopIfTrue="1">
      <formula>LEN(TRIM(D62))=0</formula>
    </cfRule>
  </conditionalFormatting>
  <conditionalFormatting sqref="J62:N62 W62 P62:R62 T62:U62 AB62:AI62">
    <cfRule type="containsBlanks" dxfId="141" priority="324" stopIfTrue="1">
      <formula>LEN(TRIM(J62))=0</formula>
    </cfRule>
  </conditionalFormatting>
  <conditionalFormatting sqref="J62:N62 W62 P62:R62 T62:U62 AB62:AI62">
    <cfRule type="containsBlanks" priority="323" stopIfTrue="1">
      <formula>LEN(TRIM(J62))=0</formula>
    </cfRule>
  </conditionalFormatting>
  <conditionalFormatting sqref="D63:E63">
    <cfRule type="containsBlanks" priority="322" stopIfTrue="1">
      <formula>LEN(TRIM(D63))=0</formula>
    </cfRule>
  </conditionalFormatting>
  <conditionalFormatting sqref="J63:N63 W63 P63:R63 T63:U63 AB63:AI63">
    <cfRule type="containsBlanks" dxfId="140" priority="321" stopIfTrue="1">
      <formula>LEN(TRIM(J63))=0</formula>
    </cfRule>
  </conditionalFormatting>
  <conditionalFormatting sqref="J63:N63 W63 P63:R63 T63:U63 AB63:AI63">
    <cfRule type="containsBlanks" priority="320" stopIfTrue="1">
      <formula>LEN(TRIM(J63))=0</formula>
    </cfRule>
  </conditionalFormatting>
  <conditionalFormatting sqref="D64:E64">
    <cfRule type="containsBlanks" priority="319" stopIfTrue="1">
      <formula>LEN(TRIM(D64))=0</formula>
    </cfRule>
  </conditionalFormatting>
  <conditionalFormatting sqref="V61">
    <cfRule type="containsBlanks" dxfId="139" priority="318" stopIfTrue="1">
      <formula>LEN(TRIM(V61))=0</formula>
    </cfRule>
  </conditionalFormatting>
  <conditionalFormatting sqref="V61">
    <cfRule type="containsBlanks" priority="317" stopIfTrue="1">
      <formula>LEN(TRIM(V61))=0</formula>
    </cfRule>
  </conditionalFormatting>
  <conditionalFormatting sqref="V62">
    <cfRule type="containsBlanks" dxfId="138" priority="316" stopIfTrue="1">
      <formula>LEN(TRIM(V62))=0</formula>
    </cfRule>
  </conditionalFormatting>
  <conditionalFormatting sqref="V62">
    <cfRule type="containsBlanks" priority="315" stopIfTrue="1">
      <formula>LEN(TRIM(V62))=0</formula>
    </cfRule>
  </conditionalFormatting>
  <conditionalFormatting sqref="V63">
    <cfRule type="containsBlanks" dxfId="137" priority="314" stopIfTrue="1">
      <formula>LEN(TRIM(V63))=0</formula>
    </cfRule>
  </conditionalFormatting>
  <conditionalFormatting sqref="V63">
    <cfRule type="containsBlanks" priority="313" stopIfTrue="1">
      <formula>LEN(TRIM(V63))=0</formula>
    </cfRule>
  </conditionalFormatting>
  <conditionalFormatting sqref="O61">
    <cfRule type="containsBlanks" dxfId="136" priority="312" stopIfTrue="1">
      <formula>LEN(TRIM(O61))=0</formula>
    </cfRule>
  </conditionalFormatting>
  <conditionalFormatting sqref="O61">
    <cfRule type="containsBlanks" priority="311" stopIfTrue="1">
      <formula>LEN(TRIM(O61))=0</formula>
    </cfRule>
  </conditionalFormatting>
  <conditionalFormatting sqref="O62">
    <cfRule type="containsBlanks" dxfId="135" priority="310" stopIfTrue="1">
      <formula>LEN(TRIM(O62))=0</formula>
    </cfRule>
  </conditionalFormatting>
  <conditionalFormatting sqref="O62">
    <cfRule type="containsBlanks" priority="309" stopIfTrue="1">
      <formula>LEN(TRIM(O62))=0</formula>
    </cfRule>
  </conditionalFormatting>
  <conditionalFormatting sqref="O63">
    <cfRule type="containsBlanks" dxfId="134" priority="308" stopIfTrue="1">
      <formula>LEN(TRIM(O63))=0</formula>
    </cfRule>
  </conditionalFormatting>
  <conditionalFormatting sqref="O63">
    <cfRule type="containsBlanks" priority="307" stopIfTrue="1">
      <formula>LEN(TRIM(O63))=0</formula>
    </cfRule>
  </conditionalFormatting>
  <conditionalFormatting sqref="D69:E69">
    <cfRule type="containsBlanks" priority="306" stopIfTrue="1">
      <formula>LEN(TRIM(D69))=0</formula>
    </cfRule>
  </conditionalFormatting>
  <conditionalFormatting sqref="J69:P69 W69 R69 T69:U69 AB69:AI69">
    <cfRule type="containsBlanks" dxfId="133" priority="305" stopIfTrue="1">
      <formula>LEN(TRIM(J69))=0</formula>
    </cfRule>
  </conditionalFormatting>
  <conditionalFormatting sqref="J69:P69 W69 R69 T69:U69 AB69:AI69">
    <cfRule type="containsBlanks" priority="304" stopIfTrue="1">
      <formula>LEN(TRIM(J69))=0</formula>
    </cfRule>
  </conditionalFormatting>
  <conditionalFormatting sqref="V69">
    <cfRule type="containsBlanks" dxfId="132" priority="303" stopIfTrue="1">
      <formula>LEN(TRIM(V69))=0</formula>
    </cfRule>
  </conditionalFormatting>
  <conditionalFormatting sqref="V69">
    <cfRule type="containsBlanks" priority="302" stopIfTrue="1">
      <formula>LEN(TRIM(V69))=0</formula>
    </cfRule>
  </conditionalFormatting>
  <conditionalFormatting sqref="J78:R79 T78:W79 AB78:AI79">
    <cfRule type="containsBlanks" dxfId="131" priority="301" stopIfTrue="1">
      <formula>LEN(TRIM(J78))=0</formula>
    </cfRule>
  </conditionalFormatting>
  <conditionalFormatting sqref="J78:R79 T78:W79 AB78:AI79">
    <cfRule type="containsBlanks" priority="300" stopIfTrue="1">
      <formula>LEN(TRIM(J78))=0</formula>
    </cfRule>
  </conditionalFormatting>
  <conditionalFormatting sqref="D105:E106">
    <cfRule type="containsBlanks" priority="299" stopIfTrue="1">
      <formula>LEN(TRIM(D105))=0</formula>
    </cfRule>
  </conditionalFormatting>
  <conditionalFormatting sqref="J105:P106 R105:R106 T105:W106 AB105:AI106">
    <cfRule type="containsBlanks" dxfId="130" priority="298" stopIfTrue="1">
      <formula>LEN(TRIM(J105))=0</formula>
    </cfRule>
  </conditionalFormatting>
  <conditionalFormatting sqref="J105:P106 R105:R106 T105:W106 AB105:AI106">
    <cfRule type="containsBlanks" priority="297" stopIfTrue="1">
      <formula>LEN(TRIM(J105))=0</formula>
    </cfRule>
  </conditionalFormatting>
  <conditionalFormatting sqref="J117:R117 AB117:AI117 T117:V117">
    <cfRule type="containsBlanks" dxfId="129" priority="294" stopIfTrue="1">
      <formula>LEN(TRIM(J117))=0</formula>
    </cfRule>
  </conditionalFormatting>
  <conditionalFormatting sqref="J117:R117 AB117:AI117 T117:V117">
    <cfRule type="containsBlanks" priority="293" stopIfTrue="1">
      <formula>LEN(TRIM(J117))=0</formula>
    </cfRule>
  </conditionalFormatting>
  <conditionalFormatting sqref="D118:E118">
    <cfRule type="containsBlanks" priority="292" stopIfTrue="1">
      <formula>LEN(TRIM(D118))=0</formula>
    </cfRule>
  </conditionalFormatting>
  <conditionalFormatting sqref="J118:P118 AB118:AI118 R118 T118:V118">
    <cfRule type="containsBlanks" dxfId="128" priority="291" stopIfTrue="1">
      <formula>LEN(TRIM(J118))=0</formula>
    </cfRule>
  </conditionalFormatting>
  <conditionalFormatting sqref="J118:P118 AB118:AI118 R118 T118:V118">
    <cfRule type="containsBlanks" priority="290" stopIfTrue="1">
      <formula>LEN(TRIM(J118))=0</formula>
    </cfRule>
  </conditionalFormatting>
  <conditionalFormatting sqref="W117">
    <cfRule type="containsBlanks" dxfId="127" priority="289" stopIfTrue="1">
      <formula>LEN(TRIM(W117))=0</formula>
    </cfRule>
  </conditionalFormatting>
  <conditionalFormatting sqref="W117">
    <cfRule type="containsBlanks" priority="288" stopIfTrue="1">
      <formula>LEN(TRIM(W117))=0</formula>
    </cfRule>
  </conditionalFormatting>
  <conditionalFormatting sqref="W118">
    <cfRule type="containsBlanks" dxfId="126" priority="287" stopIfTrue="1">
      <formula>LEN(TRIM(W118))=0</formula>
    </cfRule>
  </conditionalFormatting>
  <conditionalFormatting sqref="W118">
    <cfRule type="containsBlanks" priority="286" stopIfTrue="1">
      <formula>LEN(TRIM(W118))=0</formula>
    </cfRule>
  </conditionalFormatting>
  <conditionalFormatting sqref="Q118">
    <cfRule type="containsBlanks" dxfId="125" priority="285" stopIfTrue="1">
      <formula>LEN(TRIM(Q118))=0</formula>
    </cfRule>
  </conditionalFormatting>
  <conditionalFormatting sqref="Q118">
    <cfRule type="containsBlanks" priority="284" stopIfTrue="1">
      <formula>LEN(TRIM(Q118))=0</formula>
    </cfRule>
  </conditionalFormatting>
  <conditionalFormatting sqref="J123:P123 AB123:AI123 R123 T123:V123">
    <cfRule type="containsBlanks" dxfId="124" priority="283" stopIfTrue="1">
      <formula>LEN(TRIM(J123))=0</formula>
    </cfRule>
  </conditionalFormatting>
  <conditionalFormatting sqref="J123:P123 AB123:AI123 R123 T123:V123">
    <cfRule type="containsBlanks" priority="282" stopIfTrue="1">
      <formula>LEN(TRIM(J123))=0</formula>
    </cfRule>
  </conditionalFormatting>
  <conditionalFormatting sqref="D125:E125">
    <cfRule type="containsBlanks" priority="280" stopIfTrue="1">
      <formula>LEN(TRIM(D125))=0</formula>
    </cfRule>
  </conditionalFormatting>
  <conditionalFormatting sqref="J125:P125 AB125:AI125 R125 T125:V125">
    <cfRule type="containsBlanks" dxfId="123" priority="279" stopIfTrue="1">
      <formula>LEN(TRIM(J125))=0</formula>
    </cfRule>
  </conditionalFormatting>
  <conditionalFormatting sqref="J125:P125 AB125:AI125 R125 T125:V125">
    <cfRule type="containsBlanks" priority="278" stopIfTrue="1">
      <formula>LEN(TRIM(J125))=0</formula>
    </cfRule>
  </conditionalFormatting>
  <conditionalFormatting sqref="D124:E124">
    <cfRule type="containsBlanks" priority="277" stopIfTrue="1">
      <formula>LEN(TRIM(D124))=0</formula>
    </cfRule>
  </conditionalFormatting>
  <conditionalFormatting sqref="J124:P124 AB124:AI124 R124 T124:V124">
    <cfRule type="containsBlanks" dxfId="122" priority="276" stopIfTrue="1">
      <formula>LEN(TRIM(J124))=0</formula>
    </cfRule>
  </conditionalFormatting>
  <conditionalFormatting sqref="J124:P124 AB124:AI124 R124 T124:V124">
    <cfRule type="containsBlanks" priority="275" stopIfTrue="1">
      <formula>LEN(TRIM(J124))=0</formula>
    </cfRule>
  </conditionalFormatting>
  <conditionalFormatting sqref="D126:E126">
    <cfRule type="containsBlanks" priority="274" stopIfTrue="1">
      <formula>LEN(TRIM(D126))=0</formula>
    </cfRule>
  </conditionalFormatting>
  <conditionalFormatting sqref="J126:P126 AB126:AI126 R126 T126:V126">
    <cfRule type="containsBlanks" dxfId="121" priority="273" stopIfTrue="1">
      <formula>LEN(TRIM(J126))=0</formula>
    </cfRule>
  </conditionalFormatting>
  <conditionalFormatting sqref="J126:P126 AB126:AI126 R126 T126:V126">
    <cfRule type="containsBlanks" priority="272" stopIfTrue="1">
      <formula>LEN(TRIM(J126))=0</formula>
    </cfRule>
  </conditionalFormatting>
  <conditionalFormatting sqref="D122:E122">
    <cfRule type="containsBlanks" priority="271" stopIfTrue="1">
      <formula>LEN(TRIM(D122))=0</formula>
    </cfRule>
  </conditionalFormatting>
  <conditionalFormatting sqref="D131:E131">
    <cfRule type="containsBlanks" priority="270" stopIfTrue="1">
      <formula>LEN(TRIM(D131))=0</formula>
    </cfRule>
  </conditionalFormatting>
  <conditionalFormatting sqref="D130:E130">
    <cfRule type="containsBlanks" priority="269" stopIfTrue="1">
      <formula>LEN(TRIM(D130))=0</formula>
    </cfRule>
  </conditionalFormatting>
  <conditionalFormatting sqref="D132:E132">
    <cfRule type="containsBlanks" priority="268" stopIfTrue="1">
      <formula>LEN(TRIM(D132))=0</formula>
    </cfRule>
  </conditionalFormatting>
  <conditionalFormatting sqref="D128:E128">
    <cfRule type="containsBlanks" priority="267" stopIfTrue="1">
      <formula>LEN(TRIM(D128))=0</formula>
    </cfRule>
  </conditionalFormatting>
  <conditionalFormatting sqref="W123">
    <cfRule type="containsBlanks" dxfId="120" priority="266" stopIfTrue="1">
      <formula>LEN(TRIM(W123))=0</formula>
    </cfRule>
  </conditionalFormatting>
  <conditionalFormatting sqref="W123">
    <cfRule type="containsBlanks" priority="265" stopIfTrue="1">
      <formula>LEN(TRIM(W123))=0</formula>
    </cfRule>
  </conditionalFormatting>
  <conditionalFormatting sqref="W125">
    <cfRule type="containsBlanks" dxfId="119" priority="264" stopIfTrue="1">
      <formula>LEN(TRIM(W125))=0</formula>
    </cfRule>
  </conditionalFormatting>
  <conditionalFormatting sqref="W125">
    <cfRule type="containsBlanks" priority="263" stopIfTrue="1">
      <formula>LEN(TRIM(W125))=0</formula>
    </cfRule>
  </conditionalFormatting>
  <conditionalFormatting sqref="W124">
    <cfRule type="containsBlanks" dxfId="118" priority="262" stopIfTrue="1">
      <formula>LEN(TRIM(W124))=0</formula>
    </cfRule>
  </conditionalFormatting>
  <conditionalFormatting sqref="W124">
    <cfRule type="containsBlanks" priority="261" stopIfTrue="1">
      <formula>LEN(TRIM(W124))=0</formula>
    </cfRule>
  </conditionalFormatting>
  <conditionalFormatting sqref="W126">
    <cfRule type="containsBlanks" dxfId="117" priority="260" stopIfTrue="1">
      <formula>LEN(TRIM(W126))=0</formula>
    </cfRule>
  </conditionalFormatting>
  <conditionalFormatting sqref="W126">
    <cfRule type="containsBlanks" priority="259" stopIfTrue="1">
      <formula>LEN(TRIM(W126))=0</formula>
    </cfRule>
  </conditionalFormatting>
  <conditionalFormatting sqref="D136:E136">
    <cfRule type="containsBlanks" priority="258" stopIfTrue="1">
      <formula>LEN(TRIM(D136))=0</formula>
    </cfRule>
  </conditionalFormatting>
  <conditionalFormatting sqref="Q177:Q179">
    <cfRule type="containsBlanks" priority="172" stopIfTrue="1">
      <formula>LEN(TRIM(Q177))=0</formula>
    </cfRule>
  </conditionalFormatting>
  <conditionalFormatting sqref="D137:E137">
    <cfRule type="containsBlanks" priority="256" stopIfTrue="1">
      <formula>LEN(TRIM(D137))=0</formula>
    </cfRule>
  </conditionalFormatting>
  <conditionalFormatting sqref="D138:E138">
    <cfRule type="containsBlanks" priority="255" stopIfTrue="1">
      <formula>LEN(TRIM(D138))=0</formula>
    </cfRule>
  </conditionalFormatting>
  <conditionalFormatting sqref="J138:P138 AB138:AI138 R138 T138:V138">
    <cfRule type="containsBlanks" dxfId="116" priority="254" stopIfTrue="1">
      <formula>LEN(TRIM(J138))=0</formula>
    </cfRule>
  </conditionalFormatting>
  <conditionalFormatting sqref="J138:P138 AB138:AI138 R138 T138:V138">
    <cfRule type="containsBlanks" priority="253" stopIfTrue="1">
      <formula>LEN(TRIM(J138))=0</formula>
    </cfRule>
  </conditionalFormatting>
  <conditionalFormatting sqref="D139:E139">
    <cfRule type="containsBlanks" priority="252" stopIfTrue="1">
      <formula>LEN(TRIM(D139))=0</formula>
    </cfRule>
  </conditionalFormatting>
  <conditionalFormatting sqref="J139:P139 AB139:AI139 R139 T139:V139">
    <cfRule type="containsBlanks" dxfId="115" priority="251" stopIfTrue="1">
      <formula>LEN(TRIM(J139))=0</formula>
    </cfRule>
  </conditionalFormatting>
  <conditionalFormatting sqref="J139:P139 AB139:AI139 R139 T139:V139">
    <cfRule type="containsBlanks" priority="250" stopIfTrue="1">
      <formula>LEN(TRIM(J139))=0</formula>
    </cfRule>
  </conditionalFormatting>
  <conditionalFormatting sqref="D140:E140">
    <cfRule type="containsBlanks" priority="249" stopIfTrue="1">
      <formula>LEN(TRIM(D140))=0</formula>
    </cfRule>
  </conditionalFormatting>
  <conditionalFormatting sqref="J140:P140 AB140:AI140 R140 T140:V140">
    <cfRule type="containsBlanks" dxfId="114" priority="248" stopIfTrue="1">
      <formula>LEN(TRIM(J140))=0</formula>
    </cfRule>
  </conditionalFormatting>
  <conditionalFormatting sqref="J140:P140 AB140:AI140 R140 T140:V140">
    <cfRule type="containsBlanks" priority="247" stopIfTrue="1">
      <formula>LEN(TRIM(J140))=0</formula>
    </cfRule>
  </conditionalFormatting>
  <conditionalFormatting sqref="W138">
    <cfRule type="containsBlanks" dxfId="113" priority="246" stopIfTrue="1">
      <formula>LEN(TRIM(W138))=0</formula>
    </cfRule>
  </conditionalFormatting>
  <conditionalFormatting sqref="W138">
    <cfRule type="containsBlanks" priority="245" stopIfTrue="1">
      <formula>LEN(TRIM(W138))=0</formula>
    </cfRule>
  </conditionalFormatting>
  <conditionalFormatting sqref="W139">
    <cfRule type="containsBlanks" dxfId="112" priority="244" stopIfTrue="1">
      <formula>LEN(TRIM(W139))=0</formula>
    </cfRule>
  </conditionalFormatting>
  <conditionalFormatting sqref="W139">
    <cfRule type="containsBlanks" priority="243" stopIfTrue="1">
      <formula>LEN(TRIM(W139))=0</formula>
    </cfRule>
  </conditionalFormatting>
  <conditionalFormatting sqref="W140">
    <cfRule type="containsBlanks" dxfId="111" priority="242" stopIfTrue="1">
      <formula>LEN(TRIM(W140))=0</formula>
    </cfRule>
  </conditionalFormatting>
  <conditionalFormatting sqref="W140">
    <cfRule type="containsBlanks" priority="241" stopIfTrue="1">
      <formula>LEN(TRIM(W140))=0</formula>
    </cfRule>
  </conditionalFormatting>
  <conditionalFormatting sqref="Q136:Q140">
    <cfRule type="containsBlanks" dxfId="110" priority="238" stopIfTrue="1">
      <formula>LEN(TRIM(Q136))=0</formula>
    </cfRule>
  </conditionalFormatting>
  <conditionalFormatting sqref="Q136:Q140">
    <cfRule type="containsBlanks" priority="237" stopIfTrue="1">
      <formula>LEN(TRIM(Q136))=0</formula>
    </cfRule>
  </conditionalFormatting>
  <conditionalFormatting sqref="D144:E144">
    <cfRule type="containsBlanks" priority="236" stopIfTrue="1">
      <formula>LEN(TRIM(D144))=0</formula>
    </cfRule>
  </conditionalFormatting>
  <conditionalFormatting sqref="D145:E145">
    <cfRule type="containsBlanks" priority="235" stopIfTrue="1">
      <formula>LEN(TRIM(D145))=0</formula>
    </cfRule>
  </conditionalFormatting>
  <conditionalFormatting sqref="J145:P145 AB145:AI145 R145 T145:V145">
    <cfRule type="containsBlanks" dxfId="109" priority="234" stopIfTrue="1">
      <formula>LEN(TRIM(J145))=0</formula>
    </cfRule>
  </conditionalFormatting>
  <conditionalFormatting sqref="J145:P145 AB145:AI145 R145 T145:V145">
    <cfRule type="containsBlanks" priority="233" stopIfTrue="1">
      <formula>LEN(TRIM(J145))=0</formula>
    </cfRule>
  </conditionalFormatting>
  <conditionalFormatting sqref="D146:E146">
    <cfRule type="containsBlanks" priority="232" stopIfTrue="1">
      <formula>LEN(TRIM(D146))=0</formula>
    </cfRule>
  </conditionalFormatting>
  <conditionalFormatting sqref="J146:P146 AB146:AI146 R146 T146:V146">
    <cfRule type="containsBlanks" dxfId="108" priority="231" stopIfTrue="1">
      <formula>LEN(TRIM(J146))=0</formula>
    </cfRule>
  </conditionalFormatting>
  <conditionalFormatting sqref="J146:P146 AB146:AI146 R146 T146:V146">
    <cfRule type="containsBlanks" priority="230" stopIfTrue="1">
      <formula>LEN(TRIM(J146))=0</formula>
    </cfRule>
  </conditionalFormatting>
  <conditionalFormatting sqref="D147:E147">
    <cfRule type="containsBlanks" priority="229" stopIfTrue="1">
      <formula>LEN(TRIM(D147))=0</formula>
    </cfRule>
  </conditionalFormatting>
  <conditionalFormatting sqref="J147:P147 AB147:AI147 R147 T147:V147">
    <cfRule type="containsBlanks" dxfId="107" priority="228" stopIfTrue="1">
      <formula>LEN(TRIM(J147))=0</formula>
    </cfRule>
  </conditionalFormatting>
  <conditionalFormatting sqref="J147:P147 AB147:AI147 R147 T147:V147">
    <cfRule type="containsBlanks" priority="227" stopIfTrue="1">
      <formula>LEN(TRIM(J147))=0</formula>
    </cfRule>
  </conditionalFormatting>
  <conditionalFormatting sqref="D148:E148">
    <cfRule type="containsBlanks" priority="226" stopIfTrue="1">
      <formula>LEN(TRIM(D148))=0</formula>
    </cfRule>
  </conditionalFormatting>
  <conditionalFormatting sqref="J148:P148 AB148:AI148 R148 T148:V148">
    <cfRule type="containsBlanks" dxfId="106" priority="225" stopIfTrue="1">
      <formula>LEN(TRIM(J148))=0</formula>
    </cfRule>
  </conditionalFormatting>
  <conditionalFormatting sqref="J148:P148 AB148:AI148 R148 T148:V148">
    <cfRule type="containsBlanks" priority="224" stopIfTrue="1">
      <formula>LEN(TRIM(J148))=0</formula>
    </cfRule>
  </conditionalFormatting>
  <conditionalFormatting sqref="D149:E149">
    <cfRule type="containsBlanks" priority="223" stopIfTrue="1">
      <formula>LEN(TRIM(D149))=0</formula>
    </cfRule>
  </conditionalFormatting>
  <conditionalFormatting sqref="J149:P149 AB149:AI149 R149 T149:V149">
    <cfRule type="containsBlanks" dxfId="105" priority="222" stopIfTrue="1">
      <formula>LEN(TRIM(J149))=0</formula>
    </cfRule>
  </conditionalFormatting>
  <conditionalFormatting sqref="J149:P149 AB149:AI149 R149 T149:V149">
    <cfRule type="containsBlanks" priority="221" stopIfTrue="1">
      <formula>LEN(TRIM(J149))=0</formula>
    </cfRule>
  </conditionalFormatting>
  <conditionalFormatting sqref="D150:E150">
    <cfRule type="containsBlanks" priority="220" stopIfTrue="1">
      <formula>LEN(TRIM(D150))=0</formula>
    </cfRule>
  </conditionalFormatting>
  <conditionalFormatting sqref="J150:P150 AB150:AI150 R150 T150:V150">
    <cfRule type="containsBlanks" dxfId="104" priority="219" stopIfTrue="1">
      <formula>LEN(TRIM(J150))=0</formula>
    </cfRule>
  </conditionalFormatting>
  <conditionalFormatting sqref="J150:P150 AB150:AI150 R150 T150:V150">
    <cfRule type="containsBlanks" priority="218" stopIfTrue="1">
      <formula>LEN(TRIM(J150))=0</formula>
    </cfRule>
  </conditionalFormatting>
  <conditionalFormatting sqref="W145">
    <cfRule type="containsBlanks" dxfId="103" priority="217" stopIfTrue="1">
      <formula>LEN(TRIM(W145))=0</formula>
    </cfRule>
  </conditionalFormatting>
  <conditionalFormatting sqref="W145">
    <cfRule type="containsBlanks" priority="216" stopIfTrue="1">
      <formula>LEN(TRIM(W145))=0</formula>
    </cfRule>
  </conditionalFormatting>
  <conditionalFormatting sqref="W146">
    <cfRule type="containsBlanks" dxfId="102" priority="215" stopIfTrue="1">
      <formula>LEN(TRIM(W146))=0</formula>
    </cfRule>
  </conditionalFormatting>
  <conditionalFormatting sqref="W146">
    <cfRule type="containsBlanks" priority="214" stopIfTrue="1">
      <formula>LEN(TRIM(W146))=0</formula>
    </cfRule>
  </conditionalFormatting>
  <conditionalFormatting sqref="W147">
    <cfRule type="containsBlanks" dxfId="101" priority="213" stopIfTrue="1">
      <formula>LEN(TRIM(W147))=0</formula>
    </cfRule>
  </conditionalFormatting>
  <conditionalFormatting sqref="W147">
    <cfRule type="containsBlanks" priority="212" stopIfTrue="1">
      <formula>LEN(TRIM(W147))=0</formula>
    </cfRule>
  </conditionalFormatting>
  <conditionalFormatting sqref="W148">
    <cfRule type="containsBlanks" dxfId="100" priority="211" stopIfTrue="1">
      <formula>LEN(TRIM(W148))=0</formula>
    </cfRule>
  </conditionalFormatting>
  <conditionalFormatting sqref="W148">
    <cfRule type="containsBlanks" priority="210" stopIfTrue="1">
      <formula>LEN(TRIM(W148))=0</formula>
    </cfRule>
  </conditionalFormatting>
  <conditionalFormatting sqref="W149">
    <cfRule type="containsBlanks" dxfId="99" priority="209" stopIfTrue="1">
      <formula>LEN(TRIM(W149))=0</formula>
    </cfRule>
  </conditionalFormatting>
  <conditionalFormatting sqref="W149">
    <cfRule type="containsBlanks" priority="208" stopIfTrue="1">
      <formula>LEN(TRIM(W149))=0</formula>
    </cfRule>
  </conditionalFormatting>
  <conditionalFormatting sqref="W150">
    <cfRule type="containsBlanks" dxfId="98" priority="207" stopIfTrue="1">
      <formula>LEN(TRIM(W150))=0</formula>
    </cfRule>
  </conditionalFormatting>
  <conditionalFormatting sqref="W150">
    <cfRule type="containsBlanks" priority="206" stopIfTrue="1">
      <formula>LEN(TRIM(W150))=0</formula>
    </cfRule>
  </conditionalFormatting>
  <conditionalFormatting sqref="Q144:Q150">
    <cfRule type="containsBlanks" dxfId="97" priority="205" stopIfTrue="1">
      <formula>LEN(TRIM(Q144))=0</formula>
    </cfRule>
  </conditionalFormatting>
  <conditionalFormatting sqref="Q144:Q150">
    <cfRule type="containsBlanks" priority="204" stopIfTrue="1">
      <formula>LEN(TRIM(Q144))=0</formula>
    </cfRule>
  </conditionalFormatting>
  <conditionalFormatting sqref="D154:E154">
    <cfRule type="containsBlanks" priority="203" stopIfTrue="1">
      <formula>LEN(TRIM(D154))=0</formula>
    </cfRule>
  </conditionalFormatting>
  <conditionalFormatting sqref="J154:P154 AB154:AI154 R154 T154:V154">
    <cfRule type="containsBlanks" dxfId="96" priority="202" stopIfTrue="1">
      <formula>LEN(TRIM(J154))=0</formula>
    </cfRule>
  </conditionalFormatting>
  <conditionalFormatting sqref="J154:P154 AB154:AI154 R154 T154:V154">
    <cfRule type="containsBlanks" priority="201" stopIfTrue="1">
      <formula>LEN(TRIM(J154))=0</formula>
    </cfRule>
  </conditionalFormatting>
  <conditionalFormatting sqref="D155:E156">
    <cfRule type="containsBlanks" priority="200" stopIfTrue="1">
      <formula>LEN(TRIM(D155))=0</formula>
    </cfRule>
  </conditionalFormatting>
  <conditionalFormatting sqref="J155:P156 AB155:AI156 R155:R156 T155:V156">
    <cfRule type="containsBlanks" dxfId="95" priority="199" stopIfTrue="1">
      <formula>LEN(TRIM(J155))=0</formula>
    </cfRule>
  </conditionalFormatting>
  <conditionalFormatting sqref="J155:P156 AB155:AI156 R155:R156 T155:V156">
    <cfRule type="containsBlanks" priority="198" stopIfTrue="1">
      <formula>LEN(TRIM(J155))=0</formula>
    </cfRule>
  </conditionalFormatting>
  <conditionalFormatting sqref="W154">
    <cfRule type="containsBlanks" dxfId="94" priority="197" stopIfTrue="1">
      <formula>LEN(TRIM(W154))=0</formula>
    </cfRule>
  </conditionalFormatting>
  <conditionalFormatting sqref="W154">
    <cfRule type="containsBlanks" priority="196" stopIfTrue="1">
      <formula>LEN(TRIM(W154))=0</formula>
    </cfRule>
  </conditionalFormatting>
  <conditionalFormatting sqref="W155:W156">
    <cfRule type="containsBlanks" dxfId="93" priority="195" stopIfTrue="1">
      <formula>LEN(TRIM(W155))=0</formula>
    </cfRule>
  </conditionalFormatting>
  <conditionalFormatting sqref="W155:W156">
    <cfRule type="containsBlanks" priority="194" stopIfTrue="1">
      <formula>LEN(TRIM(W155))=0</formula>
    </cfRule>
  </conditionalFormatting>
  <conditionalFormatting sqref="Q154:Q156">
    <cfRule type="containsBlanks" dxfId="92" priority="193" stopIfTrue="1">
      <formula>LEN(TRIM(Q154))=0</formula>
    </cfRule>
  </conditionalFormatting>
  <conditionalFormatting sqref="Q154:Q156">
    <cfRule type="containsBlanks" priority="192" stopIfTrue="1">
      <formula>LEN(TRIM(Q154))=0</formula>
    </cfRule>
  </conditionalFormatting>
  <conditionalFormatting sqref="D160:E160">
    <cfRule type="containsBlanks" priority="191" stopIfTrue="1">
      <formula>LEN(TRIM(D160))=0</formula>
    </cfRule>
  </conditionalFormatting>
  <conditionalFormatting sqref="D161:E161">
    <cfRule type="containsBlanks" priority="190" stopIfTrue="1">
      <formula>LEN(TRIM(D161))=0</formula>
    </cfRule>
  </conditionalFormatting>
  <conditionalFormatting sqref="J161:P161 AB161:AI161 R161 T161:V161">
    <cfRule type="containsBlanks" dxfId="91" priority="189" stopIfTrue="1">
      <formula>LEN(TRIM(J161))=0</formula>
    </cfRule>
  </conditionalFormatting>
  <conditionalFormatting sqref="J161:P161 AB161:AI161 R161 T161:V161">
    <cfRule type="containsBlanks" priority="188" stopIfTrue="1">
      <formula>LEN(TRIM(J161))=0</formula>
    </cfRule>
  </conditionalFormatting>
  <conditionalFormatting sqref="W161">
    <cfRule type="containsBlanks" dxfId="90" priority="187" stopIfTrue="1">
      <formula>LEN(TRIM(W161))=0</formula>
    </cfRule>
  </conditionalFormatting>
  <conditionalFormatting sqref="W161">
    <cfRule type="containsBlanks" priority="186" stopIfTrue="1">
      <formula>LEN(TRIM(W161))=0</formula>
    </cfRule>
  </conditionalFormatting>
  <conditionalFormatting sqref="Q160:Q161">
    <cfRule type="containsBlanks" dxfId="89" priority="185" stopIfTrue="1">
      <formula>LEN(TRIM(Q160))=0</formula>
    </cfRule>
  </conditionalFormatting>
  <conditionalFormatting sqref="Q160:Q161">
    <cfRule type="containsBlanks" priority="184" stopIfTrue="1">
      <formula>LEN(TRIM(Q160))=0</formula>
    </cfRule>
  </conditionalFormatting>
  <conditionalFormatting sqref="D165:E166">
    <cfRule type="containsBlanks" priority="183" stopIfTrue="1">
      <formula>LEN(TRIM(D165))=0</formula>
    </cfRule>
  </conditionalFormatting>
  <conditionalFormatting sqref="Q165:Q166">
    <cfRule type="containsBlanks" dxfId="88" priority="182" stopIfTrue="1">
      <formula>LEN(TRIM(Q165))=0</formula>
    </cfRule>
  </conditionalFormatting>
  <conditionalFormatting sqref="Q165:Q166">
    <cfRule type="containsBlanks" priority="181" stopIfTrue="1">
      <formula>LEN(TRIM(Q165))=0</formula>
    </cfRule>
  </conditionalFormatting>
  <conditionalFormatting sqref="G171:P173 R171:R173 T171:W173 AB171:AG173">
    <cfRule type="containsBlanks" dxfId="87" priority="180" stopIfTrue="1">
      <formula>LEN(TRIM(G171))=0</formula>
    </cfRule>
  </conditionalFormatting>
  <conditionalFormatting sqref="D171:P173 R171:R173 T171:W173 AB171:AG173">
    <cfRule type="containsBlanks" priority="179" stopIfTrue="1">
      <formula>LEN(TRIM(D171))=0</formula>
    </cfRule>
  </conditionalFormatting>
  <conditionalFormatting sqref="Q171:Q173">
    <cfRule type="containsBlanks" dxfId="86" priority="178" stopIfTrue="1">
      <formula>LEN(TRIM(Q171))=0</formula>
    </cfRule>
  </conditionalFormatting>
  <conditionalFormatting sqref="Q171:Q173">
    <cfRule type="containsBlanks" priority="177" stopIfTrue="1">
      <formula>LEN(TRIM(Q171))=0</formula>
    </cfRule>
  </conditionalFormatting>
  <conditionalFormatting sqref="D177:E179">
    <cfRule type="containsBlanks" priority="176" stopIfTrue="1">
      <formula>LEN(TRIM(D177))=0</formula>
    </cfRule>
  </conditionalFormatting>
  <conditionalFormatting sqref="J177:P179 R177:R179 T177:W179 AB177:AI179">
    <cfRule type="containsBlanks" dxfId="85" priority="175" stopIfTrue="1">
      <formula>LEN(TRIM(J177))=0</formula>
    </cfRule>
  </conditionalFormatting>
  <conditionalFormatting sqref="J177:P179 R177:R179 T177:W179 AB177:AI179">
    <cfRule type="containsBlanks" priority="174" stopIfTrue="1">
      <formula>LEN(TRIM(J177))=0</formula>
    </cfRule>
  </conditionalFormatting>
  <conditionalFormatting sqref="Q177:Q179">
    <cfRule type="containsBlanks" dxfId="84" priority="173" stopIfTrue="1">
      <formula>LEN(TRIM(Q177))=0</formula>
    </cfRule>
  </conditionalFormatting>
  <conditionalFormatting sqref="X110:Y112">
    <cfRule type="containsBlanks" priority="165" stopIfTrue="1">
      <formula>LEN(TRIM(X110))=0</formula>
    </cfRule>
  </conditionalFormatting>
  <conditionalFormatting sqref="X15:Y15 X110:Y112">
    <cfRule type="containsBlanks" dxfId="83" priority="171" stopIfTrue="1">
      <formula>LEN(TRIM(X15))=0</formula>
    </cfRule>
  </conditionalFormatting>
  <conditionalFormatting sqref="X15:Y15">
    <cfRule type="containsBlanks" priority="170" stopIfTrue="1">
      <formula>LEN(TRIM(X15))=0</formula>
    </cfRule>
  </conditionalFormatting>
  <conditionalFormatting sqref="X16:Y16">
    <cfRule type="containsBlanks" dxfId="82" priority="169" stopIfTrue="1">
      <formula>LEN(TRIM(X16))=0</formula>
    </cfRule>
  </conditionalFormatting>
  <conditionalFormatting sqref="X16:Y16">
    <cfRule type="containsBlanks" priority="168" stopIfTrue="1">
      <formula>LEN(TRIM(X16))=0</formula>
    </cfRule>
  </conditionalFormatting>
  <conditionalFormatting sqref="X17:Y17">
    <cfRule type="containsBlanks" dxfId="81" priority="167" stopIfTrue="1">
      <formula>LEN(TRIM(X17))=0</formula>
    </cfRule>
  </conditionalFormatting>
  <conditionalFormatting sqref="X17:Y17">
    <cfRule type="containsBlanks" priority="166" stopIfTrue="1">
      <formula>LEN(TRIM(X17))=0</formula>
    </cfRule>
  </conditionalFormatting>
  <conditionalFormatting sqref="X62:Y62">
    <cfRule type="containsBlanks" dxfId="80" priority="164" stopIfTrue="1">
      <formula>LEN(TRIM(X62))=0</formula>
    </cfRule>
  </conditionalFormatting>
  <conditionalFormatting sqref="X62:Y62">
    <cfRule type="containsBlanks" priority="163" stopIfTrue="1">
      <formula>LEN(TRIM(X62))=0</formula>
    </cfRule>
  </conditionalFormatting>
  <conditionalFormatting sqref="X63:Y63">
    <cfRule type="containsBlanks" dxfId="79" priority="162" stopIfTrue="1">
      <formula>LEN(TRIM(X63))=0</formula>
    </cfRule>
  </conditionalFormatting>
  <conditionalFormatting sqref="X63:Y63">
    <cfRule type="containsBlanks" priority="161" stopIfTrue="1">
      <formula>LEN(TRIM(X63))=0</formula>
    </cfRule>
  </conditionalFormatting>
  <conditionalFormatting sqref="X69:Y69">
    <cfRule type="containsBlanks" dxfId="78" priority="160" stopIfTrue="1">
      <formula>LEN(TRIM(X69))=0</formula>
    </cfRule>
  </conditionalFormatting>
  <conditionalFormatting sqref="X69:Y69">
    <cfRule type="containsBlanks" priority="159" stopIfTrue="1">
      <formula>LEN(TRIM(X69))=0</formula>
    </cfRule>
  </conditionalFormatting>
  <conditionalFormatting sqref="X78:Y79">
    <cfRule type="containsBlanks" dxfId="77" priority="158" stopIfTrue="1">
      <formula>LEN(TRIM(X78))=0</formula>
    </cfRule>
  </conditionalFormatting>
  <conditionalFormatting sqref="X78:Y79">
    <cfRule type="containsBlanks" priority="157" stopIfTrue="1">
      <formula>LEN(TRIM(X78))=0</formula>
    </cfRule>
  </conditionalFormatting>
  <conditionalFormatting sqref="X105:Y106">
    <cfRule type="containsBlanks" dxfId="76" priority="156" stopIfTrue="1">
      <formula>LEN(TRIM(X105))=0</formula>
    </cfRule>
  </conditionalFormatting>
  <conditionalFormatting sqref="X105:Y106">
    <cfRule type="containsBlanks" priority="155" stopIfTrue="1">
      <formula>LEN(TRIM(X105))=0</formula>
    </cfRule>
  </conditionalFormatting>
  <conditionalFormatting sqref="X117:Y117">
    <cfRule type="containsBlanks" dxfId="75" priority="154" stopIfTrue="1">
      <formula>LEN(TRIM(X117))=0</formula>
    </cfRule>
  </conditionalFormatting>
  <conditionalFormatting sqref="X117:Y117">
    <cfRule type="containsBlanks" priority="153" stopIfTrue="1">
      <formula>LEN(TRIM(X117))=0</formula>
    </cfRule>
  </conditionalFormatting>
  <conditionalFormatting sqref="X118:Y118">
    <cfRule type="containsBlanks" dxfId="74" priority="152" stopIfTrue="1">
      <formula>LEN(TRIM(X118))=0</formula>
    </cfRule>
  </conditionalFormatting>
  <conditionalFormatting sqref="X118:Y118">
    <cfRule type="containsBlanks" priority="151" stopIfTrue="1">
      <formula>LEN(TRIM(X118))=0</formula>
    </cfRule>
  </conditionalFormatting>
  <conditionalFormatting sqref="X123:Y123">
    <cfRule type="containsBlanks" dxfId="73" priority="150" stopIfTrue="1">
      <formula>LEN(TRIM(X123))=0</formula>
    </cfRule>
  </conditionalFormatting>
  <conditionalFormatting sqref="X123:Y123">
    <cfRule type="containsBlanks" priority="149" stopIfTrue="1">
      <formula>LEN(TRIM(X123))=0</formula>
    </cfRule>
  </conditionalFormatting>
  <conditionalFormatting sqref="X125:Y125">
    <cfRule type="containsBlanks" dxfId="72" priority="148" stopIfTrue="1">
      <formula>LEN(TRIM(X125))=0</formula>
    </cfRule>
  </conditionalFormatting>
  <conditionalFormatting sqref="X125:Y125">
    <cfRule type="containsBlanks" priority="147" stopIfTrue="1">
      <formula>LEN(TRIM(X125))=0</formula>
    </cfRule>
  </conditionalFormatting>
  <conditionalFormatting sqref="X124:Y124">
    <cfRule type="containsBlanks" dxfId="71" priority="146" stopIfTrue="1">
      <formula>LEN(TRIM(X124))=0</formula>
    </cfRule>
  </conditionalFormatting>
  <conditionalFormatting sqref="X124:Y124">
    <cfRule type="containsBlanks" priority="145" stopIfTrue="1">
      <formula>LEN(TRIM(X124))=0</formula>
    </cfRule>
  </conditionalFormatting>
  <conditionalFormatting sqref="X126:Y126">
    <cfRule type="containsBlanks" dxfId="70" priority="144" stopIfTrue="1">
      <formula>LEN(TRIM(X126))=0</formula>
    </cfRule>
  </conditionalFormatting>
  <conditionalFormatting sqref="X126:Y126">
    <cfRule type="containsBlanks" priority="143" stopIfTrue="1">
      <formula>LEN(TRIM(X126))=0</formula>
    </cfRule>
  </conditionalFormatting>
  <conditionalFormatting sqref="X138:Y138">
    <cfRule type="containsBlanks" dxfId="69" priority="142" stopIfTrue="1">
      <formula>LEN(TRIM(X138))=0</formula>
    </cfRule>
  </conditionalFormatting>
  <conditionalFormatting sqref="X138:Y138">
    <cfRule type="containsBlanks" priority="141" stopIfTrue="1">
      <formula>LEN(TRIM(X138))=0</formula>
    </cfRule>
  </conditionalFormatting>
  <conditionalFormatting sqref="X139:Y139">
    <cfRule type="containsBlanks" dxfId="68" priority="140" stopIfTrue="1">
      <formula>LEN(TRIM(X139))=0</formula>
    </cfRule>
  </conditionalFormatting>
  <conditionalFormatting sqref="X139:Y139">
    <cfRule type="containsBlanks" priority="139" stopIfTrue="1">
      <formula>LEN(TRIM(X139))=0</formula>
    </cfRule>
  </conditionalFormatting>
  <conditionalFormatting sqref="X140:Y140">
    <cfRule type="containsBlanks" dxfId="67" priority="138" stopIfTrue="1">
      <formula>LEN(TRIM(X140))=0</formula>
    </cfRule>
  </conditionalFormatting>
  <conditionalFormatting sqref="X140:Y140">
    <cfRule type="containsBlanks" priority="137" stopIfTrue="1">
      <formula>LEN(TRIM(X140))=0</formula>
    </cfRule>
  </conditionalFormatting>
  <conditionalFormatting sqref="X145:Y145">
    <cfRule type="containsBlanks" dxfId="66" priority="136" stopIfTrue="1">
      <formula>LEN(TRIM(X145))=0</formula>
    </cfRule>
  </conditionalFormatting>
  <conditionalFormatting sqref="X145:Y145">
    <cfRule type="containsBlanks" priority="135" stopIfTrue="1">
      <formula>LEN(TRIM(X145))=0</formula>
    </cfRule>
  </conditionalFormatting>
  <conditionalFormatting sqref="X146:Y146">
    <cfRule type="containsBlanks" dxfId="65" priority="134" stopIfTrue="1">
      <formula>LEN(TRIM(X146))=0</formula>
    </cfRule>
  </conditionalFormatting>
  <conditionalFormatting sqref="X146:Y146">
    <cfRule type="containsBlanks" priority="133" stopIfTrue="1">
      <formula>LEN(TRIM(X146))=0</formula>
    </cfRule>
  </conditionalFormatting>
  <conditionalFormatting sqref="X147:Y147">
    <cfRule type="containsBlanks" dxfId="64" priority="132" stopIfTrue="1">
      <formula>LEN(TRIM(X147))=0</formula>
    </cfRule>
  </conditionalFormatting>
  <conditionalFormatting sqref="X147:Y147">
    <cfRule type="containsBlanks" priority="131" stopIfTrue="1">
      <formula>LEN(TRIM(X147))=0</formula>
    </cfRule>
  </conditionalFormatting>
  <conditionalFormatting sqref="X148:Y148">
    <cfRule type="containsBlanks" dxfId="63" priority="130" stopIfTrue="1">
      <formula>LEN(TRIM(X148))=0</formula>
    </cfRule>
  </conditionalFormatting>
  <conditionalFormatting sqref="X148:Y148">
    <cfRule type="containsBlanks" priority="129" stopIfTrue="1">
      <formula>LEN(TRIM(X148))=0</formula>
    </cfRule>
  </conditionalFormatting>
  <conditionalFormatting sqref="X149:Y149">
    <cfRule type="containsBlanks" dxfId="62" priority="128" stopIfTrue="1">
      <formula>LEN(TRIM(X149))=0</formula>
    </cfRule>
  </conditionalFormatting>
  <conditionalFormatting sqref="X149:Y149">
    <cfRule type="containsBlanks" priority="127" stopIfTrue="1">
      <formula>LEN(TRIM(X149))=0</formula>
    </cfRule>
  </conditionalFormatting>
  <conditionalFormatting sqref="X150:Y150">
    <cfRule type="containsBlanks" dxfId="61" priority="126" stopIfTrue="1">
      <formula>LEN(TRIM(X150))=0</formula>
    </cfRule>
  </conditionalFormatting>
  <conditionalFormatting sqref="X150:Y150">
    <cfRule type="containsBlanks" priority="125" stopIfTrue="1">
      <formula>LEN(TRIM(X150))=0</formula>
    </cfRule>
  </conditionalFormatting>
  <conditionalFormatting sqref="X154:Y154">
    <cfRule type="containsBlanks" dxfId="60" priority="124" stopIfTrue="1">
      <formula>LEN(TRIM(X154))=0</formula>
    </cfRule>
  </conditionalFormatting>
  <conditionalFormatting sqref="X154:Y154">
    <cfRule type="containsBlanks" priority="123" stopIfTrue="1">
      <formula>LEN(TRIM(X154))=0</formula>
    </cfRule>
  </conditionalFormatting>
  <conditionalFormatting sqref="X155:Y156">
    <cfRule type="containsBlanks" dxfId="59" priority="122" stopIfTrue="1">
      <formula>LEN(TRIM(X155))=0</formula>
    </cfRule>
  </conditionalFormatting>
  <conditionalFormatting sqref="X155:Y156">
    <cfRule type="containsBlanks" priority="121" stopIfTrue="1">
      <formula>LEN(TRIM(X155))=0</formula>
    </cfRule>
  </conditionalFormatting>
  <conditionalFormatting sqref="X161:Y161">
    <cfRule type="containsBlanks" dxfId="58" priority="120" stopIfTrue="1">
      <formula>LEN(TRIM(X161))=0</formula>
    </cfRule>
  </conditionalFormatting>
  <conditionalFormatting sqref="X161:Y161">
    <cfRule type="containsBlanks" priority="119" stopIfTrue="1">
      <formula>LEN(TRIM(X161))=0</formula>
    </cfRule>
  </conditionalFormatting>
  <conditionalFormatting sqref="X177:Y179">
    <cfRule type="containsBlanks" dxfId="57" priority="118" stopIfTrue="1">
      <formula>LEN(TRIM(X177))=0</formula>
    </cfRule>
  </conditionalFormatting>
  <conditionalFormatting sqref="X177:Y179">
    <cfRule type="containsBlanks" priority="117" stopIfTrue="1">
      <formula>LEN(TRIM(X177))=0</formula>
    </cfRule>
  </conditionalFormatting>
  <conditionalFormatting sqref="Z110:Z112">
    <cfRule type="containsBlanks" priority="110" stopIfTrue="1">
      <formula>LEN(TRIM(Z110))=0</formula>
    </cfRule>
  </conditionalFormatting>
  <conditionalFormatting sqref="Z15 Z110:Z112">
    <cfRule type="containsBlanks" dxfId="56" priority="116" stopIfTrue="1">
      <formula>LEN(TRIM(Z15))=0</formula>
    </cfRule>
  </conditionalFormatting>
  <conditionalFormatting sqref="Z15">
    <cfRule type="containsBlanks" priority="115" stopIfTrue="1">
      <formula>LEN(TRIM(Z15))=0</formula>
    </cfRule>
  </conditionalFormatting>
  <conditionalFormatting sqref="Z16">
    <cfRule type="containsBlanks" dxfId="55" priority="114" stopIfTrue="1">
      <formula>LEN(TRIM(Z16))=0</formula>
    </cfRule>
  </conditionalFormatting>
  <conditionalFormatting sqref="Z16">
    <cfRule type="containsBlanks" priority="113" stopIfTrue="1">
      <formula>LEN(TRIM(Z16))=0</formula>
    </cfRule>
  </conditionalFormatting>
  <conditionalFormatting sqref="Z17">
    <cfRule type="containsBlanks" dxfId="54" priority="112" stopIfTrue="1">
      <formula>LEN(TRIM(Z17))=0</formula>
    </cfRule>
  </conditionalFormatting>
  <conditionalFormatting sqref="Z17">
    <cfRule type="containsBlanks" priority="111" stopIfTrue="1">
      <formula>LEN(TRIM(Z17))=0</formula>
    </cfRule>
  </conditionalFormatting>
  <conditionalFormatting sqref="Z50">
    <cfRule type="containsBlanks" dxfId="53" priority="109" stopIfTrue="1">
      <formula>LEN(TRIM(Z50))=0</formula>
    </cfRule>
  </conditionalFormatting>
  <conditionalFormatting sqref="Z50">
    <cfRule type="containsBlanks" priority="108" stopIfTrue="1">
      <formula>LEN(TRIM(Z50))=0</formula>
    </cfRule>
  </conditionalFormatting>
  <conditionalFormatting sqref="Z51">
    <cfRule type="containsBlanks" dxfId="52" priority="107" stopIfTrue="1">
      <formula>LEN(TRIM(Z51))=0</formula>
    </cfRule>
  </conditionalFormatting>
  <conditionalFormatting sqref="Z51">
    <cfRule type="containsBlanks" priority="106" stopIfTrue="1">
      <formula>LEN(TRIM(Z51))=0</formula>
    </cfRule>
  </conditionalFormatting>
  <conditionalFormatting sqref="Z61">
    <cfRule type="containsBlanks" dxfId="51" priority="105" stopIfTrue="1">
      <formula>LEN(TRIM(Z61))=0</formula>
    </cfRule>
  </conditionalFormatting>
  <conditionalFormatting sqref="Z61">
    <cfRule type="containsBlanks" priority="104" stopIfTrue="1">
      <formula>LEN(TRIM(Z61))=0</formula>
    </cfRule>
  </conditionalFormatting>
  <conditionalFormatting sqref="Z62">
    <cfRule type="containsBlanks" dxfId="50" priority="103" stopIfTrue="1">
      <formula>LEN(TRIM(Z62))=0</formula>
    </cfRule>
  </conditionalFormatting>
  <conditionalFormatting sqref="Z62">
    <cfRule type="containsBlanks" priority="102" stopIfTrue="1">
      <formula>LEN(TRIM(Z62))=0</formula>
    </cfRule>
  </conditionalFormatting>
  <conditionalFormatting sqref="Z63">
    <cfRule type="containsBlanks" dxfId="49" priority="101" stopIfTrue="1">
      <formula>LEN(TRIM(Z63))=0</formula>
    </cfRule>
  </conditionalFormatting>
  <conditionalFormatting sqref="Z63">
    <cfRule type="containsBlanks" priority="100" stopIfTrue="1">
      <formula>LEN(TRIM(Z63))=0</formula>
    </cfRule>
  </conditionalFormatting>
  <conditionalFormatting sqref="Z69">
    <cfRule type="containsBlanks" dxfId="48" priority="99" stopIfTrue="1">
      <formula>LEN(TRIM(Z69))=0</formula>
    </cfRule>
  </conditionalFormatting>
  <conditionalFormatting sqref="Z69">
    <cfRule type="containsBlanks" priority="98" stopIfTrue="1">
      <formula>LEN(TRIM(Z69))=0</formula>
    </cfRule>
  </conditionalFormatting>
  <conditionalFormatting sqref="Z78:Z79">
    <cfRule type="containsBlanks" dxfId="47" priority="97" stopIfTrue="1">
      <formula>LEN(TRIM(Z78))=0</formula>
    </cfRule>
  </conditionalFormatting>
  <conditionalFormatting sqref="Z78:Z79">
    <cfRule type="containsBlanks" priority="96" stopIfTrue="1">
      <formula>LEN(TRIM(Z78))=0</formula>
    </cfRule>
  </conditionalFormatting>
  <conditionalFormatting sqref="Z105:Z106">
    <cfRule type="containsBlanks" dxfId="46" priority="95" stopIfTrue="1">
      <formula>LEN(TRIM(Z105))=0</formula>
    </cfRule>
  </conditionalFormatting>
  <conditionalFormatting sqref="Z105:Z106">
    <cfRule type="containsBlanks" priority="94" stopIfTrue="1">
      <formula>LEN(TRIM(Z105))=0</formula>
    </cfRule>
  </conditionalFormatting>
  <conditionalFormatting sqref="Z117">
    <cfRule type="containsBlanks" dxfId="45" priority="93" stopIfTrue="1">
      <formula>LEN(TRIM(Z117))=0</formula>
    </cfRule>
  </conditionalFormatting>
  <conditionalFormatting sqref="Z117">
    <cfRule type="containsBlanks" priority="92" stopIfTrue="1">
      <formula>LEN(TRIM(Z117))=0</formula>
    </cfRule>
  </conditionalFormatting>
  <conditionalFormatting sqref="Z118">
    <cfRule type="containsBlanks" dxfId="44" priority="91" stopIfTrue="1">
      <formula>LEN(TRIM(Z118))=0</formula>
    </cfRule>
  </conditionalFormatting>
  <conditionalFormatting sqref="Z118">
    <cfRule type="containsBlanks" priority="90" stopIfTrue="1">
      <formula>LEN(TRIM(Z118))=0</formula>
    </cfRule>
  </conditionalFormatting>
  <conditionalFormatting sqref="Z123">
    <cfRule type="containsBlanks" dxfId="43" priority="89" stopIfTrue="1">
      <formula>LEN(TRIM(Z123))=0</formula>
    </cfRule>
  </conditionalFormatting>
  <conditionalFormatting sqref="Z123">
    <cfRule type="containsBlanks" priority="88" stopIfTrue="1">
      <formula>LEN(TRIM(Z123))=0</formula>
    </cfRule>
  </conditionalFormatting>
  <conditionalFormatting sqref="Z125">
    <cfRule type="containsBlanks" dxfId="42" priority="87" stopIfTrue="1">
      <formula>LEN(TRIM(Z125))=0</formula>
    </cfRule>
  </conditionalFormatting>
  <conditionalFormatting sqref="Z125">
    <cfRule type="containsBlanks" priority="86" stopIfTrue="1">
      <formula>LEN(TRIM(Z125))=0</formula>
    </cfRule>
  </conditionalFormatting>
  <conditionalFormatting sqref="Z124">
    <cfRule type="containsBlanks" dxfId="41" priority="85" stopIfTrue="1">
      <formula>LEN(TRIM(Z124))=0</formula>
    </cfRule>
  </conditionalFormatting>
  <conditionalFormatting sqref="Z124">
    <cfRule type="containsBlanks" priority="84" stopIfTrue="1">
      <formula>LEN(TRIM(Z124))=0</formula>
    </cfRule>
  </conditionalFormatting>
  <conditionalFormatting sqref="Z126">
    <cfRule type="containsBlanks" dxfId="40" priority="83" stopIfTrue="1">
      <formula>LEN(TRIM(Z126))=0</formula>
    </cfRule>
  </conditionalFormatting>
  <conditionalFormatting sqref="Z126">
    <cfRule type="containsBlanks" priority="82" stopIfTrue="1">
      <formula>LEN(TRIM(Z126))=0</formula>
    </cfRule>
  </conditionalFormatting>
  <conditionalFormatting sqref="Z138">
    <cfRule type="containsBlanks" dxfId="39" priority="81" stopIfTrue="1">
      <formula>LEN(TRIM(Z138))=0</formula>
    </cfRule>
  </conditionalFormatting>
  <conditionalFormatting sqref="Z138">
    <cfRule type="containsBlanks" priority="80" stopIfTrue="1">
      <formula>LEN(TRIM(Z138))=0</formula>
    </cfRule>
  </conditionalFormatting>
  <conditionalFormatting sqref="Z139">
    <cfRule type="containsBlanks" dxfId="38" priority="79" stopIfTrue="1">
      <formula>LEN(TRIM(Z139))=0</formula>
    </cfRule>
  </conditionalFormatting>
  <conditionalFormatting sqref="Z139">
    <cfRule type="containsBlanks" priority="78" stopIfTrue="1">
      <formula>LEN(TRIM(Z139))=0</formula>
    </cfRule>
  </conditionalFormatting>
  <conditionalFormatting sqref="Z140">
    <cfRule type="containsBlanks" dxfId="37" priority="77" stopIfTrue="1">
      <formula>LEN(TRIM(Z140))=0</formula>
    </cfRule>
  </conditionalFormatting>
  <conditionalFormatting sqref="Z140">
    <cfRule type="containsBlanks" priority="76" stopIfTrue="1">
      <formula>LEN(TRIM(Z140))=0</formula>
    </cfRule>
  </conditionalFormatting>
  <conditionalFormatting sqref="Z145">
    <cfRule type="containsBlanks" dxfId="36" priority="75" stopIfTrue="1">
      <formula>LEN(TRIM(Z145))=0</formula>
    </cfRule>
  </conditionalFormatting>
  <conditionalFormatting sqref="Z145">
    <cfRule type="containsBlanks" priority="74" stopIfTrue="1">
      <formula>LEN(TRIM(Z145))=0</formula>
    </cfRule>
  </conditionalFormatting>
  <conditionalFormatting sqref="Z146">
    <cfRule type="containsBlanks" dxfId="35" priority="73" stopIfTrue="1">
      <formula>LEN(TRIM(Z146))=0</formula>
    </cfRule>
  </conditionalFormatting>
  <conditionalFormatting sqref="Z146">
    <cfRule type="containsBlanks" priority="72" stopIfTrue="1">
      <formula>LEN(TRIM(Z146))=0</formula>
    </cfRule>
  </conditionalFormatting>
  <conditionalFormatting sqref="Z147">
    <cfRule type="containsBlanks" dxfId="34" priority="71" stopIfTrue="1">
      <formula>LEN(TRIM(Z147))=0</formula>
    </cfRule>
  </conditionalFormatting>
  <conditionalFormatting sqref="Z147">
    <cfRule type="containsBlanks" priority="70" stopIfTrue="1">
      <formula>LEN(TRIM(Z147))=0</formula>
    </cfRule>
  </conditionalFormatting>
  <conditionalFormatting sqref="Z148">
    <cfRule type="containsBlanks" dxfId="33" priority="69" stopIfTrue="1">
      <formula>LEN(TRIM(Z148))=0</formula>
    </cfRule>
  </conditionalFormatting>
  <conditionalFormatting sqref="Z148">
    <cfRule type="containsBlanks" priority="68" stopIfTrue="1">
      <formula>LEN(TRIM(Z148))=0</formula>
    </cfRule>
  </conditionalFormatting>
  <conditionalFormatting sqref="Z149">
    <cfRule type="containsBlanks" dxfId="32" priority="67" stopIfTrue="1">
      <formula>LEN(TRIM(Z149))=0</formula>
    </cfRule>
  </conditionalFormatting>
  <conditionalFormatting sqref="Z149">
    <cfRule type="containsBlanks" priority="66" stopIfTrue="1">
      <formula>LEN(TRIM(Z149))=0</formula>
    </cfRule>
  </conditionalFormatting>
  <conditionalFormatting sqref="Z150">
    <cfRule type="containsBlanks" dxfId="31" priority="65" stopIfTrue="1">
      <formula>LEN(TRIM(Z150))=0</formula>
    </cfRule>
  </conditionalFormatting>
  <conditionalFormatting sqref="Z150">
    <cfRule type="containsBlanks" priority="64" stopIfTrue="1">
      <formula>LEN(TRIM(Z150))=0</formula>
    </cfRule>
  </conditionalFormatting>
  <conditionalFormatting sqref="Z154">
    <cfRule type="containsBlanks" dxfId="30" priority="63" stopIfTrue="1">
      <formula>LEN(TRIM(Z154))=0</formula>
    </cfRule>
  </conditionalFormatting>
  <conditionalFormatting sqref="Z154">
    <cfRule type="containsBlanks" priority="62" stopIfTrue="1">
      <formula>LEN(TRIM(Z154))=0</formula>
    </cfRule>
  </conditionalFormatting>
  <conditionalFormatting sqref="Z155:Z156">
    <cfRule type="containsBlanks" dxfId="29" priority="61" stopIfTrue="1">
      <formula>LEN(TRIM(Z155))=0</formula>
    </cfRule>
  </conditionalFormatting>
  <conditionalFormatting sqref="Z155:Z156">
    <cfRule type="containsBlanks" priority="60" stopIfTrue="1">
      <formula>LEN(TRIM(Z155))=0</formula>
    </cfRule>
  </conditionalFormatting>
  <conditionalFormatting sqref="Z161">
    <cfRule type="containsBlanks" dxfId="28" priority="59" stopIfTrue="1">
      <formula>LEN(TRIM(Z161))=0</formula>
    </cfRule>
  </conditionalFormatting>
  <conditionalFormatting sqref="Z161">
    <cfRule type="containsBlanks" priority="58" stopIfTrue="1">
      <formula>LEN(TRIM(Z161))=0</formula>
    </cfRule>
  </conditionalFormatting>
  <conditionalFormatting sqref="Z177:Z179">
    <cfRule type="containsBlanks" dxfId="27" priority="57" stopIfTrue="1">
      <formula>LEN(TRIM(Z177))=0</formula>
    </cfRule>
  </conditionalFormatting>
  <conditionalFormatting sqref="Z177:Z179">
    <cfRule type="containsBlanks" priority="56" stopIfTrue="1">
      <formula>LEN(TRIM(Z177))=0</formula>
    </cfRule>
  </conditionalFormatting>
  <conditionalFormatting sqref="AA110:AA112">
    <cfRule type="containsBlanks" priority="49" stopIfTrue="1">
      <formula>LEN(TRIM(AA110))=0</formula>
    </cfRule>
  </conditionalFormatting>
  <conditionalFormatting sqref="AA15 AA110:AA112">
    <cfRule type="containsBlanks" dxfId="26" priority="55" stopIfTrue="1">
      <formula>LEN(TRIM(AA15))=0</formula>
    </cfRule>
  </conditionalFormatting>
  <conditionalFormatting sqref="AA15">
    <cfRule type="containsBlanks" priority="54" stopIfTrue="1">
      <formula>LEN(TRIM(AA15))=0</formula>
    </cfRule>
  </conditionalFormatting>
  <conditionalFormatting sqref="AA16">
    <cfRule type="containsBlanks" dxfId="25" priority="53" stopIfTrue="1">
      <formula>LEN(TRIM(AA16))=0</formula>
    </cfRule>
  </conditionalFormatting>
  <conditionalFormatting sqref="AA16">
    <cfRule type="containsBlanks" priority="52" stopIfTrue="1">
      <formula>LEN(TRIM(AA16))=0</formula>
    </cfRule>
  </conditionalFormatting>
  <conditionalFormatting sqref="AA17">
    <cfRule type="containsBlanks" dxfId="24" priority="51" stopIfTrue="1">
      <formula>LEN(TRIM(AA17))=0</formula>
    </cfRule>
  </conditionalFormatting>
  <conditionalFormatting sqref="AA17">
    <cfRule type="containsBlanks" priority="50" stopIfTrue="1">
      <formula>LEN(TRIM(AA17))=0</formula>
    </cfRule>
  </conditionalFormatting>
  <conditionalFormatting sqref="AA62">
    <cfRule type="containsBlanks" dxfId="23" priority="48" stopIfTrue="1">
      <formula>LEN(TRIM(AA62))=0</formula>
    </cfRule>
  </conditionalFormatting>
  <conditionalFormatting sqref="AA62">
    <cfRule type="containsBlanks" priority="47" stopIfTrue="1">
      <formula>LEN(TRIM(AA62))=0</formula>
    </cfRule>
  </conditionalFormatting>
  <conditionalFormatting sqref="AA63">
    <cfRule type="containsBlanks" dxfId="22" priority="46" stopIfTrue="1">
      <formula>LEN(TRIM(AA63))=0</formula>
    </cfRule>
  </conditionalFormatting>
  <conditionalFormatting sqref="AA63">
    <cfRule type="containsBlanks" priority="45" stopIfTrue="1">
      <formula>LEN(TRIM(AA63))=0</formula>
    </cfRule>
  </conditionalFormatting>
  <conditionalFormatting sqref="AA69">
    <cfRule type="containsBlanks" dxfId="21" priority="44" stopIfTrue="1">
      <formula>LEN(TRIM(AA69))=0</formula>
    </cfRule>
  </conditionalFormatting>
  <conditionalFormatting sqref="AA69">
    <cfRule type="containsBlanks" priority="43" stopIfTrue="1">
      <formula>LEN(TRIM(AA69))=0</formula>
    </cfRule>
  </conditionalFormatting>
  <conditionalFormatting sqref="AA78:AA79">
    <cfRule type="containsBlanks" dxfId="20" priority="42" stopIfTrue="1">
      <formula>LEN(TRIM(AA78))=0</formula>
    </cfRule>
  </conditionalFormatting>
  <conditionalFormatting sqref="AA78:AA79">
    <cfRule type="containsBlanks" priority="41" stopIfTrue="1">
      <formula>LEN(TRIM(AA78))=0</formula>
    </cfRule>
  </conditionalFormatting>
  <conditionalFormatting sqref="AA105:AA106">
    <cfRule type="containsBlanks" dxfId="19" priority="40" stopIfTrue="1">
      <formula>LEN(TRIM(AA105))=0</formula>
    </cfRule>
  </conditionalFormatting>
  <conditionalFormatting sqref="AA105:AA106">
    <cfRule type="containsBlanks" priority="39" stopIfTrue="1">
      <formula>LEN(TRIM(AA105))=0</formula>
    </cfRule>
  </conditionalFormatting>
  <conditionalFormatting sqref="AA117">
    <cfRule type="containsBlanks" dxfId="18" priority="38" stopIfTrue="1">
      <formula>LEN(TRIM(AA117))=0</formula>
    </cfRule>
  </conditionalFormatting>
  <conditionalFormatting sqref="AA117">
    <cfRule type="containsBlanks" priority="37" stopIfTrue="1">
      <formula>LEN(TRIM(AA117))=0</formula>
    </cfRule>
  </conditionalFormatting>
  <conditionalFormatting sqref="AA118">
    <cfRule type="containsBlanks" dxfId="17" priority="36" stopIfTrue="1">
      <formula>LEN(TRIM(AA118))=0</formula>
    </cfRule>
  </conditionalFormatting>
  <conditionalFormatting sqref="AA118">
    <cfRule type="containsBlanks" priority="35" stopIfTrue="1">
      <formula>LEN(TRIM(AA118))=0</formula>
    </cfRule>
  </conditionalFormatting>
  <conditionalFormatting sqref="AA123">
    <cfRule type="containsBlanks" dxfId="16" priority="34" stopIfTrue="1">
      <formula>LEN(TRIM(AA123))=0</formula>
    </cfRule>
  </conditionalFormatting>
  <conditionalFormatting sqref="AA123">
    <cfRule type="containsBlanks" priority="33" stopIfTrue="1">
      <formula>LEN(TRIM(AA123))=0</formula>
    </cfRule>
  </conditionalFormatting>
  <conditionalFormatting sqref="AA125">
    <cfRule type="containsBlanks" dxfId="15" priority="32" stopIfTrue="1">
      <formula>LEN(TRIM(AA125))=0</formula>
    </cfRule>
  </conditionalFormatting>
  <conditionalFormatting sqref="AA125">
    <cfRule type="containsBlanks" priority="31" stopIfTrue="1">
      <formula>LEN(TRIM(AA125))=0</formula>
    </cfRule>
  </conditionalFormatting>
  <conditionalFormatting sqref="AA124">
    <cfRule type="containsBlanks" dxfId="14" priority="30" stopIfTrue="1">
      <formula>LEN(TRIM(AA124))=0</formula>
    </cfRule>
  </conditionalFormatting>
  <conditionalFormatting sqref="AA124">
    <cfRule type="containsBlanks" priority="29" stopIfTrue="1">
      <formula>LEN(TRIM(AA124))=0</formula>
    </cfRule>
  </conditionalFormatting>
  <conditionalFormatting sqref="AA126">
    <cfRule type="containsBlanks" dxfId="13" priority="28" stopIfTrue="1">
      <formula>LEN(TRIM(AA126))=0</formula>
    </cfRule>
  </conditionalFormatting>
  <conditionalFormatting sqref="AA126">
    <cfRule type="containsBlanks" priority="27" stopIfTrue="1">
      <formula>LEN(TRIM(AA126))=0</formula>
    </cfRule>
  </conditionalFormatting>
  <conditionalFormatting sqref="AA138">
    <cfRule type="containsBlanks" dxfId="12" priority="26" stopIfTrue="1">
      <formula>LEN(TRIM(AA138))=0</formula>
    </cfRule>
  </conditionalFormatting>
  <conditionalFormatting sqref="AA138">
    <cfRule type="containsBlanks" priority="25" stopIfTrue="1">
      <formula>LEN(TRIM(AA138))=0</formula>
    </cfRule>
  </conditionalFormatting>
  <conditionalFormatting sqref="AA139">
    <cfRule type="containsBlanks" dxfId="11" priority="24" stopIfTrue="1">
      <formula>LEN(TRIM(AA139))=0</formula>
    </cfRule>
  </conditionalFormatting>
  <conditionalFormatting sqref="AA139">
    <cfRule type="containsBlanks" priority="23" stopIfTrue="1">
      <formula>LEN(TRIM(AA139))=0</formula>
    </cfRule>
  </conditionalFormatting>
  <conditionalFormatting sqref="AA140">
    <cfRule type="containsBlanks" dxfId="10" priority="22" stopIfTrue="1">
      <formula>LEN(TRIM(AA140))=0</formula>
    </cfRule>
  </conditionalFormatting>
  <conditionalFormatting sqref="AA140">
    <cfRule type="containsBlanks" priority="21" stopIfTrue="1">
      <formula>LEN(TRIM(AA140))=0</formula>
    </cfRule>
  </conditionalFormatting>
  <conditionalFormatting sqref="AA145">
    <cfRule type="containsBlanks" dxfId="9" priority="20" stopIfTrue="1">
      <formula>LEN(TRIM(AA145))=0</formula>
    </cfRule>
  </conditionalFormatting>
  <conditionalFormatting sqref="AA145">
    <cfRule type="containsBlanks" priority="19" stopIfTrue="1">
      <formula>LEN(TRIM(AA145))=0</formula>
    </cfRule>
  </conditionalFormatting>
  <conditionalFormatting sqref="AA146">
    <cfRule type="containsBlanks" dxfId="8" priority="18" stopIfTrue="1">
      <formula>LEN(TRIM(AA146))=0</formula>
    </cfRule>
  </conditionalFormatting>
  <conditionalFormatting sqref="AA146">
    <cfRule type="containsBlanks" priority="17" stopIfTrue="1">
      <formula>LEN(TRIM(AA146))=0</formula>
    </cfRule>
  </conditionalFormatting>
  <conditionalFormatting sqref="AA147">
    <cfRule type="containsBlanks" dxfId="7" priority="16" stopIfTrue="1">
      <formula>LEN(TRIM(AA147))=0</formula>
    </cfRule>
  </conditionalFormatting>
  <conditionalFormatting sqref="AA147">
    <cfRule type="containsBlanks" priority="15" stopIfTrue="1">
      <formula>LEN(TRIM(AA147))=0</formula>
    </cfRule>
  </conditionalFormatting>
  <conditionalFormatting sqref="AA148">
    <cfRule type="containsBlanks" dxfId="6" priority="14" stopIfTrue="1">
      <formula>LEN(TRIM(AA148))=0</formula>
    </cfRule>
  </conditionalFormatting>
  <conditionalFormatting sqref="AA148">
    <cfRule type="containsBlanks" priority="13" stopIfTrue="1">
      <formula>LEN(TRIM(AA148))=0</formula>
    </cfRule>
  </conditionalFormatting>
  <conditionalFormatting sqref="AA149">
    <cfRule type="containsBlanks" dxfId="5" priority="12" stopIfTrue="1">
      <formula>LEN(TRIM(AA149))=0</formula>
    </cfRule>
  </conditionalFormatting>
  <conditionalFormatting sqref="AA149">
    <cfRule type="containsBlanks" priority="11" stopIfTrue="1">
      <formula>LEN(TRIM(AA149))=0</formula>
    </cfRule>
  </conditionalFormatting>
  <conditionalFormatting sqref="AA150">
    <cfRule type="containsBlanks" dxfId="4" priority="10" stopIfTrue="1">
      <formula>LEN(TRIM(AA150))=0</formula>
    </cfRule>
  </conditionalFormatting>
  <conditionalFormatting sqref="AA150">
    <cfRule type="containsBlanks" priority="9" stopIfTrue="1">
      <formula>LEN(TRIM(AA150))=0</formula>
    </cfRule>
  </conditionalFormatting>
  <conditionalFormatting sqref="AA154">
    <cfRule type="containsBlanks" dxfId="3" priority="8" stopIfTrue="1">
      <formula>LEN(TRIM(AA154))=0</formula>
    </cfRule>
  </conditionalFormatting>
  <conditionalFormatting sqref="AA154">
    <cfRule type="containsBlanks" priority="7" stopIfTrue="1">
      <formula>LEN(TRIM(AA154))=0</formula>
    </cfRule>
  </conditionalFormatting>
  <conditionalFormatting sqref="AA155:AA156">
    <cfRule type="containsBlanks" dxfId="2" priority="6" stopIfTrue="1">
      <formula>LEN(TRIM(AA155))=0</formula>
    </cfRule>
  </conditionalFormatting>
  <conditionalFormatting sqref="AA155:AA156">
    <cfRule type="containsBlanks" priority="5" stopIfTrue="1">
      <formula>LEN(TRIM(AA155))=0</formula>
    </cfRule>
  </conditionalFormatting>
  <conditionalFormatting sqref="AA161">
    <cfRule type="containsBlanks" dxfId="1" priority="4" stopIfTrue="1">
      <formula>LEN(TRIM(AA161))=0</formula>
    </cfRule>
  </conditionalFormatting>
  <conditionalFormatting sqref="AA161">
    <cfRule type="containsBlanks" priority="3" stopIfTrue="1">
      <formula>LEN(TRIM(AA161))=0</formula>
    </cfRule>
  </conditionalFormatting>
  <conditionalFormatting sqref="AA177:AA179">
    <cfRule type="containsBlanks" dxfId="0" priority="2" stopIfTrue="1">
      <formula>LEN(TRIM(AA177))=0</formula>
    </cfRule>
  </conditionalFormatting>
  <conditionalFormatting sqref="AA177:AA179">
    <cfRule type="containsBlanks" priority="1" stopIfTrue="1">
      <formula>LEN(TRIM(AA177))=0</formula>
    </cfRule>
  </conditionalFormatting>
  <pageMargins left="0.7" right="0.7" top="0.75" bottom="0.75" header="0.3" footer="0.3"/>
  <pageSetup orientation="portrait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Example</vt:lpstr>
      <vt:lpstr>Example Averages</vt:lpstr>
      <vt:lpstr>Archival</vt:lpstr>
      <vt:lpstr>Reference</vt:lpstr>
      <vt:lpstr>Upload</vt:lpstr>
      <vt:lpstr>Averages</vt:lpstr>
    </vt:vector>
  </TitlesOfParts>
  <Company>FAO of the UN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moltedo</dc:creator>
  <cp:lastModifiedBy>Ana Moltedo</cp:lastModifiedBy>
  <dcterms:created xsi:type="dcterms:W3CDTF">2010-03-30T13:50:29Z</dcterms:created>
  <dcterms:modified xsi:type="dcterms:W3CDTF">2018-01-15T18:57:14Z</dcterms:modified>
</cp:coreProperties>
</file>