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IORESE\OneDrive - Food and Agriculture Organization\ESS\Traduzioni\"/>
    </mc:Choice>
  </mc:AlternateContent>
  <bookViews>
    <workbookView xWindow="-110" yWindow="-110" windowWidth="23260" windowHeight="12580" tabRatio="746" firstSheet="6" activeTab="8"/>
  </bookViews>
  <sheets>
    <sheet name="Sheet1" sheetId="15" r:id="rId1"/>
    <sheet name="1. Farm output value per ha" sheetId="2" r:id="rId2"/>
    <sheet name="2. Net Farm Income (NFI)" sheetId="1" r:id="rId3"/>
    <sheet name="3. Risk mitigation mechanisms" sheetId="3" r:id="rId4"/>
    <sheet name="4. Prevalence of soil degradati" sheetId="4" r:id="rId5"/>
    <sheet name="5. Variation in water availabil" sheetId="5" r:id="rId6"/>
    <sheet name="6. Management of fertilizers" sheetId="6" r:id="rId7"/>
    <sheet name="7. Management of pesticides" sheetId="7" r:id="rId8"/>
    <sheet name="8. Use of AGRO-biodiversity-sup" sheetId="8" r:id="rId9"/>
    <sheet name="9. Wage rate in agriculture" sheetId="9" r:id="rId10"/>
    <sheet name="10. Food Insecurity Experience " sheetId="10" r:id="rId11"/>
    <sheet name="11.Secure tenure rights to land" sheetId="11" r:id="rId12"/>
    <sheet name="Conversion into Hectares" sheetId="12" r:id="rId13"/>
    <sheet name="SDG241 dashboard" sheetId="14" r:id="rId14"/>
  </sheets>
  <definedNames>
    <definedName name="ValidUOM_crops">#REF!</definedName>
    <definedName name="ValidUOM_otherUOM">#REF!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53" i="11" l="1"/>
  <c r="AV52" i="11"/>
  <c r="AV51" i="11"/>
  <c r="BA324" i="10"/>
  <c r="BA323" i="10"/>
  <c r="BA322" i="10"/>
  <c r="AZ82" i="10"/>
  <c r="AZ81" i="10"/>
  <c r="AZ80" i="10"/>
  <c r="AZ79" i="10"/>
  <c r="BA73" i="10"/>
  <c r="BA72" i="10"/>
  <c r="BA71" i="10"/>
  <c r="BA70" i="10"/>
  <c r="BA69" i="10"/>
  <c r="BA68" i="10"/>
  <c r="BA67" i="10"/>
  <c r="BA66" i="10"/>
  <c r="BA65" i="10"/>
  <c r="BA64" i="10"/>
  <c r="BA63" i="10"/>
  <c r="BA62" i="10"/>
  <c r="BA61" i="10"/>
  <c r="BA60" i="10"/>
  <c r="BA59" i="10"/>
  <c r="BA58" i="10"/>
  <c r="BA57" i="10"/>
  <c r="BA56" i="10"/>
  <c r="BA55" i="10"/>
  <c r="BA54" i="10"/>
  <c r="BA53" i="10"/>
  <c r="BA52" i="10"/>
  <c r="BA51" i="10"/>
  <c r="BA50" i="10"/>
  <c r="BA49" i="10"/>
  <c r="BA48" i="10"/>
  <c r="BA47" i="10"/>
  <c r="BA46" i="10"/>
  <c r="BA45" i="10"/>
  <c r="BA44" i="10"/>
  <c r="BA43" i="10"/>
  <c r="BA42" i="10"/>
  <c r="BA41" i="10"/>
  <c r="BA40" i="10"/>
  <c r="BA39" i="10"/>
  <c r="BA38" i="10"/>
  <c r="BA37" i="10"/>
  <c r="BA36" i="10"/>
  <c r="BA35" i="10"/>
  <c r="BA34" i="10"/>
  <c r="AP59" i="9"/>
  <c r="AP58" i="9"/>
  <c r="AP57" i="9"/>
  <c r="BD281" i="8"/>
  <c r="BD280" i="8"/>
  <c r="BD279" i="8"/>
  <c r="BD172" i="8"/>
  <c r="BE151" i="8" s="1"/>
  <c r="BG161" i="8"/>
  <c r="BD143" i="8"/>
  <c r="BG132" i="8"/>
  <c r="BE122" i="8"/>
  <c r="BG115" i="8"/>
  <c r="BG114" i="8"/>
  <c r="BG113" i="8"/>
  <c r="BG112" i="8"/>
  <c r="BG111" i="8"/>
  <c r="BG110" i="8"/>
  <c r="BG109" i="8"/>
  <c r="BG108" i="8"/>
  <c r="BG107" i="8"/>
  <c r="BG106" i="8"/>
  <c r="BG105" i="8"/>
  <c r="BG104" i="8"/>
  <c r="BG103" i="8"/>
  <c r="BG102" i="8"/>
  <c r="BG101" i="8"/>
  <c r="BG100" i="8"/>
  <c r="BG99" i="8"/>
  <c r="BG98" i="8"/>
  <c r="BG97" i="8"/>
  <c r="BG96" i="8"/>
  <c r="BG95" i="8"/>
  <c r="BF38" i="8"/>
  <c r="BF31" i="8"/>
  <c r="BJ171" i="8" l="1"/>
  <c r="BA325" i="10"/>
  <c r="BG116" i="8"/>
  <c r="AV54" i="11"/>
  <c r="BB325" i="10"/>
  <c r="BB323" i="10"/>
  <c r="BB324" i="10"/>
  <c r="BB322" i="10"/>
  <c r="AP60" i="9"/>
  <c r="BD282" i="8"/>
  <c r="AU84" i="7"/>
  <c r="AU83" i="7"/>
  <c r="AU82" i="7"/>
  <c r="AW54" i="11" l="1"/>
  <c r="AW53" i="11"/>
  <c r="AW51" i="11"/>
  <c r="AW52" i="11"/>
  <c r="AQ60" i="9"/>
  <c r="AQ59" i="9"/>
  <c r="AQ57" i="9"/>
  <c r="AQ58" i="9"/>
  <c r="BE282" i="8"/>
  <c r="BE281" i="8"/>
  <c r="BE279" i="8"/>
  <c r="BE280" i="8"/>
  <c r="AU85" i="7"/>
  <c r="BC172" i="2"/>
  <c r="BB172" i="2"/>
  <c r="AV85" i="7" l="1"/>
  <c r="AV84" i="7"/>
  <c r="AV82" i="7"/>
  <c r="AV83" i="7"/>
  <c r="BC242" i="1"/>
  <c r="BC241" i="1"/>
  <c r="BC240" i="1"/>
  <c r="BC149" i="1"/>
  <c r="BC148" i="1"/>
  <c r="BC147" i="1"/>
  <c r="BC243" i="1" l="1"/>
  <c r="BC150" i="1"/>
  <c r="BE98" i="1"/>
  <c r="BD98" i="1"/>
  <c r="BC98" i="1"/>
  <c r="BF88" i="1"/>
  <c r="BE88" i="1"/>
  <c r="BD88" i="1"/>
  <c r="BD104" i="1" l="1"/>
  <c r="BC104" i="1"/>
  <c r="BE104" i="1"/>
  <c r="BC56" i="1" l="1"/>
  <c r="BC54" i="1"/>
  <c r="BC55" i="1"/>
  <c r="BC57" i="1" l="1"/>
  <c r="BD240" i="1" l="1"/>
  <c r="BD148" i="1"/>
  <c r="BD147" i="1"/>
  <c r="BD242" i="1"/>
  <c r="BD241" i="1"/>
  <c r="BD149" i="1"/>
  <c r="BD55" i="1"/>
  <c r="BD56" i="1"/>
  <c r="BD54" i="1"/>
  <c r="BD150" i="1" l="1"/>
  <c r="BD243" i="1"/>
  <c r="BD57" i="1"/>
  <c r="BK42" i="5" l="1"/>
  <c r="BK41" i="5"/>
  <c r="BK43" i="5"/>
  <c r="BP26" i="5" l="1"/>
  <c r="BP27" i="5"/>
  <c r="BP28" i="5"/>
  <c r="BP29" i="5"/>
  <c r="BP30" i="5"/>
  <c r="BP31" i="5"/>
  <c r="BP32" i="5"/>
  <c r="BP33" i="5"/>
  <c r="BP34" i="5"/>
  <c r="BP25" i="5"/>
  <c r="BM14" i="5"/>
  <c r="BH42" i="4"/>
  <c r="BH44" i="4"/>
  <c r="BH43" i="4"/>
  <c r="BO32" i="4"/>
  <c r="BO33" i="4"/>
  <c r="BO34" i="4"/>
  <c r="BO35" i="4"/>
  <c r="BO27" i="4"/>
  <c r="BO28" i="4"/>
  <c r="BO29" i="4"/>
  <c r="BO30" i="4"/>
  <c r="BO31" i="4"/>
  <c r="BO26" i="4"/>
  <c r="BJ15" i="4"/>
  <c r="BC235" i="2"/>
  <c r="BC234" i="2"/>
  <c r="BC236" i="2"/>
  <c r="BE104" i="2"/>
  <c r="BF81" i="2"/>
  <c r="BF80" i="2"/>
  <c r="BF79" i="2"/>
  <c r="BF78" i="2"/>
  <c r="BF77" i="2"/>
  <c r="BF76" i="2"/>
  <c r="BF75" i="2"/>
  <c r="BF74" i="2"/>
  <c r="BF73" i="2"/>
  <c r="BF72" i="2"/>
  <c r="BF71" i="2"/>
  <c r="BF70" i="2"/>
  <c r="BF69" i="2"/>
  <c r="BF68" i="2"/>
  <c r="BF67" i="2"/>
  <c r="BF66" i="2"/>
  <c r="BF65" i="2"/>
  <c r="BF64" i="2"/>
  <c r="BF63" i="2"/>
  <c r="BF62" i="2"/>
  <c r="BF61" i="2"/>
  <c r="BF54" i="2"/>
  <c r="BF53" i="2"/>
  <c r="BF52" i="2"/>
  <c r="BF51" i="2"/>
  <c r="BF50" i="2"/>
  <c r="BF49" i="2"/>
  <c r="BF48" i="2"/>
  <c r="BF47" i="2"/>
  <c r="BF46" i="2"/>
  <c r="BF45" i="2"/>
  <c r="BF44" i="2"/>
  <c r="BF43" i="2"/>
  <c r="BF42" i="2"/>
  <c r="BF41" i="2"/>
  <c r="BF40" i="2"/>
  <c r="BF39" i="2"/>
  <c r="BF38" i="2"/>
  <c r="BF37" i="2"/>
  <c r="BF36" i="2"/>
  <c r="BF35" i="2"/>
  <c r="BF34" i="2"/>
  <c r="BH45" i="4" l="1"/>
  <c r="BI42" i="4" s="1"/>
  <c r="BK44" i="5"/>
  <c r="BI43" i="4"/>
  <c r="BC237" i="2"/>
  <c r="BD234" i="2" s="1"/>
  <c r="BF82" i="2"/>
  <c r="BI45" i="4" l="1"/>
  <c r="BI44" i="4"/>
  <c r="BL44" i="5"/>
  <c r="BL41" i="5"/>
  <c r="BL43" i="5"/>
  <c r="BL42" i="5"/>
  <c r="BD236" i="2"/>
  <c r="BD235" i="2"/>
  <c r="AQ63" i="6"/>
  <c r="AQ62" i="6"/>
  <c r="AQ61" i="6"/>
  <c r="AQ64" i="6" l="1"/>
  <c r="AR61" i="6" s="1"/>
  <c r="BD237" i="2"/>
  <c r="AR62" i="6"/>
  <c r="BC148" i="3"/>
  <c r="BC147" i="3"/>
  <c r="BC146" i="3"/>
  <c r="BF83" i="3"/>
  <c r="BF82" i="3"/>
  <c r="BF81" i="3"/>
  <c r="BF80" i="3"/>
  <c r="BF79" i="3"/>
  <c r="BF78" i="3"/>
  <c r="BF77" i="3"/>
  <c r="BF76" i="3"/>
  <c r="BF75" i="3"/>
  <c r="BF74" i="3"/>
  <c r="BF73" i="3"/>
  <c r="BF72" i="3"/>
  <c r="BF71" i="3"/>
  <c r="BF70" i="3"/>
  <c r="BF69" i="3"/>
  <c r="BF68" i="3"/>
  <c r="BF67" i="3"/>
  <c r="BF66" i="3"/>
  <c r="BF65" i="3"/>
  <c r="BF64" i="3"/>
  <c r="BF63" i="3"/>
  <c r="BF55" i="3"/>
  <c r="BF54" i="3"/>
  <c r="BF53" i="3"/>
  <c r="BF52" i="3"/>
  <c r="BF51" i="3"/>
  <c r="BF50" i="3"/>
  <c r="BF49" i="3"/>
  <c r="BF48" i="3"/>
  <c r="BF47" i="3"/>
  <c r="BF46" i="3"/>
  <c r="BF45" i="3"/>
  <c r="BF44" i="3"/>
  <c r="BF43" i="3"/>
  <c r="BF42" i="3"/>
  <c r="BF41" i="3"/>
  <c r="BF40" i="3"/>
  <c r="BF39" i="3"/>
  <c r="BF38" i="3"/>
  <c r="BF37" i="3"/>
  <c r="BF36" i="3"/>
  <c r="BF35" i="3"/>
  <c r="AR64" i="6" l="1"/>
  <c r="AR63" i="6"/>
  <c r="BC149" i="3"/>
  <c r="BD146" i="3" s="1"/>
  <c r="BF84" i="3"/>
  <c r="BG63" i="3" s="1"/>
  <c r="BF56" i="3"/>
  <c r="BG71" i="3" l="1"/>
  <c r="BG79" i="3"/>
  <c r="BG67" i="3"/>
  <c r="BG75" i="3"/>
  <c r="BG83" i="3"/>
  <c r="BG66" i="3"/>
  <c r="BG72" i="3"/>
  <c r="BG69" i="3"/>
  <c r="BG82" i="3"/>
  <c r="BG81" i="3"/>
  <c r="BG64" i="3"/>
  <c r="BG80" i="3"/>
  <c r="BG78" i="3"/>
  <c r="BG73" i="3"/>
  <c r="BG70" i="3"/>
  <c r="BG76" i="3"/>
  <c r="BG74" i="3"/>
  <c r="BG65" i="3"/>
  <c r="BG77" i="3"/>
  <c r="BG68" i="3"/>
  <c r="BD147" i="3" l="1"/>
  <c r="BD148" i="3" l="1"/>
  <c r="BD149" i="3" l="1"/>
</calcChain>
</file>

<file path=xl/sharedStrings.xml><?xml version="1.0" encoding="utf-8"?>
<sst xmlns="http://schemas.openxmlformats.org/spreadsheetml/2006/main" count="4794" uniqueCount="841">
  <si>
    <t>⃝</t>
  </si>
  <si>
    <t>.</t>
  </si>
  <si>
    <t>II.1</t>
  </si>
  <si>
    <t>II.2</t>
  </si>
  <si>
    <t>→</t>
  </si>
  <si>
    <t>#1</t>
  </si>
  <si>
    <t>#2</t>
  </si>
  <si>
    <t>#3</t>
  </si>
  <si>
    <t>#4</t>
  </si>
  <si>
    <t>#5</t>
  </si>
  <si>
    <t>#6</t>
  </si>
  <si>
    <t>#7</t>
  </si>
  <si>
    <t>#8</t>
  </si>
  <si>
    <t xml:space="preserve"> </t>
  </si>
  <si>
    <t>#9</t>
  </si>
  <si>
    <t>#10</t>
  </si>
  <si>
    <t>#11</t>
  </si>
  <si>
    <t>#12</t>
  </si>
  <si>
    <t>I.3</t>
  </si>
  <si>
    <t>ha</t>
  </si>
  <si>
    <t>Infit</t>
  </si>
  <si>
    <t>S.E.Infit</t>
  </si>
  <si>
    <t>Outfit</t>
  </si>
  <si>
    <t>N_Yes_Compl</t>
  </si>
  <si>
    <t>N_miss_if_any_valid</t>
  </si>
  <si>
    <t>Wtd_N</t>
  </si>
  <si>
    <t>مؤشر هدف التنمية المستدامة 2-4-1</t>
  </si>
  <si>
    <t>يوجد في هذا الملف 11 صحيفة، واحدة لكل مؤشر فرعي من مؤشرات هدف التنمية المستدامة 2-4-1.</t>
  </si>
  <si>
    <t>1- قيمة إنتاج المزرعة لكل هكتار</t>
  </si>
  <si>
    <t>ما هي القيمة الإجمالية للمحاصيل ومنتجاتها الثانوية التي تنتجها الأرض؟</t>
  </si>
  <si>
    <t>السنة المرجعية:</t>
  </si>
  <si>
    <t>آخر سنة تقويمية</t>
  </si>
  <si>
    <t>(يرجى التأشير على الدوائر مقابل كل ما ينطبق)</t>
  </si>
  <si>
    <t>اذكر 5 محاصيل رئيسية ومنتجاتها الثانوية التي تنتجها الملكية وقيمتها الإجمالية (5 بحد أقصى)</t>
  </si>
  <si>
    <t>اسم المحصول</t>
  </si>
  <si>
    <t>المساحة</t>
  </si>
  <si>
    <t>وحدة</t>
  </si>
  <si>
    <t>القياس</t>
  </si>
  <si>
    <t>الكمية</t>
  </si>
  <si>
    <t>المنتجة</t>
  </si>
  <si>
    <t>وحدة كمية</t>
  </si>
  <si>
    <t>متوسط أو آخر</t>
  </si>
  <si>
    <t>سعر للوحدة</t>
  </si>
  <si>
    <t>إجمالي</t>
  </si>
  <si>
    <t>قيمة الإنتاج</t>
  </si>
  <si>
    <t>ذرة</t>
  </si>
  <si>
    <t>أرز</t>
  </si>
  <si>
    <t>قطن</t>
  </si>
  <si>
    <t>قمح</t>
  </si>
  <si>
    <t>محصول خامس</t>
  </si>
  <si>
    <t>اسم المنتج المحصولي الثانوي</t>
  </si>
  <si>
    <t>إجما لي</t>
  </si>
  <si>
    <t>ذرة - سيقان/ قش</t>
  </si>
  <si>
    <t>أرز - قش/ قشر</t>
  </si>
  <si>
    <t>قطن - أعواد</t>
  </si>
  <si>
    <t>قمح - سيقان</t>
  </si>
  <si>
    <t>المنتج المحصولي الثانوي الخامس</t>
  </si>
  <si>
    <t>ط</t>
  </si>
  <si>
    <t>ن</t>
  </si>
  <si>
    <t>أ-3</t>
  </si>
  <si>
    <t>ما هي القيمة الإجمالية للثروة الحيوانية ومنتجاتها الثانوية التي تنتجها الملكية؟</t>
  </si>
  <si>
    <t>اذكر 5 أنواع للثروة الحيوانية ومنتجاتها الثانوية التي تنتجها الملكية وقيمتها الإجمالية (5 بحد أقصى)</t>
  </si>
  <si>
    <t>عدد الرؤوس</t>
  </si>
  <si>
    <t>في بداية</t>
  </si>
  <si>
    <t>السنين</t>
  </si>
  <si>
    <t>المشتراة أو المستلمة</t>
  </si>
  <si>
    <t>خلال العام</t>
  </si>
  <si>
    <t>المعطاة، الميتة،</t>
  </si>
  <si>
    <t>أو المذبوحة</t>
  </si>
  <si>
    <t>المباعة، المدفوعة أجرًا للعمال</t>
  </si>
  <si>
    <t>المعارة أو المبدلة</t>
  </si>
  <si>
    <t>في نهاية</t>
  </si>
  <si>
    <t>العام</t>
  </si>
  <si>
    <t>( الموجود + الولادات الحية)</t>
  </si>
  <si>
    <t>اسم الحيوان</t>
  </si>
  <si>
    <t>حصان</t>
  </si>
  <si>
    <t>ماشية</t>
  </si>
  <si>
    <t>خروف</t>
  </si>
  <si>
    <t>ماعز</t>
  </si>
  <si>
    <t>خنزير</t>
  </si>
  <si>
    <t>اسم المنتج الحيوان</t>
  </si>
  <si>
    <t>إجمالى</t>
  </si>
  <si>
    <t>ك</t>
  </si>
  <si>
    <t>ج</t>
  </si>
  <si>
    <t>م</t>
  </si>
  <si>
    <t>ل</t>
  </si>
  <si>
    <t>ت</t>
  </si>
  <si>
    <t>ر</t>
  </si>
  <si>
    <t>ماشية - قرن</t>
  </si>
  <si>
    <t>ماشية - حليب</t>
  </si>
  <si>
    <t>الأغنام - صوف</t>
  </si>
  <si>
    <t>الماعز - صوف</t>
  </si>
  <si>
    <t>منتج حيواني خامس</t>
  </si>
  <si>
    <t>أ-6</t>
  </si>
  <si>
    <t>ما هي القيمة الإجمالية للإنتاج من الأنشطة الأخرى داخل المزرعة؟</t>
  </si>
  <si>
    <t>قم بتسمية المنتجات الرئيسية الخمسة في المزرعة (بخلاف المحاصيل والثروة الحيوانية) وقيمتها الإجمالية (مثل تربية الأحياء المائية والحراجة الزراعية وما إلى ذلك)</t>
  </si>
  <si>
    <t>المنتجات الثانوية الأخرى للمزرعة</t>
  </si>
  <si>
    <t>دقيق الأرز</t>
  </si>
  <si>
    <t>مرملاد</t>
  </si>
  <si>
    <t>زبادي</t>
  </si>
  <si>
    <t>جبنه</t>
  </si>
  <si>
    <t>تربية الأحياء المائية</t>
  </si>
  <si>
    <t>نوع حيازة المساحة الزراعية في الملكية</t>
  </si>
  <si>
    <t>(يرجى قراءة جميع الخيارات والتأشير على الدوائر مقابل كل ما ينطبق)</t>
  </si>
  <si>
    <t>مملوكة ويتم تشغيلها</t>
  </si>
  <si>
    <t>مستأجرة</t>
  </si>
  <si>
    <t>أخرى (إشغال، مستعارة مجانًا، بما في ذلك الأراضي المشرتكة التي تديرها الملكية)</t>
  </si>
  <si>
    <t>إجمالي مساحة الملكية</t>
  </si>
  <si>
    <t>مساحة الملكية</t>
  </si>
  <si>
    <t>وحدة القياس</t>
  </si>
  <si>
    <t>مملوكة ومؤجرة (لا يتم إدارتها وتشغيلها من قبل الملكية)</t>
  </si>
  <si>
    <t>مساحة الملكية حسب نوع استخدام الأرض</t>
  </si>
  <si>
    <t>1أ</t>
  </si>
  <si>
    <t>1ب</t>
  </si>
  <si>
    <t>5أ</t>
  </si>
  <si>
    <t>5ب</t>
  </si>
  <si>
    <t>المحاصيل المؤقتة (أقل من سنة واحدة أو حسب تعريف البلد) المزروعة في البيوت البلاستيكية أو المعلقة</t>
  </si>
  <si>
    <t>المحاصيل المؤقتة (أقل من سنة واحدة أو حسب تعريف البلد) المزروعة  في الأرض المفتوحة أو داخل بيوت بلاستيكية منخفضة الارتفاع</t>
  </si>
  <si>
    <t xml:space="preserve">أرض مراحة مؤقتًا       </t>
  </si>
  <si>
    <t>المروج والمراعي المؤقتة</t>
  </si>
  <si>
    <t xml:space="preserve">حدائق المطبخ والحدائق المنزلية  </t>
  </si>
  <si>
    <t>المحاصيل الدائمة (أكثر من سنة واحدة أو حسب تعريف البلد) المزروعة في البيوت البلاستيكية أو المعلقة</t>
  </si>
  <si>
    <t>المحاصيل الدائمة (أكثر من سنة واحدة أو حسب تعريف البلد) المزروعة في الأرض المفتوحة أو داخل بيوت بلاستيكية منخفضة الارتفاع</t>
  </si>
  <si>
    <t>المروج والمراعي الدائمة</t>
  </si>
  <si>
    <t>إجمالي المساحة الزراعية للملكية</t>
  </si>
  <si>
    <t>ما نوع الملكية؟</t>
  </si>
  <si>
    <t>(يرجى التأشير على دائرة واحدة فقط)</t>
  </si>
  <si>
    <t>أسرية</t>
  </si>
  <si>
    <t>غير أسرية</t>
  </si>
  <si>
    <t>هل تستخدم هذه الملكية الزراعية المياه لري المحاصيل؟</t>
  </si>
  <si>
    <t>آخر ثلاث سنوات تقويمية</t>
  </si>
  <si>
    <t>نعم (يرجى الإشارة إلى المساحة أو النسبة المئوية من المساحة الكلية للملكية التي تم ريها)</t>
  </si>
  <si>
    <t>لا، لست بحاجة للري</t>
  </si>
  <si>
    <t>لا، لا استطيع تحمل تكلفة الري</t>
  </si>
  <si>
    <t>لا، لا يتوفر أي ماء</t>
  </si>
  <si>
    <t>الانتقال إلى السؤال ب.5</t>
  </si>
  <si>
    <t>ب.3</t>
  </si>
  <si>
    <t>أ.1</t>
  </si>
  <si>
    <t>الانتقال إلى السؤال أ.3</t>
  </si>
  <si>
    <t>إنتاج المحاصيل بشكل رئيسي (أكثر من 2/3 (ثلثي) إجمالي قيمة الإنتاج)</t>
  </si>
  <si>
    <t>إنتاج الثروة الحيوانية بشكل رئيسي (أكثر من 2/3 (ثلثي) إجمالي قيمة الإنتاج)</t>
  </si>
  <si>
    <t>مزيج من المحاصيل والثروة الحيوانية وأنشطة الإنتاج الأخرى (في حين يمثل كل منها ما يعادل أو يقل عن 2/3 (ثلثي) إجمالي قيمة الإنتاج)</t>
  </si>
  <si>
    <t>المعادلات والتحليل:</t>
  </si>
  <si>
    <t>الجدول 1-1</t>
  </si>
  <si>
    <t>الملكية #1</t>
  </si>
  <si>
    <t>المحصول الخامس</t>
  </si>
  <si>
    <t>أغنام - صوف</t>
  </si>
  <si>
    <t>ماعز - صوف</t>
  </si>
  <si>
    <t>المنتح الحيواني الخامس</t>
  </si>
  <si>
    <t>متوسط أو آخر سعر للوحدة (بالدولار الأمريكي)</t>
  </si>
  <si>
    <t>الكميات الفعلية/ وحدة القياس</t>
  </si>
  <si>
    <t>طن</t>
  </si>
  <si>
    <t>كجم</t>
  </si>
  <si>
    <t>لتر</t>
  </si>
  <si>
    <t>رأس</t>
  </si>
  <si>
    <t>الجدول 1-2</t>
  </si>
  <si>
    <t>قيمة الإنتاج (بالدولار الأمريكي)</t>
  </si>
  <si>
    <t>خروف - صوف</t>
  </si>
  <si>
    <t>المنتج الحيواني الخامس</t>
  </si>
  <si>
    <t>الجدول 1-3</t>
  </si>
  <si>
    <t xml:space="preserve"> إجمالي قيمة إنتاج المزرعة</t>
  </si>
  <si>
    <t>الجدول 1-4</t>
  </si>
  <si>
    <t>الخطوة 4 - حساب مساحة الأرض الزراعية بالهكتار</t>
  </si>
  <si>
    <t>الملكية  #1 - نوع استخدامات الأرض</t>
  </si>
  <si>
    <t>المساحة/ وحدة القياس</t>
  </si>
  <si>
    <t>مساحة الأرض بالهكتار</t>
  </si>
  <si>
    <t>إجمالي المساحة الزراعية</t>
  </si>
  <si>
    <t>الجدول 1-5</t>
  </si>
  <si>
    <t>قيمة إنتاج المزرعة لكل هكتار (FOVH)</t>
  </si>
  <si>
    <t>إجمالي قيمة إنتاج المزرعة</t>
  </si>
  <si>
    <t>الجدول 1-6</t>
  </si>
  <si>
    <t>قطاع الملكية</t>
  </si>
  <si>
    <t>نشاط الملكية</t>
  </si>
  <si>
    <t>ري الملكية</t>
  </si>
  <si>
    <t>نوع الملكية</t>
  </si>
  <si>
    <t>محصول</t>
  </si>
  <si>
    <t>مختلط</t>
  </si>
  <si>
    <t>الثروة الحيوانية</t>
  </si>
  <si>
    <t>نعم</t>
  </si>
  <si>
    <t>لا</t>
  </si>
  <si>
    <t>مختلط ، قطاع أسري، ري</t>
  </si>
  <si>
    <t>ثروة حيوانية، قطاع أسري، ري</t>
  </si>
  <si>
    <t>محصول، قطاع أسري، ري</t>
  </si>
  <si>
    <t>ثروة حيوانية، قطاع غير أسري، غير مروي</t>
  </si>
  <si>
    <t>مختلط، قطاع أسري، غير مروي</t>
  </si>
  <si>
    <t>محصول، قطاع غير أسري، ري</t>
  </si>
  <si>
    <t>مختلط، قطاع غير أسري، غير مروي</t>
  </si>
  <si>
    <t>الجدول 1-7</t>
  </si>
  <si>
    <t>م.</t>
  </si>
  <si>
    <t>فئة الملكية</t>
  </si>
  <si>
    <t>مختلط، قطاع أسري، ري</t>
  </si>
  <si>
    <t>محصول، قطاع أسري، غير مروي</t>
  </si>
  <si>
    <t>ثروة حيوانية، قطاع أسري، غير مروي</t>
  </si>
  <si>
    <t>ثروة حيوانية، قطاع غير أسري، ري</t>
  </si>
  <si>
    <t>مختلط، قطاع غير أسري، ري</t>
  </si>
  <si>
    <t>محصول، قطاع غير أسري، غير مروي</t>
  </si>
  <si>
    <t>للإنتاجية حسب فئة المزارع ومن ثم تقييم الاستدامة</t>
  </si>
  <si>
    <t>الجدول 1-8أ - الفئة 2: الثروة الحيوانية، القطاع الأسري، الري</t>
  </si>
  <si>
    <t>النسب المئوية</t>
  </si>
  <si>
    <t>عدد المزارع</t>
  </si>
  <si>
    <t>قيمة إنتاج المزرعة لكل هكتار (بالدولار الأمريكي، في السنة)</t>
  </si>
  <si>
    <t>الجدول 1-8ب - حدود الاستدامة القصوى للفئة 2: الثروة الحيوانية، القطاع الأسري، الري</t>
  </si>
  <si>
    <t>(بالعملة المحلية)</t>
  </si>
  <si>
    <t>2/3 من الـ 90%</t>
  </si>
  <si>
    <t>1/3 من الـ 90%</t>
  </si>
  <si>
    <t>الجدول 1-9</t>
  </si>
  <si>
    <t>فئة المزرعة</t>
  </si>
  <si>
    <t>قيمة الـ 90%</t>
  </si>
  <si>
    <t>الجدول 1-10</t>
  </si>
  <si>
    <t>إنتاجية الأرض (قيمة إنتاج المزرعة لكل هكتار)</t>
  </si>
  <si>
    <t>قيمة 90% من الفئة</t>
  </si>
  <si>
    <t>2/3 من نسبة الـ 90%</t>
  </si>
  <si>
    <t>1/3 من نسبة الـ 90%</t>
  </si>
  <si>
    <t>حالة الاستدامة</t>
  </si>
  <si>
    <t>غير مستدام</t>
  </si>
  <si>
    <t>مرغوب</t>
  </si>
  <si>
    <t>مقبول</t>
  </si>
  <si>
    <t>الجدول 1-11</t>
  </si>
  <si>
    <t>الخطوة 11 - ربط حالة الاستدامة بالمساحة الزراعية لكل ملكية (تقاس بالهكتار)</t>
  </si>
  <si>
    <t>المساحة الزراعية بالهكتار</t>
  </si>
  <si>
    <t>الجدول 1-12</t>
  </si>
  <si>
    <t>نسبة المساحة الزراعة</t>
  </si>
  <si>
    <t>الأخضر (مرغوب): إذا كانت قيمة إنتاج المزرعة لكل هكتار تساوي أو تزيد عن 2/3 من النسبة المئوية الـ 90 المقابلة (المقدرة لتوزيع فئات المزارع التي تنتمي إليها هذه المزرعة)</t>
  </si>
  <si>
    <t>الأصفر (مقبول): إذا كانت قيمة إنتاج المزرعة لكل هكتار تساوي أو تزيد عن 1/3 من 90% وأقل من 2/3 من النسبة المئوية الـ 90 المقابلة (المقدرة لتوزيع فئات المزارع التي تنتمي إليها هذه المزرعة)</t>
  </si>
  <si>
    <t>الأحمر (غير مستدام): إذا كانت قيمة إنتاج المزرعة لكل هكتار أقل من 1/3 من النسبة المئوية الـ 90 المقابلة (المقدرة لتوزيع فئات المزارع التي تنتمي إليها هذه المزرعة)</t>
  </si>
  <si>
    <t>2- صافي دخل المزرعة (NFI)</t>
  </si>
  <si>
    <t>كم مرة كانت الملكية مربحًا؟ (مربحة تعني أن قيمة الإنتاج كانت أكبر من إجمالي التكاليف الثابتة والمتغيرة)</t>
  </si>
  <si>
    <t>غير مربحة في جميع السنوات الثلاث</t>
  </si>
  <si>
    <t>مربحة في سنة واحدة من أصل ثلاث سنوات</t>
  </si>
  <si>
    <t>مربحة في سنتين اثنتين من أصل ثلاث سنوات</t>
  </si>
  <si>
    <t>مربحة في جميع السنوات الثلاث</t>
  </si>
  <si>
    <t>ما هي القيمة الإجمالية للمحاصيل ومنتجاتها الثانوية التي تنتجها الملكية؟</t>
  </si>
  <si>
    <t>نوع التكلفة</t>
  </si>
  <si>
    <t>التكلفة الإجمالية في السنة</t>
  </si>
  <si>
    <t>الأجور النقدية</t>
  </si>
  <si>
    <t>العمل العيني</t>
  </si>
  <si>
    <t>تكاليف الأسمدة</t>
  </si>
  <si>
    <t>تكاليف مبيدات الآفات</t>
  </si>
  <si>
    <t>تكاليف الوقود</t>
  </si>
  <si>
    <t>تكاليف الكهرباء</t>
  </si>
  <si>
    <t>إطعام الحيوانات</t>
  </si>
  <si>
    <t>تكاليف الري</t>
  </si>
  <si>
    <t>الضرائب</t>
  </si>
  <si>
    <t>رسوم الإهلاك</t>
  </si>
  <si>
    <t>آخر</t>
  </si>
  <si>
    <t>الخيار المبسط (2) - استنادًا إلى إعلان المزارع عن ربحية الملكية الزراعية خلال السنوات التقويمية الثلاثة الماضية</t>
  </si>
  <si>
    <t>يوصى باستخدام هذا الخيار المبسط فقط عندما يكون الخياران الآخران غير ملائمين</t>
  </si>
  <si>
    <t>الجدول 2-1أ</t>
  </si>
  <si>
    <t>عدد المرات التي كانت الملكية فيها مربحة</t>
  </si>
  <si>
    <t>مربحة في سنتين من أصل ثلاث سنوات</t>
  </si>
  <si>
    <t>الخطوة 2أ - صنف الملكية وفقًا لمعايير الاستدامة</t>
  </si>
  <si>
    <t>الأخضر (مرغوب): صافي دخل المزرعة أعلى من صفر في السنوات الثلاث الماضية على التوالي</t>
  </si>
  <si>
    <t>الأصفر (مقبول): صافي دخل المزرعة فوق الصفر لسنة واحدة على الأقل في السنوات الثلاث الماضية على التوالي</t>
  </si>
  <si>
    <t>الأحمر (غير مستدام): صافي دخل المزرعة أقل من الصفر لجميع السنوات الثلاث الماضية على التوالي</t>
  </si>
  <si>
    <t>مربحة في ثلاث من أصل ثلاث سنوات</t>
  </si>
  <si>
    <t>مربحة في سنة من أصل ثلاث سنوات</t>
  </si>
  <si>
    <t>غير مربحة لجميع السنوات الثلاث</t>
  </si>
  <si>
    <t>مربحة في ثلاث من أصل ثلاث</t>
  </si>
  <si>
    <t>الجدول 2-3أ</t>
  </si>
  <si>
    <t>الجدول 2-4أ</t>
  </si>
  <si>
    <t>نسبة المساحة الزراعية</t>
  </si>
  <si>
    <t>الجدول 2-6ج</t>
  </si>
  <si>
    <t>الجدول 2-5ج</t>
  </si>
  <si>
    <t>الجدول 2-4ج</t>
  </si>
  <si>
    <t>الجدول 2-3ج</t>
  </si>
  <si>
    <t>صافي دخل المزرعة في السنة الأولى</t>
  </si>
  <si>
    <t>صافي دخل المزرعة في السنة الثانية</t>
  </si>
  <si>
    <t>صافي دخل المزرعة في السنة الثالثة</t>
  </si>
  <si>
    <t>الجدول 2-2ج</t>
  </si>
  <si>
    <t>مدفوعات البرنامج المباشرة</t>
  </si>
  <si>
    <t>الدخل العيني</t>
  </si>
  <si>
    <t>الجدول 2-1ج</t>
  </si>
  <si>
    <t>التكلفة في السنة الأولى</t>
  </si>
  <si>
    <t>التكلفة في السنة الثانية</t>
  </si>
  <si>
    <t>التكلفة في السنة الثالثة</t>
  </si>
  <si>
    <t>تكاليف إطعام الحيوانات</t>
  </si>
  <si>
    <t>الجدول 2-6ب</t>
  </si>
  <si>
    <t>الجدول 2-5ب</t>
  </si>
  <si>
    <t>غير  مستدام</t>
  </si>
  <si>
    <t>الجدول 2-4ب</t>
  </si>
  <si>
    <t>الجدول 2-3ب</t>
  </si>
  <si>
    <t>الجدول 2-2ب</t>
  </si>
  <si>
    <t>الجدول 2-1ب</t>
  </si>
  <si>
    <t xml:space="preserve"> إطعام الحيوانات</t>
  </si>
  <si>
    <t>خيار معقد</t>
  </si>
  <si>
    <t>NFI = إجمالي صافي دخل المزرعة</t>
  </si>
  <si>
    <t>Yk = الدخل العيني</t>
  </si>
  <si>
    <t>OE = إجمالي نفقات التشغيل بعد الخصومات (بما يشمل تكاليف العمالة)</t>
  </si>
  <si>
    <t>Dep = الإهلاك</t>
  </si>
  <si>
    <t>3- آليات التخفيف من المخاطر</t>
  </si>
  <si>
    <t>اسم منتج الحيوان</t>
  </si>
  <si>
    <t>هل استطاعت هذه الملكية الحصول على أي من الآليات التالية للحماية من الصدمات الخارجية أو الاستفادة منها فعليًا؟</t>
  </si>
  <si>
    <t>(يرجى قراءة جميع الخيارات والتأشير على الدوائر مقابل كل ما ينطبق )</t>
  </si>
  <si>
    <t>كانت هذه الملكية قادرة على الحصول على التمويل (رسمي أو غير رسمي) أو استفادت منه فعليًا للحماية من الصدمات الخارجية</t>
  </si>
  <si>
    <t>الجدول 3-1</t>
  </si>
  <si>
    <t>الجدول 3-2</t>
  </si>
  <si>
    <t>الجدول 3-3</t>
  </si>
  <si>
    <t>الجدول 3-4</t>
  </si>
  <si>
    <t>لا تزيد حصة سلعة أو نشاط زراعي واحد عن 66٪ من القيمة الإجمالية لإنتاج الملكية</t>
  </si>
  <si>
    <t>الجدول 3-6</t>
  </si>
  <si>
    <t>الجدول 3-5</t>
  </si>
  <si>
    <t>عدد آليات التخفيف من المخاطر التي تم تبنيها</t>
  </si>
  <si>
    <t>الجدول 3-7</t>
  </si>
  <si>
    <t>أخضر (مرغوب): الحصول على أو الاستفادة من آليتين من أصل ثلاثة على الأقل من آليات التخفيف</t>
  </si>
  <si>
    <t>أصفر (مقبول): الحصول على أو الاستفادة من آلية واحدة على الأقل من أصل ثلاث آليات للتخفيف</t>
  </si>
  <si>
    <t>أحمر (غير مستدام): عدم الحصول على أو الاستفادة من الثلاث آليات للتخفيف</t>
  </si>
  <si>
    <t>الجدول 3-8</t>
  </si>
  <si>
    <t>الجدول 3-9</t>
  </si>
  <si>
    <t>نسبة المنظقة الزراعية</t>
  </si>
  <si>
    <t>4- انتشار تدهور التربة</t>
  </si>
  <si>
    <t>هل واجهت أيًا من التهديدات التالية الناجمة عن تدهور التربة في ملكيتك؟</t>
  </si>
  <si>
    <t>تآكل التربة (فقدان التربة السطحية نتيجة التآكل الناجم عن الرياح أو الماء)</t>
  </si>
  <si>
    <t>تراجع خصوبة التربة</t>
  </si>
  <si>
    <t>التغدق، بما في ذلك الفياضانات</t>
  </si>
  <si>
    <t>تملح الأراضي المروية</t>
  </si>
  <si>
    <t>لا شيء مما سبق</t>
  </si>
  <si>
    <t>ب-2</t>
  </si>
  <si>
    <t>إجمالي المساحة المتأثرة</t>
  </si>
  <si>
    <t>ما هي المساحة الإجمالية للممتلكات المتأثرة بأي من التهديدات المحددة أعلاه؟</t>
  </si>
  <si>
    <t>تآكل التربة</t>
  </si>
  <si>
    <t>الجدول 4-1</t>
  </si>
  <si>
    <t>التغدق</t>
  </si>
  <si>
    <t>التملح</t>
  </si>
  <si>
    <t>الجدول 4-4</t>
  </si>
  <si>
    <t>الجدول 4-3</t>
  </si>
  <si>
    <t>المساحة الزراعية</t>
  </si>
  <si>
    <t>المساحة الزراعية المتأثرة</t>
  </si>
  <si>
    <t>المساحة المتأثرة</t>
  </si>
  <si>
    <t>أخضر (مرغوب): المساحة المجتمعة المتأثرة بأي من التهديدات الأربعة المختارة التالية لصحة التربة أقل من 10% من إجمالي المساحة الزراعية في المزرعة</t>
  </si>
  <si>
    <t>أصفر (مقبول): تتراوح المساحة المجتمعة المتأثرة بأي من التهديدات الأربعة المختارة التالية لصحة التربة بين 10 و50% من إجمالي المساحة الزراعية في المزرعة</t>
  </si>
  <si>
    <t>أحمر (غير مستدام): المساحة المجتمعة المتأثرة بأي من التهديدات الأربعة المختارة التالية لصحة التربة أكثر من 50% من إجمالي المساحة الزراعية في المزرعة</t>
  </si>
  <si>
    <t>حصة المساحة الزراعية المتأثرة</t>
  </si>
  <si>
    <t>الجدول 4-2</t>
  </si>
  <si>
    <t xml:space="preserve">5- التباين في توفر المياه  </t>
  </si>
  <si>
    <t>هل تلاحظ أي انخفاض في توفر المياه من البئر أو من مصادر أخرى، مثل البحيرة والقناة والأنهار؟</t>
  </si>
  <si>
    <t>لا، الماء متوفر دائمًا بكمية كافية عندما أحتاج إليه</t>
  </si>
  <si>
    <t>نعم، ينخفض مستوى الماء في بئري (آباري) بشكل تدريجي</t>
  </si>
  <si>
    <t>نعم، المياه في النهر أو البحيرة أو القناة أصبحت شحيحة ولا يمكنني الحصول على إمدادات موثوقة عندما أحتاج إليها</t>
  </si>
  <si>
    <t>لا أعرف</t>
  </si>
  <si>
    <t>هل هناك منظمات تختص بتوزيع المياه في المنظقة التي تقع فيها هذه الملكية؟</t>
  </si>
  <si>
    <t>نعم، وتعمل بشكل جيد</t>
  </si>
  <si>
    <t>نعم، لكنها لا تعمل بشكل جيد (يرجى تحديد الأسباب)</t>
  </si>
  <si>
    <t>لا، لا يوجد مثل هذه المنظمات</t>
  </si>
  <si>
    <t>الجدول 5-4</t>
  </si>
  <si>
    <t>الجدول 5-3</t>
  </si>
  <si>
    <t>الجدول 5-1</t>
  </si>
  <si>
    <t>استخدام المياه في الري</t>
  </si>
  <si>
    <t>انخفاض توفر المياه</t>
  </si>
  <si>
    <t>لا، تتوفر المياه دائمًا بكميات كافية</t>
  </si>
  <si>
    <t>منظمة معنية بتخصيص المياه</t>
  </si>
  <si>
    <t>النسبة المئوية من إجمالي المساحة المروية (= إجمالي المساحة المروية مقسومة على المساحة الزراعية للملكية)</t>
  </si>
  <si>
    <t>المساحة المروية</t>
  </si>
  <si>
    <t>النسبة المئوية من إجمالي المساحة المروية</t>
  </si>
  <si>
    <t>الجدول 5-2</t>
  </si>
  <si>
    <t>لا، لا أستطيع تحمل تكلفة الري</t>
  </si>
  <si>
    <t>لا، الماء متوفر دائمًا بكمية كافية</t>
  </si>
  <si>
    <t xml:space="preserve"> لا يوجد مثل هذه المنظمات</t>
  </si>
  <si>
    <t>نعم، لكنها لا تعمل بشكل جيد</t>
  </si>
  <si>
    <t xml:space="preserve"> النتيجة الافتراضية للمزارع التي تروي أقل من 10% من مساحتها الزراعية. </t>
  </si>
  <si>
    <t>أخضر (مرغوب): يعتبر توفر المياه مستقرًا على مر السنين، بالنسبة للمزارع التي تروي المحاصيل على أكثر من 10% من المساحة الزراعية للمزرعة.</t>
  </si>
  <si>
    <t>أو تواجه انخفاضًا في توفر المياه على مر السنين، ولكن هناك منظمة تقوم بتوزيع المياه بشكل فعال على المستخدمين.</t>
  </si>
  <si>
    <t>أصفر (مقبول): تستخدم المزرعة المياه لري المحاصيل على ما لا يقل عن 10% من المساحة الزراعية فيها، ولا تعرف ما إذا كان توفر المياه ما يزال مستقرًا على مر السنين،</t>
  </si>
  <si>
    <t>أحمر (غير مستدام): في جميع الحالات الأخرى</t>
  </si>
  <si>
    <t>6- إدارة الأسمدة</t>
  </si>
  <si>
    <t>هل استخدمت هذه الملكية الزراعية أي سماد صناعي أو معدني أو سماد حيواني (روث)/ ردغة لتسميد للمحاصيل؟</t>
  </si>
  <si>
    <t>هل اتخذت هذه الملكية الزراعية تدابير محددة للتخفيف من المخاطر البيئية المرتبطة باستخدام الأسمدة الاصطناعية والمعدنية؟</t>
  </si>
  <si>
    <t>إذا كان الأمر كذلك، فما هي التدابير المحددة التي اتخذتها الملكية الزراعية أو اعتمدتها؟</t>
  </si>
  <si>
    <t>استخدام البقوليات كمحصول غطاء، أو مكون من نظام متعدد المحاصيل أو المراعي لتقليل مدخلات الأسمدة.</t>
  </si>
  <si>
    <t>توزيع الأسمدة الاصطناعية أو المعدنية خلال فترة النمو.</t>
  </si>
  <si>
    <t>أخذ نوع التربة والمناخ في الاعتبار عند تحديد جرعات الأسمدة ووتيرتها</t>
  </si>
  <si>
    <t>استخدام أخذ عينات التربة كل 5 سنوات على الأقل لإجراء حسابات ميزانية المغذيات</t>
  </si>
  <si>
    <t>استخدام حواجز عازلة على طول مجاري المياه.</t>
  </si>
  <si>
    <t>الجدول 6-5</t>
  </si>
  <si>
    <t>الجدول 6-4</t>
  </si>
  <si>
    <t>الخطوة 4 - ربط حالة الاستدامة بالمساحة الزراعية لكل ملكية (تقاس بالهكتار)</t>
  </si>
  <si>
    <t>الجدول 6-1</t>
  </si>
  <si>
    <t>الجدول 6-2</t>
  </si>
  <si>
    <t>استخدام الأسمدة</t>
  </si>
  <si>
    <t>التدابير</t>
  </si>
  <si>
    <t>إجمالي التدابير المتخذة</t>
  </si>
  <si>
    <t>الجدول 6-3</t>
  </si>
  <si>
    <t>إدارة الأسمدة: حالة الاستدامة</t>
  </si>
  <si>
    <t>أخضر (مرغوب): تستخدم المزرعة الأسمدة ولكنها تتخذ أربعة تدابير محددة على الأقل للتخفيف من المخاطر البيئية. النتيجة الافتراضية للمزارع التي لا تستخدم الأسمدة</t>
  </si>
  <si>
    <t>أصفر (مقبول): تستخدم المزرعة الأسمدة وتتخذ تدبيرين على الأقل للتخفيف من المخاطر البيئية</t>
  </si>
  <si>
    <t>7- إدارة مبيدات الآفات</t>
  </si>
  <si>
    <t>متوسطة أو بسيطة الخطورة</t>
  </si>
  <si>
    <t>عالية أو شديدة الخطورة أو ممنوعة (غير قانونية)</t>
  </si>
  <si>
    <t>هل اتخذت هذه الملكية الزراعية تدابير محددة لحماية الناس من المخاطر الصحية؟</t>
  </si>
  <si>
    <t>الالتزام بالتوجيهات الموضوعة على بطاقات المعلومات عند استخدام مبيدات الآفات (بما في ذلك استخدام معدات الحماية)</t>
  </si>
  <si>
    <t>صيانة وتنظيف معدات الحماية بعد الاستخدام</t>
  </si>
  <si>
    <t>التخلص الآمن من النفايات (العبوات والقناني والأكياس)</t>
  </si>
  <si>
    <t>هل اعتمدت هذه الملكية الزراعية تدابير محددة لتجنب المخاطر البيئية؟</t>
  </si>
  <si>
    <t>الالتزام بالتوجيهات الموضوعة على بطاقات المعلومات عند استخدام مبيدات الآفات</t>
  </si>
  <si>
    <t>تعديل مواعيد الزراعة</t>
  </si>
  <si>
    <t>المباعدة بين المحاصيل</t>
  </si>
  <si>
    <t>الزراعة المختلطة للمحاصيل</t>
  </si>
  <si>
    <t>الزراعة البينية للمحاصيل</t>
  </si>
  <si>
    <t>تنفيذ المكافحة البيولوجية للآفات</t>
  </si>
  <si>
    <t>استخدام المبيدات الحيوية</t>
  </si>
  <si>
    <t>اعتماد ممارسات تغيير المراعي للقضاء على الآفات الحيوانية</t>
  </si>
  <si>
    <t>الإزالة المنهجية لأجزاء النبات التي هاجمتها الآفات</t>
  </si>
  <si>
    <t>صيانة وتنظيف معدات الرش بعد الاستخدام</t>
  </si>
  <si>
    <t>8- استخدام الممارسات الداعمة للتنوع البيولوجي الزراعي</t>
  </si>
  <si>
    <t>المعيار  #1: ترك على الأقل 10 % من مساحة الأرض للنباتات الطبيعية والمتنوعة</t>
  </si>
  <si>
    <t>الجدول 8-1</t>
  </si>
  <si>
    <t>الملكية # 1 - نوع استخدامات الأراضي</t>
  </si>
  <si>
    <t>أرض مراحة مؤقتًا</t>
  </si>
  <si>
    <t>هكتار</t>
  </si>
  <si>
    <t>مباني المزرعة وساحاتها</t>
  </si>
  <si>
    <t>الغابات و الأراضي المشجرة الأخرى</t>
  </si>
  <si>
    <t>تربية الأحياء المائية (المساحة غير محسوبة في مكان آخر)</t>
  </si>
  <si>
    <t>مساحة أخرى غير مدرجة تحت أي تصنيف (غير مستغلة، والصخور، والأراضي الرطبة، بما في ذلك النباتات الطبيعية)</t>
  </si>
  <si>
    <t>الجدول 8-2</t>
  </si>
  <si>
    <t>ب.17</t>
  </si>
  <si>
    <t>في هذه الملكية الزراعية، هل هناك مناطق مغطاة بالنباتات الطبيعية أو المتنوعة؟ بما في ذلك واحد أو مجموعة مما يلي:</t>
  </si>
  <si>
    <t>الخطوة 3 - حساب الحصة، من إجمالي المساحة الزراعية للملكية، المزروعة نباتات طبيعية/متنوعة باتباع هذه المعادلة:</t>
  </si>
  <si>
    <t>حصة مساحة الملكية المزروعة نباتات طبيعية أو متنوعة = مساحة الملكية المزروعة نباتات طبيعية أو متنوعة مقسومة على إجمالي المساحة الزراعية للملكية</t>
  </si>
  <si>
    <t>الجدول 8-3</t>
  </si>
  <si>
    <t>المراعي الطبيعية أو الأراضي العشبية</t>
  </si>
  <si>
    <t>فواصل الزهور البرية</t>
  </si>
  <si>
    <t>أكوام الحجر والخشب</t>
  </si>
  <si>
    <t>الأشجار أو أسيجة الأشجار</t>
  </si>
  <si>
    <t>البرك الطبيعية أو الأراضي الرطبة</t>
  </si>
  <si>
    <t>الانتقال إلى السؤال ب.19</t>
  </si>
  <si>
    <t>الخطوة 4 - التحقق مما إذا كانت الحصة المحسوبة أكبر أو أقل من 10 في المائة من إجمالي المساحة الزراعية للملكية</t>
  </si>
  <si>
    <t>الجدول 8-4</t>
  </si>
  <si>
    <t>المعيار #1</t>
  </si>
  <si>
    <t>ب.18</t>
  </si>
  <si>
    <t>ما هي المساحة الإجمالية للملكية التي تغطيها أي من النباتات الطبيعية أو المتنوعة المحددة أعلاه؟</t>
  </si>
  <si>
    <t>ب.19</t>
  </si>
  <si>
    <t>الخطوة 5 - التحقق مما إذا كانت المنتجات الزراعية التي تنتجها الملكية معتمدة عضويًا، أو أن المنتجات التي تنتجها الملكية تخضع لعملية الاعتماد</t>
  </si>
  <si>
    <t>الجدول 8-5</t>
  </si>
  <si>
    <t>إنتاج المحاصيل والثروة الحيوانية المعتمدة عضويًا أو الخاضعة لعملية الاعتماد</t>
  </si>
  <si>
    <t>المعيار #2</t>
  </si>
  <si>
    <t>ب.21</t>
  </si>
  <si>
    <t>هل أنتجت الملكية محاصيل و/أو ثروة حيوانية معتمدة عضويًا أو تخضع لعملية اعتماد عضوي خلال الفترة المرجعية؟</t>
  </si>
  <si>
    <t>المعيار #3: لا تستخدم المزرعة مضادات الميكروبات ذات الأهمية الطبية كمحفزات للنمو.</t>
  </si>
  <si>
    <t>الانتقال إلى السؤال ج.1</t>
  </si>
  <si>
    <t>الجدول 8-6</t>
  </si>
  <si>
    <t>أ.2</t>
  </si>
  <si>
    <t>استخدام مضادات الميكروبات ذات الأهمية الطبية كمحفزات للنمو</t>
  </si>
  <si>
    <t>المعيار  #3</t>
  </si>
  <si>
    <t>اذكر 5 محاصيل رئيسية ومنتجاتها الثانوية التي تنتجها الملكية وقيمتها الإجمالية (بحد أقصى 5)</t>
  </si>
  <si>
    <t>المعيار #4: يساهم اثنان على الأقل مما يلي في الإنتاج الزراعي: 1) المحاصيل المؤقتة، 2) المراعي، 3) المحاصيل الدائمة، 4) الأشجار في المزرعة،</t>
  </si>
  <si>
    <t>5) الثروة الحيوانية أو المنتجات الثروة الحيوانية، و 6) تربية الأحياء المائية</t>
  </si>
  <si>
    <t>الجدول 8-7</t>
  </si>
  <si>
    <t>الخطوة  8 - حساب قيمة الإنتاج = أسعار السلع مضروبًا في الكميات الفعلية</t>
  </si>
  <si>
    <t>الجدول 8-8</t>
  </si>
  <si>
    <t>ب.20</t>
  </si>
  <si>
    <t>الخطوة 9 - حساب المساهمة الموازية لـ 1) المحاصيل/ المراعي، 2) الأشجار أو منتجات الأشجار، 3) الثروة الحيوانية أو منتجات الثروة الحيوانية، و4) الأسماك/ تربية الأحياء المائية</t>
  </si>
  <si>
    <t>الجدول 8-9</t>
  </si>
  <si>
    <t>(يرجى تركه فارغًا إذا كانت مثل هذه الممارسات لا تطبق)</t>
  </si>
  <si>
    <t xml:space="preserve">مساهمة المحاصيل/ المنتجات الثانوية  (بالدولار الأمريكي) </t>
  </si>
  <si>
    <t>مساهمة الثروة الحيوانية/ الحيوانات (بالدولار أمريكي)</t>
  </si>
  <si>
    <t>مساهمة الأشجار/ منتجات الأشجار (بالدولار الأمريكي)</t>
  </si>
  <si>
    <t>مساهمة الأسماك/ تربية الأحياء المائية (بالدولار أمريكي)</t>
  </si>
  <si>
    <t>مساهمة من عناصر أخرى (بالدولار الأمريكي)</t>
  </si>
  <si>
    <t>النسبة المئوية للمساحة</t>
  </si>
  <si>
    <t>النسبة المئوية للمساحة الزراعية</t>
  </si>
  <si>
    <t>أ.4</t>
  </si>
  <si>
    <t>لكل نوع من أنواع الحيوانات (بحد أقصى 3) يتم تربيتها في هذه الملكية الزراعية، قم بسرد السلالات المختلفة وعدد الحيوانات التي تمثلها كل سلالة</t>
  </si>
  <si>
    <t>اتركه فارغًا إذا لم يكن هناك أي سلالات)</t>
  </si>
  <si>
    <t>اسم النوع</t>
  </si>
  <si>
    <t>اسم السلالة/ الحيوان المهجن</t>
  </si>
  <si>
    <t>عدد الحيوانات</t>
  </si>
  <si>
    <t>الحصان المحلي</t>
  </si>
  <si>
    <t>الماشية المحلية</t>
  </si>
  <si>
    <t>الخطوة 10 - حساب المساهمة الموازية لـ 1) المحاصيل/ المراعي، 2) الأشجار أو منتجات الأشجار، 3) الثروة الحيوانية أو منتجات الثروة الحيوانية، و4) الأسماك/ تربية الأحياء المائية</t>
  </si>
  <si>
    <t>الجدول 8-10</t>
  </si>
  <si>
    <t xml:space="preserve">مساهمة المحاصيل/ المنتجات الثانوية  (%) </t>
  </si>
  <si>
    <t>مساهمة الثروة الحيوانية/ الحيوانات  (%)</t>
  </si>
  <si>
    <t>مساهمة الأشجار/ منتجات الأشجار  (%)</t>
  </si>
  <si>
    <t>مساهمة الأسماك/ تربية الأحياء المائية  (%)</t>
  </si>
  <si>
    <t>مساهمة من عناصر أخرى  (%)</t>
  </si>
  <si>
    <t>الخطوة 11 - التحقق مما إذا كان اثنان على الأقل مما سبق يساهمان في إنتاج المزرعة للملكية</t>
  </si>
  <si>
    <t>الجدول 8-11</t>
  </si>
  <si>
    <t>الملكية  #1</t>
  </si>
  <si>
    <t>المعيار #4</t>
  </si>
  <si>
    <t>المعيار #5: تمارس المزرعة تناوب المحاصيل أو تناوب المحاصيل/ المراعي ويتضمن ذلك وجود محصولين على الأقل أو محاصيل ومراعي تغطي 80% من المساحة المزروعة بالمزرعة (باستثناء المحاصيل الدائمة</t>
  </si>
  <si>
    <t>والمراعي الدائمة (على مدار 3 سنوات). في حال تناوب محصولين، يجب أن يكون المحصولان من جنس نباتي مختلف، على سبيل المثال الأعشاب بالإضافة إلى البقوليات، أو الأعشاب بالإضافة إلى الدرنات إلخ.</t>
  </si>
  <si>
    <t>الخطوة 12 - يوضح الجدول 8-12 المساحة الزراعية التي تمارس تناوب المحاصيل أو تناوب المحاصيل/ المراعي يتضمن ذلك اثنين على الأقل من المحاصيل/ المراعي المختلفة من جنس نباتي مختلف</t>
  </si>
  <si>
    <t>الجدول 8-12</t>
  </si>
  <si>
    <t xml:space="preserve"> المساحة الزراعية التي تمارس تناوب المحاصيل أو تناوب المحاصيل/ المراعي يتضمن ذلك اثنين على الأقل من المحاصيل/ المراعي المختلفة من جنس نباتي مختلف (٪)</t>
  </si>
  <si>
    <t>الخطوة 13 - التحقق مما إذا كانت المساحة المذكورة أعلاه أكبر من 80٪</t>
  </si>
  <si>
    <t>الجدول 8-13</t>
  </si>
  <si>
    <t>إن المساحة الزراعية التي تمارس تناوب المحاصيل أو تناوب المحاصيل/ المراعي ويتضمن ذلك اثنين على الأقل من المحاصيل/ المراعي المختلفة من جنس نباتي مختلف تغطي أكثر من 80٪</t>
  </si>
  <si>
    <t>المعيار #5</t>
  </si>
  <si>
    <t>الخطوة 14 - تحديد السلالات المتكيفة محليًا</t>
  </si>
  <si>
    <t>الجدول 8-14</t>
  </si>
  <si>
    <t>أنواع الحيوانات</t>
  </si>
  <si>
    <t>أنواع الحيوانات (عدد)</t>
  </si>
  <si>
    <t>سلالات الحيوانات</t>
  </si>
  <si>
    <t>سلالات الحيوانات  (عدد)</t>
  </si>
  <si>
    <t>الخطوة 15 - التحقق مما إذا كانت الملكية تشمل سلالات متكيفة محليًا</t>
  </si>
  <si>
    <t>الجدول 8-15</t>
  </si>
  <si>
    <t>تشمل الملكية سلالات متكيفة محليًا</t>
  </si>
  <si>
    <t>المعيار #6</t>
  </si>
  <si>
    <t>الخطوة 16 - إحصاء عدد المعايير التي تستوفيها الملكية</t>
  </si>
  <si>
    <t>الجدول 8-16</t>
  </si>
  <si>
    <t>المعيار #3</t>
  </si>
  <si>
    <t>العدد الإجمالي للممارسات الداعمة للتنوع البيولوجيي المستوفاه</t>
  </si>
  <si>
    <t>الخطوة 17 - تصنيف الملكية وفقًا لمعايير الاستدامة</t>
  </si>
  <si>
    <t>أخضر (مرغوب): الملكية الزراعية تستوفي معيارين على الأقل من المعايير المذكورة</t>
  </si>
  <si>
    <t>أحمر (غير مستدام): الملكية الزراعية لا تستوفي أي من المعايير المذكورة أعلاه</t>
  </si>
  <si>
    <t>الجدول 8-17</t>
  </si>
  <si>
    <t>الجدول 8-18</t>
  </si>
  <si>
    <t>المساحة الزراعة بالهكتار</t>
  </si>
  <si>
    <t>الجدول 8-19</t>
  </si>
  <si>
    <t>الإجملي</t>
  </si>
  <si>
    <t>9- معدل الأجور في الزراعة</t>
  </si>
  <si>
    <t>الجدول 9-1</t>
  </si>
  <si>
    <t>ج.1</t>
  </si>
  <si>
    <t>هل وظفت هذه الملكية الزراعية أي عامل للقيام بمهام بسيطة وروتينية؟</t>
  </si>
  <si>
    <t>عمال غير مهرة معينين</t>
  </si>
  <si>
    <t>الأجر اليومي بالعملة المحلية</t>
  </si>
  <si>
    <t>(يرجى التأشير على دائرة واحدة فقط )</t>
  </si>
  <si>
    <t>الانتقال إلى السؤال ج.3</t>
  </si>
  <si>
    <t>الجدول 9-2</t>
  </si>
  <si>
    <t>ج.2</t>
  </si>
  <si>
    <t>الحد الأدنى للأجور بالعملة المحلية</t>
  </si>
  <si>
    <t>متوسط الأجر اليومي</t>
  </si>
  <si>
    <t>متوسط الأجر اليومي بوحدات العملة المحلية</t>
  </si>
  <si>
    <t>متوسط الأجر اليومي المدفوع عينيًا أو محولًا إلى وحدات العملة المحلية</t>
  </si>
  <si>
    <t>الخطوة 3 - تصنيف الملكية وفقًا لمعايير الاستدامة</t>
  </si>
  <si>
    <t>أخضر (مرغوب): إذا كان معدل الأجور المدفوعة للعمالة غير الماهرة أعلى من الحد الوطني الأدنى للأجور أو الحد الأدنى للأجور في القطاع الزراعي (إن وجد). النتيجة الافتراضية للمزارع عدم توظيف العمالة.</t>
  </si>
  <si>
    <t>أصفر (مقبول): إذا كان معدل الأجور المدفوع للعمالة غير الماهرة يساوي الحد الوطني الأدنى لمعدل الأجور أو الحد الأدنى لمعدل الأجور في القطاع الزراعي (إن وجد)</t>
  </si>
  <si>
    <t>أحمر (غير مستدام): إذا كان معدل الأجور المدفوعة للعمالة غير الماهرة أقل من الحد الوطني الأدنى للأجور أو الحد الأدنى لمعدل الأجور في القطاع الزراعي (إن وجد)</t>
  </si>
  <si>
    <t>الجدول 9-3</t>
  </si>
  <si>
    <t>حدائق المطبخ والحدائق المنزلية</t>
  </si>
  <si>
    <t>الجدول 9-4</t>
  </si>
  <si>
    <t>الجدول 9-5</t>
  </si>
  <si>
    <t>10- مقياس تجربة انعدام الأمن الغذائي (FIES)</t>
  </si>
  <si>
    <t>ج.3</t>
  </si>
  <si>
    <t>خلال الاثنى عشر شهرًا الماضية، هل كان هناك وقت كنت قلقًا فيه (أو أي فرد آخر في الأسرة) من أنك لن تحصل على ما يكفي من الطعام بسبب نقص المال</t>
  </si>
  <si>
    <t>الجدول 10-1</t>
  </si>
  <si>
    <t xml:space="preserve"> أو الموارد الأخرى؟</t>
  </si>
  <si>
    <t>السؤال ج.3</t>
  </si>
  <si>
    <t>السؤال ج.4</t>
  </si>
  <si>
    <t>السؤال ج.5</t>
  </si>
  <si>
    <t>السؤال ج.6</t>
  </si>
  <si>
    <t>السؤال ج.7</t>
  </si>
  <si>
    <t>السؤال ج.8</t>
  </si>
  <si>
    <t>السؤال ج.9</t>
  </si>
  <si>
    <t>السؤال ج.10</t>
  </si>
  <si>
    <t>آخر 12 شهرًا</t>
  </si>
  <si>
    <t>لا أرغب بالإجابة</t>
  </si>
  <si>
    <t>الجدول 10-2</t>
  </si>
  <si>
    <t>قلق</t>
  </si>
  <si>
    <t>غذاء صحي</t>
  </si>
  <si>
    <t>أنواع قليلة من الغذاء</t>
  </si>
  <si>
    <t>التخلي عن وجبة</t>
  </si>
  <si>
    <t>تناول كمية أقل</t>
  </si>
  <si>
    <t>نفاد الغذاء</t>
  </si>
  <si>
    <t>جائع</t>
  </si>
  <si>
    <t>يوم كامل</t>
  </si>
  <si>
    <t>ج.4</t>
  </si>
  <si>
    <t>خلال الاثنى عشر شهرًا الماضية، هل كان هناك وقت كنت فيه (أو أي فرد آخر في الأسرة) غير قادر على تناول طعام صحي ومغذي بسبب نقص المال</t>
  </si>
  <si>
    <t>الجدول 10-3</t>
  </si>
  <si>
    <t>ج.5</t>
  </si>
  <si>
    <t>خلال الاثنى عشر شهرًا الماضية، هل كان هناك وقت تناولت فيه (أو أي فرد آخر في الأسرة) بعض أنواع الأطعمة فقط بسبب نقص المال أو الموارد الأخرى؟</t>
  </si>
  <si>
    <t>النتيجة الأولية للمستجيب</t>
  </si>
  <si>
    <t>ج.6</t>
  </si>
  <si>
    <t>هل كان عليك أنت (أو أي فرد آخر في الأسرة) أن تتخلوا عن وجبة طعام بسبب عدم توفر النقود الكافية أو الموارد الأخرى؟</t>
  </si>
  <si>
    <t>الخطوة 5 - إذا كان لدى المستجيب إجابة واحدة بـ "لا يوجد"، سيتم استبعادها تلقائيًا من التحليل بواسطة تطبيق مقياس تجربة انعدام الأمن الغذائي</t>
  </si>
  <si>
    <t>الجدول 10-5</t>
  </si>
  <si>
    <t>ج.7</t>
  </si>
  <si>
    <t>خلال الاثنى عشر شهرًا الماضية، هل كان هناك وقت أكلت فيه (أو أي فرد آخر في الأسرة) أقل مما كنت تعتقد أنه يجب عليك أكله بسبب نقص المال</t>
  </si>
  <si>
    <t>ج.8</t>
  </si>
  <si>
    <t>هل كان هناك وقت نفد فيه الطعام لدى أسرتك بسبب نقص المال أو الموارد الأخرى؟</t>
  </si>
  <si>
    <t>ج.9</t>
  </si>
  <si>
    <t>هل كان هناك كنت فيه (أو أي فرد آخر في الأسرة) جائعًا ولكنك لم تأكل لأنه لم يكن هناك ما يكفى من المال أو موارد أخرى لتأمين الطعام؟</t>
  </si>
  <si>
    <t>ج.10</t>
  </si>
  <si>
    <t>خلال الاثنى عشر شهرًا الماضية، هل مر عليك أنت (أو أي فرد آخر في الأسرة) يوم كامل دون تناول الطعام بسبب نقص المال أو الموارد الأخرى؟</t>
  </si>
  <si>
    <t>الخطوة 6 - إنشاء صحيفة برنامج أكسيل بصيغة قيم مفصولة بفواصل (CSV) متبعًا الهيكل الموضح أدناه:</t>
  </si>
  <si>
    <t>ترجيحات أخذ عينات الأسر في العمود التاسع (لا يوجد في حالة عدم الاتاحة)</t>
  </si>
  <si>
    <t>ترجيحات أخذ عينات الأفراد في العمود العاشر (لا يوجد في حالة عدم الاتاحة)</t>
  </si>
  <si>
    <t xml:space="preserve">أرض مراحة مؤقتًا </t>
  </si>
  <si>
    <t>المتغير الحضري/ الريفي في العمود الحادي عشر (لا يوجد في حالة عدم الاتاحة)</t>
  </si>
  <si>
    <t>المتغير الإقليمي في العمود الثاني عشر (لا يوجد في حالة عدم الاتاحة)</t>
  </si>
  <si>
    <t>الجدول 10-6</t>
  </si>
  <si>
    <t>الترجيح (WT)</t>
  </si>
  <si>
    <t>حضري</t>
  </si>
  <si>
    <t>لا يوجد</t>
  </si>
  <si>
    <t>حساب الحدة - نظرية التجاوب مع المفردات اللغوية (IRT) (المعيار الأقل حدة هو "قلق"، في حين أن الأكثر حدة هو "يوم كامل")</t>
  </si>
  <si>
    <t>كلما كان العنصر أكثر حدة، قلت احتمالية إبلاغ المستجيبين عنه</t>
  </si>
  <si>
    <t>الجدول 10-7</t>
  </si>
  <si>
    <t>إحصائيات البند</t>
  </si>
  <si>
    <t>الحدة (معايير الشدة)</t>
  </si>
  <si>
    <t>الجدول 10-8</t>
  </si>
  <si>
    <t xml:space="preserve">درجة.أولية </t>
  </si>
  <si>
    <t>الحدة (معايير القدرة)</t>
  </si>
  <si>
    <t>الخطأ</t>
  </si>
  <si>
    <t>الجدول 10-9</t>
  </si>
  <si>
    <t xml:space="preserve">درجة أولية </t>
  </si>
  <si>
    <t>النسبة المئوية للأفراد</t>
  </si>
  <si>
    <t>الاحتمالية (الاعتدال + الحدة)</t>
  </si>
  <si>
    <t>الاحتمالية (الحدة)</t>
  </si>
  <si>
    <t>الجدول 10-10</t>
  </si>
  <si>
    <t>الخطوة 11 - تصنيف الملكية وفقًا لمعايير الاستدامة</t>
  </si>
  <si>
    <t>الجدول 10-11</t>
  </si>
  <si>
    <t>الجدول 10-12</t>
  </si>
  <si>
    <t>الجدول 10-13</t>
  </si>
  <si>
    <t>11- ضمان حقوق حيازة الأرض</t>
  </si>
  <si>
    <t>ج.11</t>
  </si>
  <si>
    <t>هل هناك أي وثيقة رسمية لأي من الأراضي الزراعية لدى المالك/ الملكية (أو ملكية، استخدام، إشغال) والصادرة عن دائرة السجل العقاري/ دائرة المساحة؟</t>
  </si>
  <si>
    <t>الجدول 11-1</t>
  </si>
  <si>
    <t>المستند الرسمي</t>
  </si>
  <si>
    <t>الاسم المدرج على المستند</t>
  </si>
  <si>
    <t>حق البيع</t>
  </si>
  <si>
    <t>حق التوريث</t>
  </si>
  <si>
    <t>الخطوة 2 - تصنيف الملكية وفقًا لمعايير الاستدامة</t>
  </si>
  <si>
    <t>لا إجابة</t>
  </si>
  <si>
    <t>أخضر (مرغوب): لديه مستند رسمي يحمل اسم المالك/ الملكية، أو يمتلك حق بيع أي جزء من الملكية، أو حق توريث أي جزء منها</t>
  </si>
  <si>
    <t>أصفر (مقبول): يمتلك مستند رسمي حتى لو لم يكن يحمل اسم المالك/ الملكية</t>
  </si>
  <si>
    <t>ج.12</t>
  </si>
  <si>
    <t>هل اسم المالك أو أي عضو في الملكية مدرج باعتباره مالكًا أو صاحب حق استخدام في أي من مستندات المعترف بها قانونًا؟</t>
  </si>
  <si>
    <t>أحمر (غير مستدام): لا توجد ردود بالإيجاب على أي من المعايير المذكورة</t>
  </si>
  <si>
    <t>الجدول 11-2</t>
  </si>
  <si>
    <t>ج.13</t>
  </si>
  <si>
    <t>ج.14</t>
  </si>
  <si>
    <t>الجدول 11-3</t>
  </si>
  <si>
    <t>الجدول 11-4</t>
  </si>
  <si>
    <t>عوامل التحويل إلى هكتار</t>
  </si>
  <si>
    <t>دائمًا ما يجب حساب كافة المؤشرات الفرعية بتحويل المساحة إلى هكتار</t>
  </si>
  <si>
    <t>قيمة إنتاج المزرعة لكل هكتار</t>
  </si>
  <si>
    <t>صافي دخل المزرعة</t>
  </si>
  <si>
    <t>آليات التخفيف من المخاطر</t>
  </si>
  <si>
    <t>انتشار تدهور التربة</t>
  </si>
  <si>
    <t>التباين في توفر المياه</t>
  </si>
  <si>
    <t>إدارة الأسمدة</t>
  </si>
  <si>
    <t>إدارة مبيدات الآفات</t>
  </si>
  <si>
    <t>استخدام الممارسات الداعمة للتنوع البيولوجي الزراعي</t>
  </si>
  <si>
    <t>معدل الأجور في الزراعة</t>
  </si>
  <si>
    <t>مقياس تجربة انعدام الأمن الغذائي (FIES)</t>
  </si>
  <si>
    <t>ضمان حقوق حيازة الأرض</t>
  </si>
  <si>
    <t>76.1% من المساحة الزراعية في البلاد غير مستدامة</t>
  </si>
  <si>
    <t>الجدول 7-1</t>
  </si>
  <si>
    <t>استخدام مبيدات الآفات</t>
  </si>
  <si>
    <t>نوع مبيدات الآفات المستخدم</t>
  </si>
  <si>
    <t>متوسطة أو قليلة الخطورة</t>
  </si>
  <si>
    <t>الجدول 7-2</t>
  </si>
  <si>
    <t>التدابير الصحية</t>
  </si>
  <si>
    <t>الجدول 7-3</t>
  </si>
  <si>
    <t>التدابير البيئية</t>
  </si>
  <si>
    <t>الخطوة 4 - حساب عدد التدابير (الصحية والبيئية) التي اعتمدها الملكية والمرتبطة بنوع مبيدات الآفات المستخدم</t>
  </si>
  <si>
    <t>الجدول 7-4</t>
  </si>
  <si>
    <t>عالية أو شديدة الخطورة، غير القانونية</t>
  </si>
  <si>
    <t>الخطوة 5 - تصنيف الملكية وفقًا لمعايير الاستدامة</t>
  </si>
  <si>
    <t>أخضر (مرغوب): تستخدم المزرعة مبيدات الآفات متوسطة أو قليلة الخطورة فقط (الفئة الثانية أو الثالثة وفق تصنيف منظمة الصحة العالمية). وفي هذه الحالة، فإنها تلتزم بجميع التدابير الثلاثة المتعلقة بالصحة</t>
  </si>
  <si>
    <t>وما لا يقل عن أربعة من التدابير المتعلقة بالبيئة. النتيجة الافتراضية للمزارع التي لا تستخدم مبيدات الآفات.</t>
  </si>
  <si>
    <t>أصفر (مقبول): تستخدم المزرعة مبيدات الآفات متوسطة أو قليلة الخطورة فقط (الفئة الثانية II أو الثالثة III وفق تصنيف منظمة الصحة العالمية) وتتخذ تدبيرين على الأقل من التدابير الصحية والبيئية</t>
  </si>
  <si>
    <t>أحمر (غير مستدام): تستخدم المزرعة مبيدات الآفات عالية أو شديدة الخطورة (الفئة شديدة الخطورة Ia أو عالية الخطورة Ib وفق تصنيف منظمة الصحة العالمية)، أو مبيدات الآفات غير القانونية، أو تستخدم مبيدات الآفات متوسطة أو قليلة الخطورة</t>
  </si>
  <si>
    <t>دون اتخاذ تدابير محددة للحد من المخاطر البيئية أو الصحية المرتبطة باستخدامها (أقل من تدبيرين من كل فئة).</t>
  </si>
  <si>
    <t>الجدول 7-5</t>
  </si>
  <si>
    <t>الخطوة 6 - ربط حالة الاستدامة بالمساحة الزراعية لكل ملكية (تقاس بالهكتار)</t>
  </si>
  <si>
    <t>الجدول 7-6</t>
  </si>
  <si>
    <t>الجدول 7-7</t>
  </si>
  <si>
    <t>في كل صحيفة، يتم ذكر الأسئلة ذات الصلة بهذا المؤشر الفرعي المحدد مع تقديم أمثلة للإجابات.</t>
  </si>
  <si>
    <t>يرفق في الجانب الأيمن من كل صحيفة كافة الحسابات والخطوات اللازمة لحساب كل مؤشر فرعي.</t>
  </si>
  <si>
    <t>في النهاية، ستجد صحيفة إضافية معنية بالتحويل إلى هكتار</t>
  </si>
  <si>
    <t>وصحيفة أخرى بها لوحة معلومات هدف التنمية المستدامة 2-4-1 التي تم إنشاؤها بعد حساب الـ 11 مؤشرًا فرعيًا</t>
  </si>
  <si>
    <t>أ.3</t>
  </si>
  <si>
    <t>أ.6</t>
  </si>
  <si>
    <t>من وجهة نظر اقتصادية، ما هو التركيز الزرا عي الرئيسي للملكية؟</t>
  </si>
  <si>
    <t>أ.7</t>
  </si>
  <si>
    <t>ما هو إجمالي تكلفة إنتاج المحاصيل والثروة الحيوانية والمنتجات الثانوية؟</t>
  </si>
  <si>
    <t>أ&gt;3</t>
  </si>
  <si>
    <t>كانت هذه الملكية قادرة على الحصول على التأمين أو استفادت منه فعليًا للحماية من الصدمات الخارجية</t>
  </si>
  <si>
    <t>لم يكن بإمكان الملكية الحصول على إلى أي من الآليات المذكورة أعلاه للحماية من الصدمات الخارجية أو الاستفادة منها</t>
  </si>
  <si>
    <t>أ.8</t>
  </si>
  <si>
    <t>ب&gt;1</t>
  </si>
  <si>
    <t>غير ذلك (يرجى التحديد)</t>
  </si>
  <si>
    <t>الانتقال إلى السؤال ب.3</t>
  </si>
  <si>
    <t>ب.4</t>
  </si>
  <si>
    <t>الانتقال إلى السؤال ب.6</t>
  </si>
  <si>
    <t>ب.5</t>
  </si>
  <si>
    <t>ب.6</t>
  </si>
  <si>
    <t>الانتقال إلى السؤال ب.10</t>
  </si>
  <si>
    <t>ب.8</t>
  </si>
  <si>
    <t>ب.9</t>
  </si>
  <si>
    <t>اتباع البروتوكولات الصادرة عن خدمات الإرشاد الزراعي أو تعليمات البائع أو اللوائح المحلية، بما لا يتجاوز الجرعات الموصى بها.</t>
  </si>
  <si>
    <t>استخدام مصدر عضوي للمغذيات (بما في ذلك مخلفات الروث أو التسميد) وحده، أو بالاشتراك مع الأسمدة الاصطناعية أو المعدنية.</t>
  </si>
  <si>
    <t>استخدام الإدارة محددة الموقع للمغذيات أو الزراعة الدقيقة</t>
  </si>
  <si>
    <t>ب.10</t>
  </si>
  <si>
    <t>هل استخدمت هذه الملكية الزراعية أي مبيدات آفات لإنتاج المحاصيل أو الثروة الحيوانية؟</t>
  </si>
  <si>
    <t>الانتقال إلى السؤال ب.17</t>
  </si>
  <si>
    <t>ما نوع مبيدات الآفات التي استخدمتها هذه الملكية الزراعية؟</t>
  </si>
  <si>
    <t>ب.11</t>
  </si>
  <si>
    <t>ب.13</t>
  </si>
  <si>
    <t>الانتقال إلى السؤال ب.15</t>
  </si>
  <si>
    <t>ب.14</t>
  </si>
  <si>
    <t>ب.15</t>
  </si>
  <si>
    <t>ب.16</t>
  </si>
  <si>
    <t>أي من الإجراءات التالية اعتمدتها هذه الملكية الزراعية فيما يتعلق بمكافحة الآفات؟ (آفات النبات والأمراض الحيوانية)</t>
  </si>
  <si>
    <t>المناوبة بين المحاصيل</t>
  </si>
  <si>
    <t>استخدم مبيد واحد لمرتين فقط أو من خلال الخلط في الموسم الواحد لتجنب نشوء مقاومة المبيدات الحشرية</t>
  </si>
  <si>
    <t>الخطوة 2 - حساب قيمة الإنتاج = أسعار السلع مضروبًا في الكميات الفعلية</t>
  </si>
  <si>
    <t>الخطوة 3 - جمع قيم الإنتاج جميعها للحصول على إجمالي قيمة إنتاج المزرعة</t>
  </si>
  <si>
    <t>الخطوة 5 - حساب قيمة إنتاج المزرعة لكل هكتار (FOVH) = إجمالي قيمة إنتاج المزرعة مقسومًا على إجمالي المساحة الزراعية</t>
  </si>
  <si>
    <t>الخطوة 7 -  أخذ فئات المزارع الـ 12 في الاعتبار</t>
  </si>
  <si>
    <t>يعكس الأساس المنطقي وراء تجميع الممتلكات الزراعية حسب فئة المزارع الحاجة إلى تقدير حدود قصوى مختلفة</t>
  </si>
  <si>
    <t>الخطوة 8 - حساب 90% لكل فئة من فئات الملكية: ترتيب القيم من الأقل إلى الأعلى إنتاجية</t>
  </si>
  <si>
    <t>%90 = 0.9 × إجمالي عدد الملاحظات (حسب فئة المزرعة)</t>
  </si>
  <si>
    <t>الخطوة 9 - حساب الـ 90% لكل فئة من فئات الملكية</t>
  </si>
  <si>
    <t>الخطوة 10 - إجراء تقييم الاستدامة لكل مزرعة تنتمي إلى فئة معينة</t>
  </si>
  <si>
    <t>الفئة التي تنتمي إليها</t>
  </si>
  <si>
    <t>الخطوة 12- جمع المساحة الزراعية وفقًا لحالة الاستدامة وقسمتها على إجمالي مساحة الأرض الزراعية</t>
  </si>
  <si>
    <t>المساحة الزراعية بالهكتار = الأرض المزروعة بالمحاصيل المؤقتة + أراضي المروج والمراعي المؤقتة +</t>
  </si>
  <si>
    <t>الأرض المراحة مؤقتًا + الأرض المزروعة بالمحاصيل الدائمة + أراضي المروج والمراعي الدائمة</t>
  </si>
  <si>
    <t>وعليه، إن قيمة إنتاج المزرعة لكل هكتار المرتبطة بالـ 90% تُستَمَد لكل فئة، باستخدام المعادلة التالية</t>
  </si>
  <si>
    <t>الجدول 2-2أ</t>
  </si>
  <si>
    <t>المساحة الزراعية بالهكتار = الأرض المزروعة بالمحاصيل المؤقتة + أراضي المروج والمراعي المؤقتة + الأرض المراحة مؤقتًا +</t>
  </si>
  <si>
    <t>الأرض المزروعة بالمحاصيل الدائمة + أراضي المروج والمراعي الدائمة</t>
  </si>
  <si>
    <t>الخطوة 4أ - جمع المساحة الزراعية وفقًا لحالة الاستدامة وقسمتها على إجمالي مساحة الأرض الزراعية</t>
  </si>
  <si>
    <r>
      <t xml:space="preserve">حساب صافي دخل المزرعة باستخدام المعادلة التالية: </t>
    </r>
    <r>
      <rPr>
        <b/>
        <sz val="11"/>
        <color rgb="FF000000"/>
        <rFont val="Calibri"/>
        <family val="2"/>
        <scheme val="minor"/>
      </rPr>
      <t>NFI= CR+Yk-OE-Dep+ ∆In</t>
    </r>
  </si>
  <si>
    <t>CR = إجمالي النقد الذي تتسلمه المزرعة، بما في ذلك مدفوعات البرنامج المباشرة</t>
  </si>
  <si>
    <t>Δ Inv = قيمة تغير المخزون</t>
  </si>
  <si>
    <t>إنتاج السنة الأول</t>
  </si>
  <si>
    <t>إنتاج السنة الثانية</t>
  </si>
  <si>
    <t>إنتاج السنة الثالثة</t>
  </si>
  <si>
    <t>قيمة تغير المخزون</t>
  </si>
  <si>
    <t>الخطوة 3ب - حساب صافي دخل المزرعة باستخدام المعادلة الموضحة أعلاه</t>
  </si>
  <si>
    <t>الخطوة 4ب - تصنيف الملكية وفقًا لمعايير الاستدامة</t>
  </si>
  <si>
    <t>الخطوة 6ب- أ جمع المساحة الزراعية وفقًا لحالة الاستدامة وقسمتها على إجمالي مساحة الأرض الزراعية</t>
  </si>
  <si>
    <t>الخيار المبسط (1): لا يتم النظر في الإهلاك وقيمة تغير المخزون</t>
  </si>
  <si>
    <r>
      <t xml:space="preserve">حساب صافي دخل المزرعة باستخدام المعادلة: </t>
    </r>
    <r>
      <rPr>
        <b/>
        <sz val="11"/>
        <color rgb="FF000000"/>
        <rFont val="Calibri"/>
        <family val="2"/>
        <scheme val="minor"/>
      </rPr>
      <t>NFI= CR+Yk-OE</t>
    </r>
  </si>
  <si>
    <t>الخطوة 3ج - حساب صافي دخل المزرعة باستخدام المعادلة الموضحة أعلاه</t>
  </si>
  <si>
    <t>الخطوة 4ج - تصنيف الملكية وفقًا لمعايير الاستدامة</t>
  </si>
  <si>
    <t>الخطوة 6ج- جمع المساحة الزراعية وفقًا لحالة الاستدامة وقسمتها على إجمالي مساحة الأرض الزراعية</t>
  </si>
  <si>
    <r>
      <t xml:space="preserve">الخطوة 2 - حساب قيمة الإنتاج = أسعار السلع </t>
    </r>
    <r>
      <rPr>
        <b/>
        <sz val="11"/>
        <rFont val="Calibri"/>
        <family val="2"/>
        <scheme val="minor"/>
      </rPr>
      <t>مضروبًا</t>
    </r>
    <r>
      <rPr>
        <sz val="11"/>
        <rFont val="Calibri"/>
        <family val="2"/>
        <scheme val="minor"/>
      </rPr>
      <t xml:space="preserve"> في الكميات الفعلية</t>
    </r>
  </si>
  <si>
    <r>
      <t xml:space="preserve">الخطوة 3 - حساب حصة كل سلعة من قيمة الإنتاج = قيمة كل إنتاج </t>
    </r>
    <r>
      <rPr>
        <b/>
        <sz val="12"/>
        <color theme="1"/>
        <rFont val="Calibri"/>
        <family val="2"/>
        <scheme val="minor"/>
      </rPr>
      <t>مقسومة</t>
    </r>
    <r>
      <rPr>
        <sz val="12"/>
        <color theme="1"/>
        <rFont val="Calibri"/>
        <family val="2"/>
        <scheme val="minor"/>
      </rPr>
      <t xml:space="preserve"> على إجمالي قيمة الإنتاج</t>
    </r>
  </si>
  <si>
    <t>وتحدد الحصة الأكبر</t>
  </si>
  <si>
    <t>حصة السلع من إجمالي قيمة إنتاج الملكية</t>
  </si>
  <si>
    <t>الخطوة 4 - تقيم ما إذا كانت الملكية متنوعة بناءً على المعايير التالية:</t>
  </si>
  <si>
    <t>حصة السلعة #1 من قيمة الإنتاج</t>
  </si>
  <si>
    <t>حصة السلعة #2 من قيمة الإنتاج</t>
  </si>
  <si>
    <t>حصة السلعة #3 من قيمة الإنتاج</t>
  </si>
  <si>
    <t>الخطوة 5 - التحقق مما إذا كانت الملكية لديها القدرة على الحصول على التمويل و/أو التأمين أو الاستفادة منها بالفعل</t>
  </si>
  <si>
    <t>القدرة على الحصول على التمويل أو الاستفادة منه بالفعل</t>
  </si>
  <si>
    <t xml:space="preserve">القدرة على الحصول على التأمين أو الاستفادة منه بالفعل </t>
  </si>
  <si>
    <t>الخطوة 6 - تجميع جميع المعلومات في جدول واحد فريد وحساب عدد آليات التخفيف من المخاطر التي تبنيها الملكية</t>
  </si>
  <si>
    <t>التنويع داخل المزرعة</t>
  </si>
  <si>
    <t>الخطوة 7 - تصنيف الملكية وفقًا لمعايير الاستدامة</t>
  </si>
  <si>
    <t>الخطوة 9 - جمع المساحة الزراعية وفقًا لحالة الاستدامة وقسمتها على إجمالي مساحة الأرض الزراعية</t>
  </si>
  <si>
    <t>الخطوة 4 - جمع المساحة الزراعية وفقًا لحالة الاستدامة وقسمتها على إجمالي مساحة الأرض الزراعية</t>
  </si>
  <si>
    <t>الخطوة 2 - حساب المساحة الزراعية بالهكتار (= الأرض المزروعة بالمحاصيل المؤقتة + أراضي المروج والمراعي المؤقتة + الأرض المراحة مؤقتًا +</t>
  </si>
  <si>
    <t xml:space="preserve">الأرض المزروعة بالمحاصيل الدائمة + أراضيالمروج والمراعي الدائمة)، توضيح المساحة الزراعية المتأثرة بأي من التهديدات </t>
  </si>
  <si>
    <t>وحساب حصة المساحة الزراعية المتأثرة بأي تهديد (= المساحة الزراعية المتأثرة مقسومة على المساحة الزراعية للملكية)</t>
  </si>
  <si>
    <t>الخطوة 3أ - ربط حالة الاستدامة بالمساحة الزراعية لكل ملكية (تقاس بالهكتار)</t>
  </si>
  <si>
    <t>الخطوة 6 - تصنيف الأملاك حسب أ) القطاعات الأسرية وغير الأسرية، ب) النوع الرئيسي للإنتاج، ج) سواء كانت المساحة الزراعية مروية أم لا</t>
  </si>
  <si>
    <t>الخطوة 5ب - ربط حالة الاستدامة بالمساحة الزراعية لكل ملكية (تقاس بالهكتار)</t>
  </si>
  <si>
    <t>الخطوة 5ج - ربط حالة الاستدامة بالمساحة الزراعية لكل ملكية (تقاس بالهكتار)</t>
  </si>
  <si>
    <t>الخطوة 2 - حسب المساحة الزراعية بالهكتار (= الأرض المزروعة بالمحاصيل المؤقتة + أراضي المروج والمراعي المؤقتة + الأرض المراحة مؤقتًا +</t>
  </si>
  <si>
    <t>الأرض المزروعة بالمحاصيل الدائمة + أراضي المروج والمراعي الدائمة)، توضح المساحة الزراعية المروية وحساب</t>
  </si>
  <si>
    <t>لا، لا  تتوفر المياه</t>
  </si>
  <si>
    <t>الخطوة 2 - حساب عدد التدابير التي اتخذتها الملكية للتخفيف من المخاطر البيئية المرتبطة باستخدام الأسمدة</t>
  </si>
  <si>
    <t>الخطوة 5 - جمع المساحة الزراعية وفقًا لحالة الاستدامة وقسمتها على إجمالي مساحة الأرض الزراعية</t>
  </si>
  <si>
    <t>الخطوة 7 - جمع المساحة الزراعية وفقًا لحالة الاستدامة وقسمتها على إجمالي مساحة الأرض الزراعية</t>
  </si>
  <si>
    <t>ه</t>
  </si>
  <si>
    <t>الأسئلة الواردة في أداة المسح الخاص بهدف التنمية المستدامة 2-4-1</t>
  </si>
  <si>
    <t xml:space="preserve">الخطوة 1 - يوضح الجدول 1-1 بيانات التي تم جمعها باستخدام أداة المسح المتعلقة بالكميات والأسعار الفعلية </t>
  </si>
  <si>
    <t>الخطوة 1أ - يوضح الجدول 2-1 بيانات ربحية الملكية للسنوات الثلاث المتتالية الماضية، والتي تم جمعها باستخدام أداة المسح</t>
  </si>
  <si>
    <t>الرقم التعريفي للملكية</t>
  </si>
  <si>
    <t>الخطوة 1ب - الإبلاغ عن جميع تكاليف الملكية التي تم جمعها باستخدام مسح الزراعة/ مسح آخر</t>
  </si>
  <si>
    <t>مثال على الأسئلة الواردة في مسح الزراعة/ مسح آخر</t>
  </si>
  <si>
    <t>الخطوة 2ب - الإبلاغ عن إنتاج الملكية الذي تم جمعه باستخدام مسح الزراعة/ مسح آخر</t>
  </si>
  <si>
    <t>الخطوة 1ج - الإبلاغ عن جميع تكاليف الملكية التي تم جمعها باستخدام مسح الزراعة/ مسح آخر</t>
  </si>
  <si>
    <t>الخطوة 2ج - الإبلاغ عن إنتاج الملكية الذي تم جمعه باستخدام مسح الزراعة/ مسح آخر</t>
  </si>
  <si>
    <t xml:space="preserve">الخطوة 1 - يوضح الجدول 3-1 بيانات التي تم جمعها باستخدام أداة المسح المتعلقى بالكميات والأسعار الفعلية </t>
  </si>
  <si>
    <t xml:space="preserve">الخطوة 1 - يوضح الجدول 4-1 البيانات التي تم جمعها باستخدام أداة المسح المتعلقة بجميع أنواع التهديدات الناجمة عن تدهور التربة </t>
  </si>
  <si>
    <t>الخطوة 1 - يوضح الجدول 5-1 بيانات التي تم جمعها باستخدام أداة المسح المتعلقة بالانخفاض في توفر المياه</t>
  </si>
  <si>
    <t>الخطوة 1 - يوضح الجدول 6-1 التدابير المحددة المتخذة للتخفيف من المخاطر البيئية المرتبطة باستخدام الأسمدة والتي تم جمعها باستخدام أداة المسح</t>
  </si>
  <si>
    <t xml:space="preserve">الخطوة 1 - يوضح الجدول 7-1 نوع مبيدات الآفات التي تستخدمها الملكية والتي تم جمعها باستخدام أداة المسح </t>
  </si>
  <si>
    <t>الخطوة 2 - يوضح الجدول 7-2 التدابير المحددة المعتمدة التي تم جمعها باستخدام أداة المسح لحماية السكان من المخاطر الصحية المتصلة باستخدام مبيدات الآفات.</t>
  </si>
  <si>
    <t>الخطوة 3 - يوضح الجدول 7-3 التدابير المحددة المعتمدة التي تم جمعها باستخدام أداة المسح والمتعلقة بمكافحة الآفات (آفات النبات والأمراض الحيوانية)</t>
  </si>
  <si>
    <t>الخطوة 1 - حساب إجمالي مساحة الملكية بالهكتار</t>
  </si>
  <si>
    <t>II-2</t>
  </si>
  <si>
    <t>الخطوة 2 - حساب إجمالي مساحة الملكية الزراعية المزروعة نباتات طبيعية ومتنوعة</t>
  </si>
  <si>
    <t>المساحة المزروعة نباتات طبيعية ومتنوعة/ وحدة القياس</t>
  </si>
  <si>
    <t>المساحة المزروعة نباتات طبيعية ومتنوعة</t>
  </si>
  <si>
    <t>٪ المساحة الزراعية المزروعة نباتات طبيعية/ متنوعة</t>
  </si>
  <si>
    <t>لا شي ء مما سبق</t>
  </si>
  <si>
    <t>إجمالي المساحة المغطاة</t>
  </si>
  <si>
    <t>المعيار #2: تنتج المزرعة منتجات زراعية عضوية معتمدة، أو تخضع منتجاتها لعملية الاعتماد. (ينطبق فقط على البلدان الحاصلة على الاعتماد)</t>
  </si>
  <si>
    <t>هل تستخدم مضادات الميكروبات المهمة من الناحية الطبية كمحفز نمو لحيواناتك؟</t>
  </si>
  <si>
    <t>الخطوة 6 - التحقق مما إذا كانت الملكية تستخدم مضادات الميكروبات ذات الأهمية الطبية كمحفزات للنمو</t>
  </si>
  <si>
    <t>الخطوة  7 -  يوضح الجدول 8-7 بيانات عن الكميات الفعلية والأسعار التي تم جمعها باستخدام أداة المسح</t>
  </si>
  <si>
    <t>منتج محصولي ثانوي خامس</t>
  </si>
  <si>
    <t>منتح حيواني خامس</t>
  </si>
  <si>
    <t>ما هي النسبة المئوية للمساحة الزراعية التي تطبق فيها  المناوبة بين المحاصيل أو المناوبة بين المحاصيل/ المراعي والتي تنطوي على محاصيل/ مراعي مختلفة من جنسين نباتيين مختلففين على الأقل؟</t>
  </si>
  <si>
    <t>مساهمة المراعي (بالدولار الأمريكي)</t>
  </si>
  <si>
    <t>باتباع المعادلة: قيمة إنتاج المزرعة من المحاصيل/ المنتجات الثانوية (المراعي/ منتجات الأشجار/ الثروة الحيوانية-منتجاتها/ الأسماك-تربية الأحياء المائية) ثم قسمتها على إجمالي قيمة إنتاج المزرعة</t>
  </si>
  <si>
    <t xml:space="preserve"> (%) مساهمة المراعي </t>
  </si>
  <si>
    <t>اثنان على الأقل مما يلي يساهم في إنتاج المزرعة: 1) المحاصيل/ المراعي، 2) الأشجار أو منتجات الأشجار، 3) الثروة الحيوانية أو منتجات الثروة الحيوانية، و4) الأسماك/ تربية الأحياء المائية</t>
  </si>
  <si>
    <t>المعيار #6: تشمل الثروة الحيوانية السلالات المتكيفة محليًا</t>
  </si>
  <si>
    <t>أخضر (مرغوب): الملكية الزراعية تستوفي ثلاثة معايير على الأقل من المعايير المذكورة أعلاه</t>
  </si>
  <si>
    <t>الخطوة 18 - ربط حالة الاستدامة بالمساحة الزراعية لكل ملكية (تقاس بالهكتار)</t>
  </si>
  <si>
    <t>الخطوة 19 - جمع المساحة الزراعية وفقًا لحالة الاستدامة وقسمتها على إجمالي مساحة الأرض الزراعية</t>
  </si>
  <si>
    <t>الخطوة 1 - يوضح الجدول 9-1 بيانات العمال غير المهرة المعينين والأجر اليومي باستخدام أداة المسح</t>
  </si>
  <si>
    <t>الخطوة 2 - يوضح الجدول 9-2 الحد الأدنى الوطني للأجور (يفضل الحد الأدنى للأجور الزراعية، إذا كان متاحًا). إن المعلومات عن الحد الأدنى للأجور</t>
  </si>
  <si>
    <t>عادةً ما توفرها مكاتب الإحصاء الوطنية أو تسجلها مصادر رسمية (مثل منظمة العمل الدولية)</t>
  </si>
  <si>
    <t xml:space="preserve">كم دفعت هذه الملكية الزراعية في المتوسط نقدًا و/أو عينيًا للعامل الذي يؤدي مهام بسيطة وروتينية يوميًا (8 ساعات)؟ </t>
  </si>
  <si>
    <t>معدل الأجر اليومي المدفوع للعامل غير الماهر = (إجمالي البدل السنوي)/ (إجمالي ساعات العمل السنوية) * 8</t>
  </si>
  <si>
    <t>الأسئلة الواردة في أداة المسح الخاصة بهدف التنمية المستدامة 2-4-1</t>
  </si>
  <si>
    <t>الخطوة 1 - يوضح الجدول 10-1 الإجابات التي تم الحصول عليها باستخدام أداة المسح</t>
  </si>
  <si>
    <t>الخطوة 2 - يوحد الجدول 10-2 التسميات المستخدمة الأسئلة الثمانية التي يتم جمع البيانات عنها باستخدام أداة المسح</t>
  </si>
  <si>
    <t>الخطوة 3 - يسند الجدول 10-3  أكواد للبيانات التي تم جمعها باستخدام أداة المسح على النحو التالي: حيث تستخدم 0  للإجابة بـ "لا"؛ بينما تستخدم 1 للإجابة بـ "نعم"؛</t>
  </si>
  <si>
    <t>وتستخدم لا يوجد للإجابة بـ "لا أعرف/ لا أرغب بالإجابة"</t>
  </si>
  <si>
    <t>الخطوة 4 - حساب النتيجة الأولية للمستجيب = عد الإجابات بـ "نعم"</t>
  </si>
  <si>
    <t>الجدول 10-4</t>
  </si>
  <si>
    <t>- مقياس تجربة انعدام الأمن الغذائي في أول ثمانية أعمدة يسند إليه كود 1 = نعم؛ 0 = لا؛ لا يوجد = غير متوفر</t>
  </si>
  <si>
    <t>الترجيح.الأفراد</t>
  </si>
  <si>
    <t>المنطقة</t>
  </si>
  <si>
    <t>الخطوة 7 - الذهاب إلى تطبيق مقياس تجربة انعدام الأمن الغذائي https://fies.shinyapps.io/ExtendedApp/ وباستخدام الكتيب https://www.dropbox.com/s/b7vju58yggbgbyk/Manual_Shiny.pdf?dl=0</t>
  </si>
  <si>
    <t>يتم اتباع كافة الخطوات (ورد هنا الخطوات الرئيسية فقط)</t>
  </si>
  <si>
    <t>الخطأ المعياري (S.E.)</t>
  </si>
  <si>
    <t>الخطوة 8 - (دائمًا من خلال تطبيق مقياس تجربة انعدام الأمن الغذائي https://fies.shinyapps.io/ExtendedApp/)، يتم حساب حدة انعدام الأمن الغذائي</t>
  </si>
  <si>
    <t>مرتبطة بكل درجة أولية + الخطأ المتعلق بهم. العمود الأخير: ترجيح عدد الحالات</t>
  </si>
  <si>
    <t>الخطوة 9 - تنزيل نموذج الأكسيل الذي وضعه فريق مقياس تجربة انعدام الأمن الغذائي على http://www.fao.org/in-action/voices-of-the-hungry/analyse-data/en/</t>
  </si>
  <si>
    <t>وإدخال القيم المحسوبة أعلاه (المميزة باللون الأصفر) للحصول على الجدول أدناه</t>
  </si>
  <si>
    <t>الخطوة 10 - الربط بين احتمالية الاعتدال + الحدة/ الحدة لكل ملكية، بناءً على الدرجة الأولية النسبية</t>
  </si>
  <si>
    <t xml:space="preserve">أخضر (مرغوب): (انعدام الأمن الغذائي الخفيف) إذا كانت احتمالية معاناة أسرة مالك الملكية من انعدام الأمن الغذائي المعتدل + الحاد   </t>
  </si>
  <si>
    <t>تساوي أقل من 0.5، واحتمالية معاناتها من انعدام الأمن الغذائي الحاد أقل من 0.5.</t>
  </si>
  <si>
    <t xml:space="preserve">أصفر (مقبول): (انعدام الأمن الغذائي المعتدل) إذا كانت احتمالية معاناة أسرة مالك الملكية من انعدام الأمن الغذائي المعتدل + </t>
  </si>
  <si>
    <t>الحاد تساوي أكثر من 0.5، واحتمالية معاناتها من انعدام الأمن الغذائي الحاد أقل من 0.5</t>
  </si>
  <si>
    <t>أحمر (غير مستدام): (انعدام الأمن الغذائي الحاد) إذا كانت احتمالية معاناة أسرة مالك الملكية من انعدام الأمن الغذائي الحاد تساوي أكثر من 0.5.</t>
  </si>
  <si>
    <t>الخطوة 12 - ربط حالة الاستدامة بالمساحة الزراعية لكل ملكية (تقاس بالهكتار)</t>
  </si>
  <si>
    <t>الخطوة 13 - جمع المساحة الزراعية وفقًا لحالة الاستدامة وقسمتها على إجمالي مساحة الأراضي الزراعية</t>
  </si>
  <si>
    <t>الخطوة 1 - يوضح الجدول 11-1 البيانات التي تم جمعها باستخدام أداة المسح المتعلقة بالمستند الرسمي، والاسم المدرج في المستند، وحقوق البيع، وحقوق التوريث</t>
  </si>
  <si>
    <t>هل للملكية/ صاحب الملكية الحق في بيع  أي جزء من الملكية (القطع المملوكة أو المستخدمة أو المشغولة)؟</t>
  </si>
  <si>
    <t>الخطوة 3 - ربط حالة الاستدامة بالمساحة الزراعية لكل ملكية (تقاس بالهكتار)</t>
  </si>
  <si>
    <t>هل للملكية/ صاحب الملكية الحق في توريث أي جزء من الملكية (القطع المملوكة أو المستخدمة أو المشغولة)؟</t>
  </si>
  <si>
    <t>الأراضي مراحة مؤقتًا + الأرض المزروعة بالمحاصيل الدائمة + أراضي المروج والمراعي الدائمة</t>
  </si>
  <si>
    <t>الخطوة 4 - جمع المساحة الزراعية وفقًا لحالة الاستدامة وقسمتها على إجمالي مساحة الأراضي الزراعية</t>
  </si>
  <si>
    <t>عامل التحويل إلى هكتار</t>
  </si>
  <si>
    <t>1 فدان</t>
  </si>
  <si>
    <t>أحمر (غير مستدام): تستخدم المزرعة الأسمدة و تتخذ أقلّ من اثتين من التدابير المحددة للتخفيف من المخاطر البيئية</t>
  </si>
  <si>
    <t>أصفر (مقبول): الملكية الزراعية تستوفي معيارًا أو معيارين على الأقل من المعايير المذكورة أعلاه</t>
  </si>
  <si>
    <t>حالة الاستدامة للحيازات التي لديها أنظمة/ مخططات الاعتماد العضوي</t>
  </si>
  <si>
    <t>أصفر (مقبول): الملكية الزراعية تستوفي معيارًا  واحداً من المعايير المذكورة أعلاه</t>
  </si>
  <si>
    <t>حالة الاستدامة للملكية الزراعية التي ليس لديها أنظمة/ مخططات الاعتماد العضوي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</si>
</sst>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
  </numFmts>
  <fonts count="6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rgb="FF335B74"/>
      <name val="Tw Cen MT Condensed"/>
      <family val="2"/>
    </font>
    <font>
      <b/>
      <sz val="13"/>
      <color rgb="FF000000"/>
      <name val="Calibri"/>
      <family val="2"/>
    </font>
    <font>
      <b/>
      <sz val="14"/>
      <color rgb="FF1F497D"/>
      <name val="Tw Cen MT Condensed"/>
      <family val="2"/>
    </font>
    <font>
      <b/>
      <sz val="11"/>
      <name val="Calibri"/>
      <family val="2"/>
      <scheme val="minor"/>
    </font>
    <font>
      <sz val="11"/>
      <name val="Calibri"/>
      <family val="2"/>
      <scheme val="minor"/>
    </font>
    <font>
      <sz val="8"/>
      <name val="Calibri"/>
      <family val="2"/>
      <scheme val="minor"/>
    </font>
    <font>
      <b/>
      <sz val="8"/>
      <name val="Calibri"/>
      <family val="2"/>
      <scheme val="minor"/>
    </font>
    <font>
      <sz val="11"/>
      <color theme="4"/>
      <name val="Calibri"/>
      <family val="2"/>
      <scheme val="minor"/>
    </font>
    <font>
      <sz val="10"/>
      <color theme="1"/>
      <name val="Calibri"/>
      <family val="2"/>
      <scheme val="minor"/>
    </font>
    <font>
      <b/>
      <sz val="11"/>
      <color theme="4"/>
      <name val="Calibri"/>
      <family val="2"/>
      <scheme val="minor"/>
    </font>
    <font>
      <sz val="12"/>
      <name val="Calibri"/>
      <family val="2"/>
      <scheme val="minor"/>
    </font>
    <font>
      <sz val="12"/>
      <color theme="5" tint="-0.499984740745262"/>
      <name val="Calibri"/>
      <family val="2"/>
      <scheme val="minor"/>
    </font>
    <font>
      <sz val="9"/>
      <color rgb="FF000000"/>
      <name val="Calibri"/>
      <family val="2"/>
    </font>
    <font>
      <sz val="10"/>
      <color rgb="FF000000"/>
      <name val="Calibri"/>
      <family val="2"/>
    </font>
    <font>
      <sz val="11"/>
      <color rgb="FF000000"/>
      <name val="Calibri"/>
      <family val="2"/>
    </font>
    <font>
      <sz val="11"/>
      <color rgb="FF00B050"/>
      <name val="Calibri"/>
      <family val="2"/>
    </font>
    <font>
      <sz val="11"/>
      <name val="Calibri"/>
      <family val="2"/>
    </font>
    <font>
      <sz val="12"/>
      <color rgb="FF00B050"/>
      <name val="Calibri"/>
      <family val="2"/>
      <scheme val="minor"/>
    </font>
    <font>
      <sz val="12"/>
      <color rgb="FFFFC000"/>
      <name val="Calibri"/>
      <family val="2"/>
      <scheme val="minor"/>
    </font>
    <font>
      <sz val="12"/>
      <color rgb="FFFF0000"/>
      <name val="Calibri"/>
      <family val="2"/>
      <scheme val="minor"/>
    </font>
    <font>
      <sz val="11"/>
      <color rgb="FFFFC000"/>
      <name val="Calibri"/>
      <family val="2"/>
    </font>
    <font>
      <sz val="11"/>
      <color rgb="FFFF0000"/>
      <name val="Calibri"/>
      <family val="2"/>
    </font>
    <font>
      <sz val="11"/>
      <color rgb="FFFBC02D"/>
      <name val="Calibri"/>
      <family val="2"/>
    </font>
    <font>
      <sz val="11"/>
      <color rgb="FFFF0000"/>
      <name val="Calibri"/>
      <family val="2"/>
      <scheme val="minor"/>
    </font>
    <font>
      <sz val="10"/>
      <name val="Calibri"/>
      <family val="2"/>
      <scheme val="minor"/>
    </font>
    <font>
      <b/>
      <sz val="9"/>
      <name val="Calibri"/>
      <family val="2"/>
      <scheme val="minor"/>
    </font>
    <font>
      <b/>
      <sz val="12"/>
      <color rgb="FF000000"/>
      <name val="Calibri"/>
      <family val="2"/>
      <scheme val="minor"/>
    </font>
    <font>
      <sz val="11"/>
      <color rgb="FF00B050"/>
      <name val="Calibri"/>
      <family val="2"/>
      <scheme val="minor"/>
    </font>
    <font>
      <sz val="11"/>
      <color theme="7"/>
      <name val="Calibri"/>
      <family val="2"/>
    </font>
    <font>
      <sz val="12"/>
      <color theme="7"/>
      <name val="Calibri"/>
      <family val="2"/>
      <scheme val="minor"/>
    </font>
    <font>
      <sz val="11"/>
      <color rgb="FF13676C"/>
      <name val="Calibri"/>
      <family val="2"/>
      <scheme val="minor"/>
    </font>
    <font>
      <sz val="11"/>
      <color rgb="FF0070C0"/>
      <name val="Calibri"/>
      <family val="2"/>
      <scheme val="minor"/>
    </font>
    <font>
      <b/>
      <sz val="11"/>
      <color rgb="FF0070C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sz val="11"/>
      <color rgb="FFFFC000"/>
      <name val="Calibri"/>
      <family val="2"/>
      <scheme val="minor"/>
    </font>
    <font>
      <sz val="11"/>
      <color rgb="FFF1B241"/>
      <name val="Calibri"/>
      <family val="2"/>
      <scheme val="minor"/>
    </font>
    <font>
      <i/>
      <sz val="10.5"/>
      <color theme="1"/>
      <name val="Calibri"/>
      <family val="2"/>
      <scheme val="minor"/>
    </font>
    <font>
      <sz val="12"/>
      <color theme="1"/>
      <name val="Calibri"/>
      <family val="2"/>
      <scheme val="minor"/>
    </font>
    <font>
      <sz val="12"/>
      <color rgb="FF000000"/>
      <name val="Calibri"/>
      <family val="2"/>
    </font>
    <font>
      <u/>
      <sz val="12"/>
      <color theme="10"/>
      <name val="Calibri"/>
      <family val="2"/>
      <scheme val="minor"/>
    </font>
    <font>
      <sz val="11"/>
      <color theme="1"/>
      <name val="Calibri"/>
      <family val="2"/>
    </font>
    <font>
      <sz val="12"/>
      <color rgb="FF333333"/>
      <name val="Calibri"/>
      <family val="2"/>
      <scheme val="minor"/>
    </font>
    <font>
      <i/>
      <sz val="11"/>
      <color rgb="FFFF0000"/>
      <name val="Calibri"/>
      <family val="2"/>
      <scheme val="minor"/>
    </font>
    <font>
      <b/>
      <sz val="11"/>
      <color theme="4" tint="-0.249977111117893"/>
      <name val="Calibri"/>
      <family val="2"/>
      <scheme val="minor"/>
    </font>
    <font>
      <sz val="11"/>
      <color theme="4" tint="-0.249977111117893"/>
      <name val="Calibri"/>
      <family val="2"/>
      <scheme val="minor"/>
    </font>
    <font>
      <sz val="11"/>
      <color theme="9" tint="-0.499984740745262"/>
      <name val="Calibri"/>
      <family val="2"/>
      <scheme val="minor"/>
    </font>
    <font>
      <sz val="9"/>
      <color theme="1"/>
      <name val="Calibri"/>
      <family val="2"/>
      <scheme val="minor"/>
    </font>
    <font>
      <b/>
      <sz val="11"/>
      <color theme="1"/>
      <name val="Calibri"/>
      <family val="2"/>
    </font>
    <font>
      <sz val="12"/>
      <color rgb="FF000000"/>
      <name val="Calibri"/>
      <family val="2"/>
      <scheme val="minor"/>
    </font>
    <font>
      <sz val="16"/>
      <color rgb="FF7030A0"/>
      <name val="Calibri"/>
      <family val="2"/>
      <scheme val="minor"/>
    </font>
    <font>
      <sz val="16"/>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FFFFFF"/>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rgb="FFD9D9D9"/>
        <bgColor rgb="FF000000"/>
      </patternFill>
    </fill>
    <fill>
      <patternFill patternType="solid">
        <fgColor rgb="FFFFFFFF"/>
        <bgColor rgb="FF000000"/>
      </patternFill>
    </fill>
    <fill>
      <patternFill patternType="solid">
        <fgColor rgb="FFC6E0B4"/>
        <bgColor rgb="FF000000"/>
      </patternFill>
    </fill>
    <fill>
      <patternFill patternType="solid">
        <fgColor rgb="FFF4B084"/>
        <bgColor rgb="FF000000"/>
      </patternFill>
    </fill>
    <fill>
      <patternFill patternType="solid">
        <fgColor theme="9" tint="0.79998168889431442"/>
        <bgColor indexed="64"/>
      </patternFill>
    </fill>
    <fill>
      <patternFill patternType="solid">
        <fgColor rgb="FFFFFFC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FF0000"/>
      </left>
      <right/>
      <top/>
      <bottom/>
      <diagonal/>
    </border>
    <border>
      <left/>
      <right style="thick">
        <color rgb="FFFF0000"/>
      </right>
      <top/>
      <bottom/>
      <diagonal/>
    </border>
    <border>
      <left style="thick">
        <color rgb="FFFF0000"/>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double">
        <color indexed="64"/>
      </bottom>
      <diagonal/>
    </border>
    <border>
      <left/>
      <right/>
      <top/>
      <bottom style="double">
        <color rgb="FF000000"/>
      </bottom>
      <diagonal/>
    </border>
    <border>
      <left/>
      <right/>
      <top style="thin">
        <color indexed="64"/>
      </top>
      <bottom/>
      <diagonal/>
    </border>
    <border>
      <left/>
      <right style="thick">
        <color rgb="FFFF0000"/>
      </right>
      <top style="thin">
        <color indexed="64"/>
      </top>
      <bottom/>
      <diagonal/>
    </border>
    <border>
      <left/>
      <right style="thick">
        <color rgb="FFFF0000"/>
      </right>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thin">
        <color indexed="64"/>
      </right>
      <top style="medium">
        <color rgb="FF000000"/>
      </top>
      <bottom/>
      <diagonal/>
    </border>
    <border>
      <left style="medium">
        <color rgb="FF000000"/>
      </left>
      <right style="thin">
        <color indexed="64"/>
      </right>
      <top/>
      <bottom style="medium">
        <color rgb="FF000000"/>
      </bottom>
      <diagonal/>
    </border>
    <border>
      <left style="medium">
        <color rgb="FF000000"/>
      </left>
      <right style="thin">
        <color indexed="64"/>
      </right>
      <top/>
      <bottom style="thin">
        <color indexed="64"/>
      </bottom>
      <diagonal/>
    </border>
    <border>
      <left/>
      <right style="medium">
        <color rgb="FF000000"/>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ck">
        <color rgb="FFFF0000"/>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9" fontId="49" fillId="0" borderId="0" applyFont="0" applyFill="0" applyBorder="0" applyAlignment="0" applyProtection="0"/>
    <xf numFmtId="0" fontId="51" fillId="0" borderId="0" applyNumberFormat="0" applyFill="0" applyBorder="0" applyAlignment="0" applyProtection="0"/>
  </cellStyleXfs>
  <cellXfs count="691">
    <xf numFmtId="0" fontId="0" fillId="0" borderId="0" xfId="0"/>
    <xf numFmtId="0" fontId="13" fillId="0" borderId="0" xfId="0" applyFont="1" applyBorder="1" applyAlignment="1">
      <alignment horizontal="right"/>
    </xf>
    <xf numFmtId="0" fontId="13" fillId="0" borderId="0" xfId="0" applyFont="1" applyFill="1" applyAlignment="1">
      <alignment horizontal="right"/>
    </xf>
    <xf numFmtId="0" fontId="0" fillId="0" borderId="0" xfId="0" applyAlignment="1">
      <alignment horizontal="right"/>
    </xf>
    <xf numFmtId="0" fontId="13" fillId="0" borderId="0" xfId="0" applyFont="1" applyFill="1" applyBorder="1" applyAlignment="1">
      <alignment horizontal="right"/>
    </xf>
    <xf numFmtId="0" fontId="13" fillId="2" borderId="0" xfId="0" applyFont="1" applyFill="1" applyBorder="1" applyAlignment="1">
      <alignment horizontal="right"/>
    </xf>
    <xf numFmtId="0" fontId="13" fillId="2" borderId="0" xfId="0" quotePrefix="1" applyFont="1" applyFill="1" applyBorder="1" applyAlignment="1">
      <alignment horizontal="right"/>
    </xf>
    <xf numFmtId="0" fontId="12" fillId="2" borderId="0" xfId="0" applyFont="1" applyFill="1" applyBorder="1" applyAlignment="1">
      <alignment horizontal="right"/>
    </xf>
    <xf numFmtId="0" fontId="12" fillId="0" borderId="0" xfId="0" applyFont="1" applyFill="1" applyBorder="1" applyAlignment="1">
      <alignment horizontal="right"/>
    </xf>
    <xf numFmtId="0" fontId="13" fillId="2" borderId="0" xfId="0" applyFont="1" applyFill="1" applyAlignment="1">
      <alignment horizontal="right"/>
    </xf>
    <xf numFmtId="0" fontId="0" fillId="0" borderId="1" xfId="0" applyBorder="1" applyAlignment="1">
      <alignment horizontal="center" vertical="center"/>
    </xf>
    <xf numFmtId="0" fontId="0" fillId="0" borderId="0" xfId="0" applyBorder="1" applyAlignment="1">
      <alignment horizontal="right"/>
    </xf>
    <xf numFmtId="0" fontId="62" fillId="0" borderId="20" xfId="0" applyFont="1" applyBorder="1"/>
    <xf numFmtId="0" fontId="62" fillId="0" borderId="0" xfId="0" applyFont="1"/>
    <xf numFmtId="0" fontId="0" fillId="0" borderId="0" xfId="0" applyAlignment="1">
      <alignment readingOrder="2"/>
    </xf>
    <xf numFmtId="0" fontId="23" fillId="0" borderId="3" xfId="0" applyFont="1" applyBorder="1" applyAlignment="1">
      <alignment horizontal="right" vertical="center" wrapText="1" readingOrder="2"/>
    </xf>
    <xf numFmtId="0" fontId="23" fillId="0" borderId="5" xfId="0" applyFont="1" applyBorder="1" applyAlignment="1">
      <alignment horizontal="right" vertical="center" wrapText="1" readingOrder="2"/>
    </xf>
    <xf numFmtId="0" fontId="0" fillId="0" borderId="0" xfId="0" applyAlignment="1">
      <alignment horizontal="right" readingOrder="2"/>
    </xf>
    <xf numFmtId="0" fontId="62" fillId="0" borderId="0" xfId="0" applyFont="1" applyAlignment="1">
      <alignment horizontal="right"/>
    </xf>
    <xf numFmtId="0" fontId="61" fillId="0" borderId="20" xfId="0" applyFont="1" applyBorder="1" applyAlignment="1">
      <alignment horizontal="right"/>
    </xf>
    <xf numFmtId="0" fontId="9" fillId="0" borderId="20" xfId="0" applyFont="1" applyBorder="1" applyAlignment="1">
      <alignment horizontal="right"/>
    </xf>
    <xf numFmtId="0" fontId="0" fillId="0" borderId="20" xfId="0" applyBorder="1" applyAlignment="1">
      <alignment horizontal="right"/>
    </xf>
    <xf numFmtId="0" fontId="25" fillId="0" borderId="2" xfId="0" applyFont="1" applyBorder="1" applyAlignment="1">
      <alignment horizontal="right" vertical="center" wrapText="1" readingOrder="2"/>
    </xf>
    <xf numFmtId="0" fontId="23" fillId="0" borderId="16" xfId="0" applyFont="1" applyBorder="1" applyAlignment="1">
      <alignment horizontal="right" vertical="center" wrapText="1" readingOrder="2"/>
    </xf>
    <xf numFmtId="0" fontId="13" fillId="0" borderId="0" xfId="0" applyFont="1" applyAlignment="1">
      <alignment horizontal="right" readingOrder="2"/>
    </xf>
    <xf numFmtId="0" fontId="23" fillId="0" borderId="17" xfId="0" applyFont="1" applyBorder="1" applyAlignment="1">
      <alignment horizontal="right" vertical="center" wrapText="1" readingOrder="2"/>
    </xf>
    <xf numFmtId="0" fontId="0" fillId="15" borderId="0" xfId="0" applyFill="1" applyAlignment="1">
      <alignment horizontal="right" readingOrder="2"/>
    </xf>
    <xf numFmtId="0" fontId="25" fillId="0" borderId="4" xfId="0" applyFont="1" applyBorder="1" applyAlignment="1">
      <alignment horizontal="right" vertical="center" wrapText="1" readingOrder="2"/>
    </xf>
    <xf numFmtId="9" fontId="25" fillId="0" borderId="1" xfId="0" applyNumberFormat="1" applyFont="1" applyBorder="1" applyAlignment="1">
      <alignment horizontal="right" vertical="center" wrapText="1" readingOrder="2"/>
    </xf>
    <xf numFmtId="0" fontId="25" fillId="0" borderId="7" xfId="0" applyFont="1" applyBorder="1" applyAlignment="1">
      <alignment horizontal="right" vertical="center" wrapText="1" readingOrder="2"/>
    </xf>
    <xf numFmtId="0" fontId="23" fillId="0" borderId="2" xfId="0" applyFont="1" applyBorder="1" applyAlignment="1">
      <alignment horizontal="right" vertical="center" wrapText="1" readingOrder="2"/>
    </xf>
    <xf numFmtId="0" fontId="0" fillId="0" borderId="8" xfId="0" applyBorder="1" applyAlignment="1">
      <alignment horizontal="right" readingOrder="2"/>
    </xf>
    <xf numFmtId="0" fontId="0" fillId="0" borderId="8" xfId="0" applyFill="1" applyBorder="1" applyAlignment="1">
      <alignment horizontal="right" readingOrder="2"/>
    </xf>
    <xf numFmtId="0" fontId="0" fillId="0" borderId="25" xfId="0" applyFill="1" applyBorder="1" applyAlignment="1">
      <alignment horizontal="right" readingOrder="2"/>
    </xf>
    <xf numFmtId="0" fontId="7" fillId="0" borderId="0" xfId="0" applyFont="1" applyAlignment="1">
      <alignment horizontal="right" readingOrder="2"/>
    </xf>
    <xf numFmtId="0" fontId="23" fillId="0" borderId="46" xfId="0" applyFont="1" applyFill="1" applyBorder="1" applyAlignment="1">
      <alignment horizontal="right" vertical="center" wrapText="1" readingOrder="2"/>
    </xf>
    <xf numFmtId="0" fontId="23" fillId="0" borderId="44" xfId="0" applyFont="1" applyFill="1" applyBorder="1" applyAlignment="1">
      <alignment horizontal="right" vertical="center" wrapText="1" readingOrder="2"/>
    </xf>
    <xf numFmtId="0" fontId="36" fillId="0" borderId="0" xfId="0" applyFont="1" applyAlignment="1">
      <alignment horizontal="right" readingOrder="2"/>
    </xf>
    <xf numFmtId="0" fontId="46" fillId="0" borderId="0" xfId="0" applyFont="1" applyAlignment="1">
      <alignment horizontal="right" vertical="center" readingOrder="2"/>
    </xf>
    <xf numFmtId="0" fontId="32" fillId="0" borderId="0" xfId="0" applyFont="1" applyAlignment="1">
      <alignment horizontal="right" vertical="center" readingOrder="2"/>
    </xf>
    <xf numFmtId="0" fontId="9" fillId="0" borderId="20" xfId="0" applyFont="1" applyBorder="1" applyAlignment="1">
      <alignment horizontal="right" readingOrder="2"/>
    </xf>
    <xf numFmtId="0" fontId="0" fillId="0" borderId="20" xfId="0" applyBorder="1" applyAlignment="1">
      <alignment horizontal="right" readingOrder="2"/>
    </xf>
    <xf numFmtId="0" fontId="0" fillId="0" borderId="11" xfId="0" applyBorder="1" applyAlignment="1">
      <alignment horizontal="right" readingOrder="2"/>
    </xf>
    <xf numFmtId="0" fontId="35" fillId="0" borderId="21" xfId="0" applyFont="1" applyBorder="1" applyAlignment="1">
      <alignment horizontal="right" readingOrder="2"/>
    </xf>
    <xf numFmtId="0" fontId="0" fillId="0" borderId="21" xfId="0" applyBorder="1" applyAlignment="1">
      <alignment horizontal="right" readingOrder="2"/>
    </xf>
    <xf numFmtId="0" fontId="20" fillId="0" borderId="0" xfId="0" applyFont="1" applyAlignment="1">
      <alignment horizontal="right" readingOrder="2"/>
    </xf>
    <xf numFmtId="0" fontId="13" fillId="15" borderId="0" xfId="0" applyFont="1" applyFill="1" applyAlignment="1">
      <alignment horizontal="right" readingOrder="2"/>
    </xf>
    <xf numFmtId="0" fontId="0" fillId="15" borderId="0" xfId="0" applyFill="1" applyBorder="1" applyAlignment="1">
      <alignment horizontal="right" readingOrder="2"/>
    </xf>
    <xf numFmtId="0" fontId="0" fillId="0" borderId="0" xfId="0" applyFill="1" applyBorder="1" applyAlignment="1">
      <alignment horizontal="right" readingOrder="2"/>
    </xf>
    <xf numFmtId="0" fontId="12" fillId="0" borderId="0" xfId="0" applyFont="1" applyFill="1" applyAlignment="1">
      <alignment horizontal="right" readingOrder="2"/>
    </xf>
    <xf numFmtId="0" fontId="13" fillId="0" borderId="0" xfId="0" applyFont="1" applyFill="1" applyBorder="1" applyAlignment="1">
      <alignment horizontal="right" vertical="top" readingOrder="2"/>
    </xf>
    <xf numFmtId="0" fontId="10" fillId="0" borderId="0" xfId="0" applyFont="1" applyFill="1" applyBorder="1" applyAlignment="1">
      <alignment horizontal="right" vertical="center" wrapText="1" readingOrder="2"/>
    </xf>
    <xf numFmtId="0" fontId="13" fillId="0" borderId="0" xfId="0" applyFont="1" applyFill="1" applyAlignment="1">
      <alignment horizontal="right" readingOrder="2"/>
    </xf>
    <xf numFmtId="0" fontId="13" fillId="0" borderId="0" xfId="0" applyFont="1" applyFill="1" applyBorder="1" applyAlignment="1">
      <alignment horizontal="right" readingOrder="2"/>
    </xf>
    <xf numFmtId="0" fontId="13" fillId="0" borderId="3" xfId="0" applyFont="1" applyBorder="1" applyAlignment="1">
      <alignment horizontal="right" readingOrder="2"/>
    </xf>
    <xf numFmtId="0" fontId="13" fillId="2" borderId="1" xfId="0" applyFont="1" applyFill="1" applyBorder="1" applyAlignment="1">
      <alignment horizontal="right" vertical="center" readingOrder="2"/>
    </xf>
    <xf numFmtId="0" fontId="0" fillId="0" borderId="4" xfId="0" applyBorder="1" applyAlignment="1">
      <alignment horizontal="right" vertical="center" readingOrder="2"/>
    </xf>
    <xf numFmtId="10" fontId="13" fillId="0" borderId="0" xfId="0" applyNumberFormat="1" applyFont="1" applyFill="1" applyBorder="1" applyAlignment="1">
      <alignment horizontal="right" readingOrder="2"/>
    </xf>
    <xf numFmtId="0" fontId="13" fillId="0" borderId="11" xfId="0" applyFont="1" applyBorder="1" applyAlignment="1">
      <alignment horizontal="right" readingOrder="2"/>
    </xf>
    <xf numFmtId="0" fontId="13" fillId="0" borderId="0" xfId="0" applyFont="1" applyBorder="1" applyAlignment="1">
      <alignment horizontal="right" vertical="top" readingOrder="2"/>
    </xf>
    <xf numFmtId="0" fontId="13" fillId="0" borderId="1" xfId="0" applyFont="1" applyBorder="1" applyAlignment="1">
      <alignment horizontal="right" vertical="center" readingOrder="2"/>
    </xf>
    <xf numFmtId="0" fontId="13" fillId="0" borderId="0" xfId="0" applyFont="1" applyBorder="1" applyAlignment="1">
      <alignment horizontal="right" readingOrder="2"/>
    </xf>
    <xf numFmtId="0" fontId="12" fillId="0" borderId="0" xfId="0" applyFont="1" applyAlignment="1">
      <alignment horizontal="right" readingOrder="2"/>
    </xf>
    <xf numFmtId="0" fontId="12" fillId="0" borderId="0" xfId="0" applyFont="1" applyBorder="1" applyAlignment="1">
      <alignment horizontal="right" readingOrder="2"/>
    </xf>
    <xf numFmtId="0" fontId="12" fillId="2" borderId="0" xfId="0" applyFont="1" applyFill="1" applyAlignment="1">
      <alignment horizontal="right" readingOrder="2"/>
    </xf>
    <xf numFmtId="0" fontId="0" fillId="0" borderId="1" xfId="0" applyBorder="1" applyAlignment="1">
      <alignment horizontal="right" vertical="center" readingOrder="2"/>
    </xf>
    <xf numFmtId="0" fontId="13" fillId="0" borderId="1" xfId="0" applyFont="1" applyBorder="1" applyAlignment="1">
      <alignment horizontal="right" readingOrder="2"/>
    </xf>
    <xf numFmtId="0" fontId="13" fillId="2" borderId="1" xfId="0" applyFont="1" applyFill="1" applyBorder="1" applyAlignment="1" applyProtection="1">
      <alignment horizontal="right" vertical="top" readingOrder="2"/>
      <protection locked="0"/>
    </xf>
    <xf numFmtId="0" fontId="13" fillId="0" borderId="1" xfId="0" applyFont="1" applyFill="1" applyBorder="1" applyAlignment="1" applyProtection="1">
      <alignment horizontal="right" vertical="top" readingOrder="2"/>
      <protection locked="0"/>
    </xf>
    <xf numFmtId="0" fontId="16" fillId="0" borderId="1" xfId="0" applyFont="1" applyFill="1" applyBorder="1" applyAlignment="1" applyProtection="1">
      <alignment horizontal="right" vertical="top" readingOrder="2"/>
      <protection locked="0"/>
    </xf>
    <xf numFmtId="0" fontId="18" fillId="3" borderId="1" xfId="0" applyFont="1" applyFill="1" applyBorder="1" applyAlignment="1" applyProtection="1">
      <alignment horizontal="right" vertical="top" readingOrder="2"/>
      <protection locked="0"/>
    </xf>
    <xf numFmtId="0" fontId="16" fillId="2" borderId="1" xfId="0" applyFont="1" applyFill="1" applyBorder="1" applyAlignment="1" applyProtection="1">
      <alignment horizontal="right" vertical="top" readingOrder="2"/>
      <protection locked="0"/>
    </xf>
    <xf numFmtId="0" fontId="13" fillId="0" borderId="1" xfId="0" applyFont="1" applyFill="1" applyBorder="1" applyAlignment="1">
      <alignment horizontal="right" readingOrder="2"/>
    </xf>
    <xf numFmtId="0" fontId="12" fillId="3" borderId="1" xfId="0" applyFont="1" applyFill="1" applyBorder="1" applyAlignment="1" applyProtection="1">
      <alignment horizontal="right" vertical="top" readingOrder="2"/>
      <protection locked="0"/>
    </xf>
    <xf numFmtId="0" fontId="13" fillId="0" borderId="0" xfId="0" applyFont="1" applyFill="1" applyBorder="1" applyAlignment="1" applyProtection="1">
      <alignment horizontal="right" vertical="top" readingOrder="2"/>
      <protection locked="0"/>
    </xf>
    <xf numFmtId="0" fontId="13" fillId="0" borderId="3" xfId="0" applyFont="1" applyFill="1" applyBorder="1" applyAlignment="1">
      <alignment horizontal="right" readingOrder="2"/>
    </xf>
    <xf numFmtId="0" fontId="0" fillId="0" borderId="1" xfId="0" applyFill="1" applyBorder="1" applyAlignment="1">
      <alignment horizontal="right" vertical="center" readingOrder="2"/>
    </xf>
    <xf numFmtId="0" fontId="13" fillId="2" borderId="0" xfId="0" applyFont="1" applyFill="1" applyAlignment="1">
      <alignment horizontal="right" readingOrder="2"/>
    </xf>
    <xf numFmtId="0" fontId="13" fillId="0" borderId="5" xfId="0" applyFont="1" applyBorder="1" applyAlignment="1">
      <alignment horizontal="right" readingOrder="2"/>
    </xf>
    <xf numFmtId="0" fontId="0" fillId="0" borderId="6" xfId="0" applyFill="1" applyBorder="1" applyAlignment="1">
      <alignment horizontal="right" vertical="center" readingOrder="2"/>
    </xf>
    <xf numFmtId="9" fontId="13" fillId="0" borderId="0" xfId="0" applyNumberFormat="1" applyFont="1" applyAlignment="1">
      <alignment horizontal="right" readingOrder="2"/>
    </xf>
    <xf numFmtId="0" fontId="14" fillId="0" borderId="0" xfId="0" applyFont="1" applyAlignment="1">
      <alignment horizontal="right" readingOrder="2"/>
    </xf>
    <xf numFmtId="0" fontId="14" fillId="0" borderId="0" xfId="0" applyFont="1" applyBorder="1" applyAlignment="1">
      <alignment horizontal="right" vertical="top" readingOrder="2"/>
    </xf>
    <xf numFmtId="0" fontId="14" fillId="0" borderId="0" xfId="0" applyFont="1" applyBorder="1" applyAlignment="1">
      <alignment horizontal="right" readingOrder="2"/>
    </xf>
    <xf numFmtId="0" fontId="14" fillId="0" borderId="11" xfId="0" applyFont="1" applyBorder="1" applyAlignment="1">
      <alignment horizontal="right" readingOrder="2"/>
    </xf>
    <xf numFmtId="0" fontId="15" fillId="0" borderId="0" xfId="0" applyFont="1" applyBorder="1" applyAlignment="1">
      <alignment horizontal="right" readingOrder="2"/>
    </xf>
    <xf numFmtId="0" fontId="14" fillId="0" borderId="0" xfId="0" applyFont="1" applyBorder="1" applyAlignment="1">
      <alignment horizontal="right" indent="1" readingOrder="2"/>
    </xf>
    <xf numFmtId="0" fontId="14" fillId="0" borderId="0" xfId="0" applyFont="1" applyBorder="1" applyAlignment="1">
      <alignment horizontal="right" vertical="center" readingOrder="2"/>
    </xf>
    <xf numFmtId="0" fontId="14" fillId="0" borderId="0" xfId="0" applyFont="1" applyBorder="1" applyAlignment="1">
      <alignment horizontal="right" vertical="center" wrapText="1" readingOrder="2"/>
    </xf>
    <xf numFmtId="0" fontId="15" fillId="0" borderId="0" xfId="0" applyFont="1" applyBorder="1" applyAlignment="1">
      <alignment horizontal="right" indent="1" readingOrder="2"/>
    </xf>
    <xf numFmtId="0" fontId="12" fillId="0" borderId="11" xfId="0" applyFont="1" applyBorder="1" applyAlignment="1">
      <alignment horizontal="right" readingOrder="2"/>
    </xf>
    <xf numFmtId="0" fontId="13" fillId="2" borderId="1" xfId="0" applyFont="1" applyFill="1" applyBorder="1" applyAlignment="1">
      <alignment horizontal="right" readingOrder="2"/>
    </xf>
    <xf numFmtId="0" fontId="13" fillId="2" borderId="4" xfId="0" applyFont="1" applyFill="1" applyBorder="1" applyAlignment="1">
      <alignment horizontal="right" readingOrder="2"/>
    </xf>
    <xf numFmtId="0" fontId="14" fillId="0" borderId="0" xfId="0" applyFont="1" applyAlignment="1">
      <alignment horizontal="right" vertical="top" readingOrder="2"/>
    </xf>
    <xf numFmtId="0" fontId="0" fillId="0" borderId="0" xfId="0" applyAlignment="1">
      <alignment horizontal="right" vertical="top" readingOrder="2"/>
    </xf>
    <xf numFmtId="0" fontId="14" fillId="0" borderId="0" xfId="0" applyFont="1" applyBorder="1" applyAlignment="1">
      <alignment horizontal="right" vertical="top" wrapText="1" readingOrder="2"/>
    </xf>
    <xf numFmtId="0" fontId="15" fillId="0" borderId="0" xfId="0" applyFont="1" applyBorder="1" applyAlignment="1">
      <alignment horizontal="right" vertical="top" readingOrder="2"/>
    </xf>
    <xf numFmtId="0" fontId="12" fillId="0" borderId="0" xfId="0" applyFont="1" applyBorder="1" applyAlignment="1">
      <alignment horizontal="right" vertical="top" readingOrder="2"/>
    </xf>
    <xf numFmtId="0" fontId="16" fillId="0" borderId="1" xfId="0" applyFont="1" applyBorder="1" applyAlignment="1">
      <alignment horizontal="right" readingOrder="2"/>
    </xf>
    <xf numFmtId="0" fontId="13" fillId="0" borderId="8" xfId="0" applyFont="1" applyFill="1" applyBorder="1" applyAlignment="1">
      <alignment horizontal="right" readingOrder="2"/>
    </xf>
    <xf numFmtId="0" fontId="13" fillId="0" borderId="9" xfId="0" applyFont="1" applyFill="1" applyBorder="1" applyAlignment="1" applyProtection="1">
      <alignment horizontal="right" vertical="top" readingOrder="2"/>
      <protection locked="0"/>
    </xf>
    <xf numFmtId="0" fontId="13" fillId="0" borderId="11" xfId="0" applyFont="1" applyFill="1" applyBorder="1" applyAlignment="1" applyProtection="1">
      <alignment horizontal="right" vertical="top" readingOrder="2"/>
      <protection locked="0"/>
    </xf>
    <xf numFmtId="0" fontId="12" fillId="0" borderId="1" xfId="0" applyFont="1" applyBorder="1" applyAlignment="1">
      <alignment horizontal="right" readingOrder="2"/>
    </xf>
    <xf numFmtId="0" fontId="0" fillId="0" borderId="1" xfId="0" applyBorder="1" applyAlignment="1">
      <alignment horizontal="right" readingOrder="2"/>
    </xf>
    <xf numFmtId="0" fontId="0" fillId="0" borderId="0" xfId="0" applyBorder="1" applyAlignment="1">
      <alignment horizontal="right" readingOrder="2"/>
    </xf>
    <xf numFmtId="0" fontId="14" fillId="0" borderId="0" xfId="0" applyFont="1" applyFill="1" applyBorder="1" applyAlignment="1">
      <alignment horizontal="right" readingOrder="2"/>
    </xf>
    <xf numFmtId="0" fontId="14" fillId="0" borderId="0" xfId="0" applyFont="1" applyFill="1" applyAlignment="1">
      <alignment horizontal="right" readingOrder="2"/>
    </xf>
    <xf numFmtId="0" fontId="14" fillId="2" borderId="0" xfId="0" applyFont="1" applyFill="1" applyAlignment="1">
      <alignment horizontal="right" readingOrder="2"/>
    </xf>
    <xf numFmtId="0" fontId="0" fillId="0" borderId="1" xfId="0" applyFill="1" applyBorder="1" applyAlignment="1">
      <alignment horizontal="right" readingOrder="2"/>
    </xf>
    <xf numFmtId="0" fontId="0" fillId="0" borderId="6" xfId="0" applyFill="1" applyBorder="1" applyAlignment="1">
      <alignment horizontal="right" readingOrder="2"/>
    </xf>
    <xf numFmtId="0" fontId="13" fillId="2" borderId="7" xfId="0" applyFont="1" applyFill="1" applyBorder="1" applyAlignment="1">
      <alignment horizontal="right" readingOrder="2"/>
    </xf>
    <xf numFmtId="0" fontId="13" fillId="0" borderId="0" xfId="0" applyFont="1" applyFill="1" applyBorder="1" applyAlignment="1">
      <alignment horizontal="right" vertical="center" readingOrder="2"/>
    </xf>
    <xf numFmtId="0" fontId="13" fillId="0" borderId="0" xfId="0" applyFont="1" applyFill="1" applyAlignment="1">
      <alignment horizontal="right" vertical="center" readingOrder="2"/>
    </xf>
    <xf numFmtId="0" fontId="13" fillId="0" borderId="1" xfId="0" applyFont="1" applyFill="1" applyBorder="1" applyAlignment="1" applyProtection="1">
      <alignment horizontal="right" vertical="center" readingOrder="2"/>
      <protection locked="0"/>
    </xf>
    <xf numFmtId="0" fontId="12" fillId="3" borderId="1" xfId="0" applyFont="1" applyFill="1" applyBorder="1" applyAlignment="1" applyProtection="1">
      <alignment horizontal="right" vertical="center" readingOrder="2"/>
      <protection locked="0"/>
    </xf>
    <xf numFmtId="0" fontId="13" fillId="0" borderId="0" xfId="0" applyFont="1" applyAlignment="1">
      <alignment horizontal="right" vertical="center" readingOrder="2"/>
    </xf>
    <xf numFmtId="0" fontId="12" fillId="0" borderId="0" xfId="0" applyFont="1" applyFill="1" applyBorder="1" applyAlignment="1">
      <alignment horizontal="right" readingOrder="2"/>
    </xf>
    <xf numFmtId="0" fontId="13" fillId="0" borderId="0" xfId="0" quotePrefix="1" applyFont="1" applyFill="1" applyBorder="1" applyAlignment="1">
      <alignment horizontal="right" readingOrder="2"/>
    </xf>
    <xf numFmtId="0" fontId="12" fillId="0" borderId="0" xfId="0" applyFont="1" applyFill="1" applyBorder="1" applyAlignment="1">
      <alignment horizontal="right" vertical="top" readingOrder="2"/>
    </xf>
    <xf numFmtId="0" fontId="12" fillId="0" borderId="0" xfId="0" applyFont="1" applyFill="1" applyBorder="1" applyAlignment="1" applyProtection="1">
      <alignment horizontal="right" vertical="top" readingOrder="2"/>
      <protection locked="0"/>
    </xf>
    <xf numFmtId="0" fontId="19" fillId="0" borderId="0" xfId="0" applyFont="1" applyAlignment="1">
      <alignment horizontal="right" readingOrder="2"/>
    </xf>
    <xf numFmtId="0" fontId="16" fillId="2" borderId="1" xfId="0" applyFont="1" applyFill="1" applyBorder="1" applyAlignment="1">
      <alignment horizontal="right" readingOrder="2"/>
    </xf>
    <xf numFmtId="0" fontId="18" fillId="2" borderId="1" xfId="0" applyFont="1" applyFill="1" applyBorder="1" applyAlignment="1">
      <alignment horizontal="right" readingOrder="2"/>
    </xf>
    <xf numFmtId="0" fontId="12" fillId="2" borderId="0" xfId="0" applyFont="1" applyFill="1" applyBorder="1" applyAlignment="1">
      <alignment horizontal="right" readingOrder="2"/>
    </xf>
    <xf numFmtId="0" fontId="19" fillId="0" borderId="1" xfId="0" applyFont="1" applyBorder="1" applyAlignment="1">
      <alignment horizontal="right" readingOrder="2"/>
    </xf>
    <xf numFmtId="0" fontId="12" fillId="2" borderId="1" xfId="0" applyFont="1" applyFill="1" applyBorder="1" applyAlignment="1">
      <alignment horizontal="right" readingOrder="2"/>
    </xf>
    <xf numFmtId="0" fontId="13" fillId="2" borderId="0" xfId="0" applyFont="1" applyFill="1" applyBorder="1" applyAlignment="1">
      <alignment horizontal="right" readingOrder="2"/>
    </xf>
    <xf numFmtId="0" fontId="13" fillId="2" borderId="0" xfId="0" quotePrefix="1" applyFont="1" applyFill="1" applyBorder="1" applyAlignment="1">
      <alignment horizontal="right" readingOrder="2"/>
    </xf>
    <xf numFmtId="0" fontId="13" fillId="0" borderId="37" xfId="0" applyFont="1" applyFill="1" applyBorder="1" applyAlignment="1">
      <alignment horizontal="right" readingOrder="2"/>
    </xf>
    <xf numFmtId="0" fontId="7" fillId="0" borderId="17" xfId="0" applyFont="1" applyBorder="1" applyAlignment="1">
      <alignment horizontal="right" wrapText="1" readingOrder="2"/>
    </xf>
    <xf numFmtId="0" fontId="13" fillId="2" borderId="8" xfId="0" applyFont="1" applyFill="1" applyBorder="1" applyAlignment="1">
      <alignment horizontal="right" readingOrder="2"/>
    </xf>
    <xf numFmtId="0" fontId="0" fillId="0" borderId="22" xfId="0" applyBorder="1" applyAlignment="1">
      <alignment horizontal="right" readingOrder="2"/>
    </xf>
    <xf numFmtId="0" fontId="0" fillId="0" borderId="28" xfId="0" applyBorder="1" applyAlignment="1">
      <alignment horizontal="right" readingOrder="2"/>
    </xf>
    <xf numFmtId="0" fontId="0" fillId="0" borderId="9" xfId="0" applyBorder="1" applyAlignment="1">
      <alignment horizontal="right" readingOrder="2"/>
    </xf>
    <xf numFmtId="0" fontId="0" fillId="0" borderId="0" xfId="0" applyFill="1" applyAlignment="1">
      <alignment horizontal="right" readingOrder="2"/>
    </xf>
    <xf numFmtId="0" fontId="13" fillId="0" borderId="28" xfId="0" applyFont="1" applyBorder="1" applyAlignment="1">
      <alignment horizontal="right" readingOrder="2"/>
    </xf>
    <xf numFmtId="0" fontId="13" fillId="0" borderId="42" xfId="0" applyFont="1" applyBorder="1" applyAlignment="1">
      <alignment horizontal="right" readingOrder="2"/>
    </xf>
    <xf numFmtId="0" fontId="13" fillId="0" borderId="27" xfId="0" applyFont="1" applyBorder="1" applyAlignment="1">
      <alignment horizontal="right" readingOrder="2"/>
    </xf>
    <xf numFmtId="0" fontId="0" fillId="0" borderId="18" xfId="0" applyBorder="1" applyAlignment="1">
      <alignment horizontal="right" readingOrder="2"/>
    </xf>
    <xf numFmtId="0" fontId="0" fillId="0" borderId="27" xfId="0" applyBorder="1" applyAlignment="1">
      <alignment horizontal="right" readingOrder="2"/>
    </xf>
    <xf numFmtId="0" fontId="45" fillId="0" borderId="18" xfId="0" applyFont="1" applyBorder="1" applyAlignment="1">
      <alignment horizontal="right" readingOrder="2"/>
    </xf>
    <xf numFmtId="0" fontId="0" fillId="0" borderId="6" xfId="0" applyBorder="1" applyAlignment="1">
      <alignment horizontal="right" vertical="center" readingOrder="2"/>
    </xf>
    <xf numFmtId="0" fontId="0" fillId="0" borderId="7" xfId="0" applyBorder="1" applyAlignment="1">
      <alignment horizontal="right" vertical="center" readingOrder="2"/>
    </xf>
    <xf numFmtId="0" fontId="34" fillId="0" borderId="0" xfId="0" applyFont="1" applyFill="1" applyAlignment="1">
      <alignment horizontal="right" readingOrder="2"/>
    </xf>
    <xf numFmtId="0" fontId="13" fillId="0" borderId="6" xfId="0" applyFont="1" applyFill="1" applyBorder="1" applyAlignment="1">
      <alignment horizontal="right" readingOrder="2"/>
    </xf>
    <xf numFmtId="0" fontId="23" fillId="0" borderId="6" xfId="0" applyFont="1" applyBorder="1" applyAlignment="1">
      <alignment horizontal="right" vertical="center" wrapText="1" readingOrder="2"/>
    </xf>
    <xf numFmtId="2" fontId="23" fillId="0" borderId="7" xfId="0" applyNumberFormat="1" applyFont="1" applyBorder="1" applyAlignment="1">
      <alignment horizontal="right" vertical="center" wrapText="1" readingOrder="2"/>
    </xf>
    <xf numFmtId="0" fontId="34" fillId="2" borderId="0" xfId="0" applyFont="1" applyFill="1" applyAlignment="1">
      <alignment horizontal="right" readingOrder="2"/>
    </xf>
    <xf numFmtId="0" fontId="25" fillId="0" borderId="3" xfId="0" applyFont="1" applyBorder="1" applyAlignment="1">
      <alignment horizontal="right" vertical="center" wrapText="1" readingOrder="2"/>
    </xf>
    <xf numFmtId="0" fontId="25" fillId="0" borderId="1" xfId="0" applyFont="1" applyBorder="1" applyAlignment="1">
      <alignment horizontal="right" vertical="center" wrapText="1" readingOrder="2"/>
    </xf>
    <xf numFmtId="0" fontId="25" fillId="0" borderId="3" xfId="0" applyFont="1" applyFill="1" applyBorder="1" applyAlignment="1">
      <alignment horizontal="right" vertical="center" wrapText="1" readingOrder="2"/>
    </xf>
    <xf numFmtId="0" fontId="25" fillId="0" borderId="1" xfId="0" applyFont="1" applyFill="1" applyBorder="1" applyAlignment="1">
      <alignment horizontal="right" vertical="center" wrapText="1" readingOrder="2"/>
    </xf>
    <xf numFmtId="0" fontId="25" fillId="0" borderId="5" xfId="0" applyFont="1" applyFill="1" applyBorder="1" applyAlignment="1">
      <alignment horizontal="right" vertical="center" wrapText="1" readingOrder="2"/>
    </xf>
    <xf numFmtId="0" fontId="0" fillId="0" borderId="29" xfId="0" applyBorder="1" applyAlignment="1">
      <alignment horizontal="right" readingOrder="2"/>
    </xf>
    <xf numFmtId="0" fontId="0" fillId="0" borderId="28" xfId="0" applyFill="1" applyBorder="1" applyAlignment="1">
      <alignment horizontal="right" readingOrder="2"/>
    </xf>
    <xf numFmtId="0" fontId="0" fillId="0" borderId="29" xfId="0" applyFill="1" applyBorder="1" applyAlignment="1">
      <alignment horizontal="right" readingOrder="2"/>
    </xf>
    <xf numFmtId="0" fontId="25" fillId="0" borderId="5" xfId="0" applyFont="1" applyBorder="1" applyAlignment="1">
      <alignment horizontal="right" vertical="center" wrapText="1" readingOrder="2"/>
    </xf>
    <xf numFmtId="0" fontId="0" fillId="0" borderId="27" xfId="0" applyFill="1" applyBorder="1" applyAlignment="1">
      <alignment horizontal="right" readingOrder="2"/>
    </xf>
    <xf numFmtId="0" fontId="0" fillId="0" borderId="30" xfId="0" applyFill="1" applyBorder="1" applyAlignment="1">
      <alignment horizontal="right" readingOrder="2"/>
    </xf>
    <xf numFmtId="0" fontId="5" fillId="0" borderId="0" xfId="0" applyFont="1" applyAlignment="1">
      <alignment horizontal="right" readingOrder="2"/>
    </xf>
    <xf numFmtId="0" fontId="23" fillId="0" borderId="2" xfId="0" applyFont="1" applyFill="1" applyBorder="1" applyAlignment="1">
      <alignment horizontal="right" vertical="center" wrapText="1" readingOrder="2"/>
    </xf>
    <xf numFmtId="0" fontId="23" fillId="0" borderId="16" xfId="0" applyFont="1" applyFill="1" applyBorder="1" applyAlignment="1">
      <alignment horizontal="right" vertical="center" wrapText="1" readingOrder="2"/>
    </xf>
    <xf numFmtId="9" fontId="23" fillId="0" borderId="3" xfId="0" applyNumberFormat="1" applyFont="1" applyFill="1" applyBorder="1" applyAlignment="1">
      <alignment horizontal="right" wrapText="1" readingOrder="2"/>
    </xf>
    <xf numFmtId="0" fontId="23" fillId="0" borderId="1" xfId="0" applyFont="1" applyFill="1" applyBorder="1" applyAlignment="1">
      <alignment horizontal="right" wrapText="1" readingOrder="2"/>
    </xf>
    <xf numFmtId="0" fontId="23" fillId="0" borderId="8" xfId="0" applyFont="1" applyFill="1" applyBorder="1" applyAlignment="1">
      <alignment horizontal="right" wrapText="1" readingOrder="2"/>
    </xf>
    <xf numFmtId="9" fontId="23" fillId="6" borderId="3" xfId="0" applyNumberFormat="1" applyFont="1" applyFill="1" applyBorder="1" applyAlignment="1">
      <alignment horizontal="right" wrapText="1" readingOrder="2"/>
    </xf>
    <xf numFmtId="0" fontId="23" fillId="6" borderId="1" xfId="0" applyFont="1" applyFill="1" applyBorder="1" applyAlignment="1">
      <alignment horizontal="right" wrapText="1" readingOrder="2"/>
    </xf>
    <xf numFmtId="0" fontId="23" fillId="6" borderId="8" xfId="0" applyFont="1" applyFill="1" applyBorder="1" applyAlignment="1">
      <alignment horizontal="right" wrapText="1" readingOrder="2"/>
    </xf>
    <xf numFmtId="0" fontId="0" fillId="6" borderId="29" xfId="0" applyFill="1" applyBorder="1" applyAlignment="1">
      <alignment horizontal="right" readingOrder="2"/>
    </xf>
    <xf numFmtId="9" fontId="23" fillId="0" borderId="5" xfId="0" applyNumberFormat="1" applyFont="1" applyFill="1" applyBorder="1" applyAlignment="1">
      <alignment horizontal="right" wrapText="1" readingOrder="2"/>
    </xf>
    <xf numFmtId="0" fontId="23" fillId="0" borderId="6" xfId="0" applyFont="1" applyFill="1" applyBorder="1" applyAlignment="1">
      <alignment horizontal="right" wrapText="1" readingOrder="2"/>
    </xf>
    <xf numFmtId="0" fontId="23" fillId="0" borderId="25" xfId="0" applyFont="1" applyFill="1" applyBorder="1" applyAlignment="1">
      <alignment horizontal="right" wrapText="1" readingOrder="2"/>
    </xf>
    <xf numFmtId="0" fontId="0" fillId="0" borderId="30" xfId="0" applyBorder="1" applyAlignment="1">
      <alignment horizontal="right" readingOrder="2"/>
    </xf>
    <xf numFmtId="0" fontId="23" fillId="0" borderId="48" xfId="0" applyFont="1" applyFill="1" applyBorder="1" applyAlignment="1">
      <alignment horizontal="right" vertical="center" wrapText="1" readingOrder="2"/>
    </xf>
    <xf numFmtId="0" fontId="23" fillId="0" borderId="49" xfId="0" applyFont="1" applyFill="1" applyBorder="1" applyAlignment="1">
      <alignment horizontal="right" vertical="center" wrapText="1" readingOrder="2"/>
    </xf>
    <xf numFmtId="1" fontId="23" fillId="0" borderId="47" xfId="0" applyNumberFormat="1" applyFont="1" applyFill="1" applyBorder="1" applyAlignment="1">
      <alignment horizontal="right" vertical="center" wrapText="1" readingOrder="2"/>
    </xf>
    <xf numFmtId="1" fontId="23" fillId="0" borderId="45" xfId="0" applyNumberFormat="1" applyFont="1" applyFill="1" applyBorder="1" applyAlignment="1">
      <alignment horizontal="right" vertical="center" wrapText="1" readingOrder="2"/>
    </xf>
    <xf numFmtId="0" fontId="7" fillId="15" borderId="0" xfId="0" applyFont="1" applyFill="1" applyAlignment="1">
      <alignment horizontal="right" readingOrder="2"/>
    </xf>
    <xf numFmtId="0" fontId="4" fillId="0" borderId="0" xfId="0" applyFont="1" applyAlignment="1">
      <alignment horizontal="right" readingOrder="2"/>
    </xf>
    <xf numFmtId="0" fontId="23" fillId="0" borderId="1" xfId="0" applyFont="1" applyBorder="1" applyAlignment="1">
      <alignment horizontal="right" vertical="center" wrapText="1" readingOrder="2"/>
    </xf>
    <xf numFmtId="0" fontId="23" fillId="0" borderId="4" xfId="0" applyFont="1" applyBorder="1" applyAlignment="1">
      <alignment horizontal="right" vertical="center" wrapText="1" readingOrder="2"/>
    </xf>
    <xf numFmtId="0" fontId="23" fillId="0" borderId="7" xfId="0" applyFont="1" applyBorder="1" applyAlignment="1">
      <alignment horizontal="right" vertical="center" wrapText="1" readingOrder="2"/>
    </xf>
    <xf numFmtId="0" fontId="30" fillId="0" borderId="4" xfId="0" applyFont="1" applyBorder="1" applyAlignment="1">
      <alignment horizontal="right" vertical="center" wrapText="1" readingOrder="2"/>
    </xf>
    <xf numFmtId="0" fontId="29" fillId="0" borderId="4" xfId="0" applyFont="1" applyBorder="1" applyAlignment="1">
      <alignment horizontal="right" vertical="center" wrapText="1" readingOrder="2"/>
    </xf>
    <xf numFmtId="0" fontId="23" fillId="0" borderId="1" xfId="0" applyFont="1" applyFill="1" applyBorder="1" applyAlignment="1">
      <alignment horizontal="right" vertical="center" wrapText="1" readingOrder="2"/>
    </xf>
    <xf numFmtId="0" fontId="24" fillId="0" borderId="7" xfId="0" applyFont="1" applyBorder="1" applyAlignment="1">
      <alignment horizontal="right" vertical="center" wrapText="1" readingOrder="2"/>
    </xf>
    <xf numFmtId="0" fontId="0" fillId="0" borderId="0" xfId="0" applyAlignment="1">
      <alignment horizontal="right" vertical="center" readingOrder="2"/>
    </xf>
    <xf numFmtId="0" fontId="24" fillId="0" borderId="4" xfId="0" applyFont="1" applyBorder="1" applyAlignment="1">
      <alignment horizontal="right" vertical="center" wrapText="1" readingOrder="2"/>
    </xf>
    <xf numFmtId="0" fontId="25" fillId="0" borderId="6" xfId="0" applyFont="1" applyFill="1" applyBorder="1" applyAlignment="1">
      <alignment horizontal="right" vertical="center" wrapText="1" readingOrder="2"/>
    </xf>
    <xf numFmtId="0" fontId="24" fillId="0" borderId="3" xfId="0" applyFont="1" applyBorder="1" applyAlignment="1">
      <alignment horizontal="right" vertical="center" readingOrder="2"/>
    </xf>
    <xf numFmtId="0" fontId="24" fillId="0" borderId="1" xfId="0" applyFont="1" applyBorder="1" applyAlignment="1">
      <alignment horizontal="right" vertical="center" wrapText="1" readingOrder="2"/>
    </xf>
    <xf numFmtId="9" fontId="24" fillId="0" borderId="4" xfId="0" applyNumberFormat="1" applyFont="1" applyBorder="1" applyAlignment="1">
      <alignment horizontal="right" vertical="center" wrapText="1" readingOrder="2"/>
    </xf>
    <xf numFmtId="0" fontId="31" fillId="0" borderId="3" xfId="0" applyFont="1" applyBorder="1" applyAlignment="1">
      <alignment horizontal="right" vertical="center" readingOrder="2"/>
    </xf>
    <xf numFmtId="0" fontId="31" fillId="0" borderId="1" xfId="0" applyFont="1" applyBorder="1" applyAlignment="1">
      <alignment horizontal="right" vertical="center" wrapText="1" readingOrder="2"/>
    </xf>
    <xf numFmtId="9" fontId="29" fillId="0" borderId="4" xfId="0" applyNumberFormat="1" applyFont="1" applyBorder="1" applyAlignment="1">
      <alignment horizontal="right" vertical="center" wrapText="1" readingOrder="2"/>
    </xf>
    <xf numFmtId="0" fontId="30" fillId="0" borderId="3" xfId="0" applyFont="1" applyBorder="1" applyAlignment="1">
      <alignment horizontal="right" vertical="center" readingOrder="2"/>
    </xf>
    <xf numFmtId="0" fontId="30" fillId="0" borderId="1" xfId="0" applyFont="1" applyBorder="1" applyAlignment="1">
      <alignment horizontal="right" vertical="center" wrapText="1" readingOrder="2"/>
    </xf>
    <xf numFmtId="9" fontId="30" fillId="0" borderId="4" xfId="0" applyNumberFormat="1" applyFont="1" applyBorder="1" applyAlignment="1">
      <alignment horizontal="right" vertical="center" wrapText="1" readingOrder="2"/>
    </xf>
    <xf numFmtId="0" fontId="23" fillId="0" borderId="5" xfId="0" applyFont="1" applyBorder="1" applyAlignment="1">
      <alignment horizontal="right" vertical="center" readingOrder="2"/>
    </xf>
    <xf numFmtId="9" fontId="25" fillId="0" borderId="7" xfId="0" applyNumberFormat="1" applyFont="1" applyBorder="1" applyAlignment="1">
      <alignment horizontal="right" vertical="center" wrapText="1" readingOrder="2"/>
    </xf>
    <xf numFmtId="0" fontId="35" fillId="0" borderId="0" xfId="0" applyFont="1" applyBorder="1" applyAlignment="1">
      <alignment horizontal="right" readingOrder="2"/>
    </xf>
    <xf numFmtId="0" fontId="6" fillId="3" borderId="0" xfId="0" applyFont="1" applyFill="1" applyAlignment="1">
      <alignment horizontal="right" readingOrder="2"/>
    </xf>
    <xf numFmtId="0" fontId="0" fillId="3" borderId="0" xfId="0" applyFill="1" applyBorder="1" applyAlignment="1">
      <alignment horizontal="right" readingOrder="2"/>
    </xf>
    <xf numFmtId="0" fontId="0" fillId="3" borderId="0" xfId="0" applyFill="1" applyAlignment="1">
      <alignment horizontal="right" readingOrder="2"/>
    </xf>
    <xf numFmtId="0" fontId="44" fillId="0" borderId="0" xfId="0" applyFont="1" applyAlignment="1">
      <alignment horizontal="right" vertical="center" readingOrder="2"/>
    </xf>
    <xf numFmtId="0" fontId="8" fillId="0" borderId="0" xfId="0" applyFont="1" applyAlignment="1">
      <alignment horizontal="right" readingOrder="2"/>
    </xf>
    <xf numFmtId="0" fontId="0" fillId="0" borderId="19" xfId="0" applyBorder="1" applyAlignment="1">
      <alignment horizontal="right" readingOrder="2"/>
    </xf>
    <xf numFmtId="0" fontId="0" fillId="0" borderId="24" xfId="0" applyBorder="1" applyAlignment="1">
      <alignment horizontal="right" readingOrder="2"/>
    </xf>
    <xf numFmtId="0" fontId="8" fillId="15" borderId="0" xfId="0" applyFont="1" applyFill="1" applyAlignment="1">
      <alignment horizontal="right" readingOrder="2"/>
    </xf>
    <xf numFmtId="0" fontId="36" fillId="0" borderId="0" xfId="0" applyFont="1" applyAlignment="1">
      <alignment horizontal="right" vertical="center" readingOrder="2"/>
    </xf>
    <xf numFmtId="0" fontId="0" fillId="0" borderId="58" xfId="0" applyBorder="1" applyAlignment="1">
      <alignment horizontal="right" readingOrder="2"/>
    </xf>
    <xf numFmtId="0" fontId="6" fillId="0" borderId="0" xfId="0" applyFont="1" applyAlignment="1">
      <alignment horizontal="right" readingOrder="2"/>
    </xf>
    <xf numFmtId="0" fontId="0" fillId="0" borderId="0" xfId="0" applyFont="1" applyAlignment="1">
      <alignment horizontal="right" readingOrder="2"/>
    </xf>
    <xf numFmtId="0" fontId="12" fillId="0" borderId="19" xfId="0" applyFont="1" applyFill="1" applyBorder="1" applyAlignment="1">
      <alignment horizontal="right" readingOrder="2"/>
    </xf>
    <xf numFmtId="0" fontId="13" fillId="0" borderId="19" xfId="0" applyFont="1" applyFill="1" applyBorder="1" applyAlignment="1">
      <alignment horizontal="right" vertical="top" readingOrder="2"/>
    </xf>
    <xf numFmtId="0" fontId="13" fillId="0" borderId="19" xfId="0" applyFont="1" applyFill="1" applyBorder="1" applyAlignment="1">
      <alignment horizontal="right" readingOrder="2"/>
    </xf>
    <xf numFmtId="0" fontId="0" fillId="0" borderId="19" xfId="0" applyFill="1" applyBorder="1" applyAlignment="1">
      <alignment horizontal="right" readingOrder="2"/>
    </xf>
    <xf numFmtId="0" fontId="13" fillId="15" borderId="0" xfId="0" applyFont="1" applyFill="1" applyAlignment="1">
      <alignment horizontal="right" vertical="center" readingOrder="2"/>
    </xf>
    <xf numFmtId="0" fontId="13" fillId="0" borderId="16" xfId="0" applyFont="1" applyBorder="1" applyAlignment="1">
      <alignment horizontal="right" vertical="center" wrapText="1" readingOrder="2"/>
    </xf>
    <xf numFmtId="0" fontId="13" fillId="0" borderId="16" xfId="0" applyFont="1" applyBorder="1" applyAlignment="1">
      <alignment horizontal="right" vertical="center" readingOrder="2"/>
    </xf>
    <xf numFmtId="0" fontId="13" fillId="0" borderId="17" xfId="0" applyFont="1" applyBorder="1" applyAlignment="1">
      <alignment horizontal="right" vertical="center" wrapText="1" readingOrder="2"/>
    </xf>
    <xf numFmtId="0" fontId="13" fillId="0" borderId="0" xfId="0" applyFont="1" applyFill="1" applyBorder="1" applyAlignment="1">
      <alignment horizontal="right" vertical="center" wrapText="1" readingOrder="2"/>
    </xf>
    <xf numFmtId="0" fontId="13" fillId="0" borderId="1" xfId="0" applyFont="1" applyFill="1" applyBorder="1" applyAlignment="1">
      <alignment horizontal="right" vertical="center" readingOrder="2"/>
    </xf>
    <xf numFmtId="0" fontId="13" fillId="0" borderId="4" xfId="0" applyFont="1" applyFill="1" applyBorder="1" applyAlignment="1">
      <alignment horizontal="right" vertical="center" readingOrder="2"/>
    </xf>
    <xf numFmtId="0" fontId="34" fillId="0" borderId="0" xfId="0" applyFont="1" applyFill="1" applyBorder="1" applyAlignment="1">
      <alignment horizontal="right" readingOrder="2"/>
    </xf>
    <xf numFmtId="0" fontId="0" fillId="0" borderId="4" xfId="0" applyBorder="1" applyAlignment="1">
      <alignment horizontal="right" readingOrder="2"/>
    </xf>
    <xf numFmtId="0" fontId="25" fillId="0" borderId="1" xfId="0" applyFont="1" applyBorder="1" applyAlignment="1">
      <alignment horizontal="right" vertical="center" readingOrder="2"/>
    </xf>
    <xf numFmtId="0" fontId="16" fillId="0" borderId="0" xfId="0" applyFont="1" applyFill="1" applyBorder="1" applyAlignment="1" applyProtection="1">
      <alignment horizontal="right" vertical="top" readingOrder="2"/>
      <protection locked="0"/>
    </xf>
    <xf numFmtId="0" fontId="18" fillId="0" borderId="0" xfId="0" applyFont="1" applyFill="1" applyBorder="1" applyAlignment="1" applyProtection="1">
      <alignment horizontal="right" vertical="top" readingOrder="2"/>
      <protection locked="0"/>
    </xf>
    <xf numFmtId="0" fontId="40" fillId="0" borderId="0" xfId="0" applyFont="1" applyFill="1" applyBorder="1" applyAlignment="1">
      <alignment horizontal="right" readingOrder="2"/>
    </xf>
    <xf numFmtId="0" fontId="41" fillId="0" borderId="0" xfId="0" applyFont="1" applyFill="1" applyBorder="1" applyAlignment="1" applyProtection="1">
      <alignment horizontal="right" vertical="top" readingOrder="2"/>
      <protection locked="0"/>
    </xf>
    <xf numFmtId="0" fontId="13" fillId="2" borderId="57" xfId="0" applyFont="1" applyFill="1" applyBorder="1" applyAlignment="1">
      <alignment horizontal="right" vertical="center" readingOrder="2"/>
    </xf>
    <xf numFmtId="0" fontId="0" fillId="0" borderId="15" xfId="0" applyBorder="1" applyAlignment="1">
      <alignment horizontal="right" readingOrder="2"/>
    </xf>
    <xf numFmtId="0" fontId="0" fillId="0" borderId="6" xfId="0" applyBorder="1" applyAlignment="1">
      <alignment horizontal="right" readingOrder="2"/>
    </xf>
    <xf numFmtId="0" fontId="0" fillId="0" borderId="7" xfId="0" applyBorder="1" applyAlignment="1">
      <alignment horizontal="right" readingOrder="2"/>
    </xf>
    <xf numFmtId="0" fontId="13" fillId="2" borderId="38" xfId="0" applyFont="1" applyFill="1" applyBorder="1" applyAlignment="1">
      <alignment horizontal="right" vertical="center" readingOrder="2"/>
    </xf>
    <xf numFmtId="0" fontId="0" fillId="0" borderId="13" xfId="0" applyBorder="1" applyAlignment="1">
      <alignment horizontal="right" readingOrder="2"/>
    </xf>
    <xf numFmtId="0" fontId="0" fillId="0" borderId="65" xfId="0" applyBorder="1" applyAlignment="1">
      <alignment horizontal="right" readingOrder="2"/>
    </xf>
    <xf numFmtId="0" fontId="0" fillId="0" borderId="64" xfId="0" applyBorder="1" applyAlignment="1">
      <alignment horizontal="right" readingOrder="2"/>
    </xf>
    <xf numFmtId="0" fontId="13" fillId="0" borderId="2" xfId="0" applyFont="1" applyBorder="1" applyAlignment="1">
      <alignment horizontal="right" vertical="center" readingOrder="2"/>
    </xf>
    <xf numFmtId="0" fontId="13" fillId="0" borderId="3" xfId="0" applyFont="1" applyBorder="1" applyAlignment="1">
      <alignment horizontal="right" vertical="center" wrapText="1" readingOrder="2"/>
    </xf>
    <xf numFmtId="0" fontId="13" fillId="12" borderId="3" xfId="0" applyFont="1" applyFill="1" applyBorder="1" applyAlignment="1">
      <alignment horizontal="right" vertical="center" wrapText="1" readingOrder="2"/>
    </xf>
    <xf numFmtId="0" fontId="13" fillId="2" borderId="60" xfId="0" applyFont="1" applyFill="1" applyBorder="1" applyAlignment="1">
      <alignment horizontal="right" vertical="center" wrapText="1" readingOrder="2"/>
    </xf>
    <xf numFmtId="0" fontId="0" fillId="0" borderId="54" xfId="0" applyBorder="1" applyAlignment="1">
      <alignment horizontal="right" vertical="center" readingOrder="2"/>
    </xf>
    <xf numFmtId="0" fontId="0" fillId="0" borderId="61" xfId="0" applyBorder="1" applyAlignment="1">
      <alignment horizontal="right" vertical="center" readingOrder="2"/>
    </xf>
    <xf numFmtId="0" fontId="13" fillId="2" borderId="62" xfId="0" applyFont="1" applyFill="1" applyBorder="1" applyAlignment="1">
      <alignment horizontal="right" vertical="center" wrapText="1" readingOrder="2"/>
    </xf>
    <xf numFmtId="0" fontId="0" fillId="0" borderId="63" xfId="0" applyBorder="1" applyAlignment="1">
      <alignment horizontal="right" readingOrder="2"/>
    </xf>
    <xf numFmtId="0" fontId="0" fillId="0" borderId="0" xfId="0" quotePrefix="1" applyFill="1" applyBorder="1" applyAlignment="1">
      <alignment horizontal="right" readingOrder="2"/>
    </xf>
    <xf numFmtId="0" fontId="0" fillId="0" borderId="0" xfId="0" applyFont="1" applyFill="1" applyBorder="1" applyAlignment="1">
      <alignment horizontal="right" readingOrder="2"/>
    </xf>
    <xf numFmtId="0" fontId="60" fillId="15" borderId="0" xfId="0" applyFont="1" applyFill="1" applyAlignment="1">
      <alignment horizontal="right" readingOrder="2"/>
    </xf>
    <xf numFmtId="0" fontId="13" fillId="8" borderId="6" xfId="0" applyFont="1" applyFill="1" applyBorder="1" applyAlignment="1">
      <alignment horizontal="right" vertical="center" readingOrder="2"/>
    </xf>
    <xf numFmtId="0" fontId="13" fillId="9" borderId="6" xfId="0" applyFont="1" applyFill="1" applyBorder="1" applyAlignment="1">
      <alignment horizontal="right" vertical="center" readingOrder="2"/>
    </xf>
    <xf numFmtId="0" fontId="13" fillId="8" borderId="7" xfId="0" applyFont="1" applyFill="1" applyBorder="1" applyAlignment="1">
      <alignment horizontal="right" vertical="center" readingOrder="2"/>
    </xf>
    <xf numFmtId="0" fontId="55" fillId="0" borderId="0" xfId="0" applyFont="1" applyFill="1" applyBorder="1" applyAlignment="1">
      <alignment horizontal="right" readingOrder="2"/>
    </xf>
    <xf numFmtId="0" fontId="52" fillId="0" borderId="0" xfId="0" applyFont="1" applyFill="1" applyBorder="1" applyAlignment="1">
      <alignment horizontal="right" readingOrder="2"/>
    </xf>
    <xf numFmtId="0" fontId="42" fillId="0" borderId="0" xfId="0" applyFont="1" applyFill="1" applyBorder="1" applyAlignment="1">
      <alignment horizontal="right" readingOrder="2"/>
    </xf>
    <xf numFmtId="0" fontId="0" fillId="0" borderId="0" xfId="0" applyFill="1" applyBorder="1" applyAlignment="1">
      <alignment horizontal="right" wrapText="1" readingOrder="2"/>
    </xf>
    <xf numFmtId="0" fontId="56" fillId="0" borderId="0" xfId="0" applyFont="1" applyFill="1" applyBorder="1" applyAlignment="1">
      <alignment horizontal="right" readingOrder="2"/>
    </xf>
    <xf numFmtId="0" fontId="54" fillId="0" borderId="0" xfId="0" applyFont="1" applyFill="1" applyBorder="1" applyAlignment="1">
      <alignment horizontal="right" readingOrder="2"/>
    </xf>
    <xf numFmtId="0" fontId="13" fillId="0" borderId="0" xfId="0" applyFont="1" applyFill="1" applyBorder="1" applyAlignment="1">
      <alignment horizontal="right" wrapText="1" readingOrder="2"/>
    </xf>
    <xf numFmtId="0" fontId="57" fillId="0" borderId="0" xfId="0" applyFont="1" applyFill="1" applyBorder="1" applyAlignment="1">
      <alignment horizontal="right" readingOrder="2"/>
    </xf>
    <xf numFmtId="0" fontId="36" fillId="0" borderId="0" xfId="0" applyFont="1" applyFill="1" applyBorder="1" applyAlignment="1">
      <alignment horizontal="right" vertical="top" readingOrder="2"/>
    </xf>
    <xf numFmtId="0" fontId="32" fillId="0" borderId="0" xfId="0" applyFont="1" applyFill="1" applyBorder="1" applyAlignment="1">
      <alignment horizontal="right" vertical="top" readingOrder="2"/>
    </xf>
    <xf numFmtId="0" fontId="0" fillId="0" borderId="0" xfId="0" applyFill="1" applyBorder="1" applyAlignment="1">
      <alignment horizontal="right" textRotation="90" readingOrder="2"/>
    </xf>
    <xf numFmtId="0" fontId="17" fillId="0" borderId="0" xfId="0" applyFont="1" applyFill="1" applyBorder="1" applyAlignment="1">
      <alignment horizontal="right" readingOrder="2"/>
    </xf>
    <xf numFmtId="0" fontId="58" fillId="0" borderId="0" xfId="0" applyFont="1" applyFill="1" applyBorder="1" applyAlignment="1">
      <alignment horizontal="right" readingOrder="2"/>
    </xf>
    <xf numFmtId="0" fontId="44" fillId="11" borderId="0" xfId="0" applyFont="1" applyFill="1" applyAlignment="1">
      <alignment horizontal="right" readingOrder="2"/>
    </xf>
    <xf numFmtId="0" fontId="44" fillId="0" borderId="0" xfId="0" applyFont="1" applyAlignment="1">
      <alignment horizontal="right" readingOrder="2"/>
    </xf>
    <xf numFmtId="0" fontId="60" fillId="0" borderId="0" xfId="0" applyFont="1" applyAlignment="1">
      <alignment horizontal="right" readingOrder="2"/>
    </xf>
    <xf numFmtId="0" fontId="59" fillId="0" borderId="0" xfId="0" applyFont="1" applyFill="1" applyBorder="1" applyAlignment="1">
      <alignment horizontal="right" readingOrder="2"/>
    </xf>
    <xf numFmtId="0" fontId="60" fillId="0" borderId="1" xfId="0" applyFont="1" applyBorder="1" applyAlignment="1">
      <alignment horizontal="right" readingOrder="2"/>
    </xf>
    <xf numFmtId="0" fontId="13" fillId="0" borderId="4" xfId="0" applyFont="1" applyBorder="1" applyAlignment="1">
      <alignment horizontal="right" vertical="center" readingOrder="2"/>
    </xf>
    <xf numFmtId="0" fontId="60" fillId="0" borderId="4" xfId="0" applyFont="1" applyBorder="1" applyAlignment="1">
      <alignment horizontal="right" readingOrder="2"/>
    </xf>
    <xf numFmtId="0" fontId="60" fillId="0" borderId="6" xfId="0" applyFont="1" applyBorder="1" applyAlignment="1">
      <alignment horizontal="right" readingOrder="2"/>
    </xf>
    <xf numFmtId="0" fontId="60" fillId="0" borderId="7" xfId="0" applyFont="1" applyBorder="1" applyAlignment="1">
      <alignment horizontal="right" readingOrder="2"/>
    </xf>
    <xf numFmtId="0" fontId="13" fillId="12" borderId="38" xfId="0" applyFont="1" applyFill="1" applyBorder="1" applyAlignment="1">
      <alignment horizontal="right" vertical="center" readingOrder="2"/>
    </xf>
    <xf numFmtId="0" fontId="60" fillId="0" borderId="13" xfId="0" applyFont="1" applyBorder="1" applyAlignment="1">
      <alignment horizontal="right" readingOrder="2"/>
    </xf>
    <xf numFmtId="0" fontId="60" fillId="0" borderId="65" xfId="0" applyFont="1" applyBorder="1" applyAlignment="1">
      <alignment horizontal="right" readingOrder="2"/>
    </xf>
    <xf numFmtId="0" fontId="60" fillId="0" borderId="64" xfId="0" applyFont="1" applyBorder="1" applyAlignment="1">
      <alignment horizontal="right" readingOrder="2"/>
    </xf>
    <xf numFmtId="0" fontId="13" fillId="0" borderId="2" xfId="0" applyFont="1" applyBorder="1" applyAlignment="1">
      <alignment horizontal="right" vertical="center" wrapText="1" readingOrder="2"/>
    </xf>
    <xf numFmtId="0" fontId="60" fillId="0" borderId="1" xfId="0" applyFont="1" applyBorder="1" applyAlignment="1">
      <alignment horizontal="right" vertical="center" readingOrder="2"/>
    </xf>
    <xf numFmtId="0" fontId="60" fillId="0" borderId="4" xfId="0" applyFont="1" applyBorder="1" applyAlignment="1">
      <alignment horizontal="right" vertical="center" readingOrder="2"/>
    </xf>
    <xf numFmtId="0" fontId="13" fillId="12" borderId="62" xfId="0" applyFont="1" applyFill="1" applyBorder="1" applyAlignment="1">
      <alignment horizontal="right" vertical="center" wrapText="1" readingOrder="2"/>
    </xf>
    <xf numFmtId="0" fontId="60" fillId="0" borderId="63" xfId="0" applyFont="1" applyBorder="1" applyAlignment="1">
      <alignment horizontal="right" readingOrder="2"/>
    </xf>
    <xf numFmtId="0" fontId="13" fillId="13" borderId="6" xfId="0" applyFont="1" applyFill="1" applyBorder="1" applyAlignment="1">
      <alignment horizontal="right" vertical="center" readingOrder="2"/>
    </xf>
    <xf numFmtId="0" fontId="13" fillId="14" borderId="6" xfId="0" applyFont="1" applyFill="1" applyBorder="1" applyAlignment="1">
      <alignment horizontal="right" vertical="center" readingOrder="2"/>
    </xf>
    <xf numFmtId="0" fontId="13" fillId="13" borderId="7" xfId="0" applyFont="1" applyFill="1" applyBorder="1" applyAlignment="1">
      <alignment horizontal="right" vertical="center" readingOrder="2"/>
    </xf>
    <xf numFmtId="0" fontId="0" fillId="0" borderId="0" xfId="0" applyFont="1" applyBorder="1" applyAlignment="1">
      <alignment horizontal="right" readingOrder="2"/>
    </xf>
    <xf numFmtId="0" fontId="23" fillId="0" borderId="16" xfId="0" applyFont="1" applyBorder="1" applyAlignment="1">
      <alignment horizontal="right" vertical="center" readingOrder="2"/>
    </xf>
    <xf numFmtId="0" fontId="0" fillId="0" borderId="12" xfId="0" applyBorder="1" applyAlignment="1">
      <alignment horizontal="right" readingOrder="2"/>
    </xf>
    <xf numFmtId="0" fontId="0" fillId="0" borderId="10" xfId="0" applyBorder="1" applyAlignment="1">
      <alignment horizontal="right" readingOrder="2"/>
    </xf>
    <xf numFmtId="0" fontId="13" fillId="0" borderId="37" xfId="0" applyFont="1" applyBorder="1" applyAlignment="1">
      <alignment horizontal="right" readingOrder="2"/>
    </xf>
    <xf numFmtId="0" fontId="13" fillId="0" borderId="38" xfId="0" applyFont="1" applyBorder="1" applyAlignment="1">
      <alignment horizontal="right" readingOrder="2"/>
    </xf>
    <xf numFmtId="0" fontId="13" fillId="0" borderId="13" xfId="0" applyFont="1" applyBorder="1" applyAlignment="1">
      <alignment horizontal="right" readingOrder="2"/>
    </xf>
    <xf numFmtId="0" fontId="0" fillId="0" borderId="14" xfId="0" applyBorder="1" applyAlignment="1">
      <alignment horizontal="right" readingOrder="2"/>
    </xf>
    <xf numFmtId="0" fontId="21" fillId="0" borderId="17" xfId="0" applyFont="1" applyBorder="1" applyAlignment="1">
      <alignment horizontal="right" vertical="center" wrapText="1" readingOrder="2"/>
    </xf>
    <xf numFmtId="10" fontId="13" fillId="4" borderId="4" xfId="0" applyNumberFormat="1" applyFont="1" applyFill="1" applyBorder="1" applyAlignment="1">
      <alignment horizontal="right" readingOrder="2"/>
    </xf>
    <xf numFmtId="10" fontId="13" fillId="0" borderId="4" xfId="0" applyNumberFormat="1" applyFont="1" applyFill="1" applyBorder="1" applyAlignment="1">
      <alignment horizontal="right" readingOrder="2"/>
    </xf>
    <xf numFmtId="0" fontId="13" fillId="0" borderId="11" xfId="0" applyFont="1" applyFill="1" applyBorder="1" applyAlignment="1">
      <alignment horizontal="right" readingOrder="2"/>
    </xf>
    <xf numFmtId="10" fontId="13" fillId="5" borderId="4" xfId="0" applyNumberFormat="1" applyFont="1" applyFill="1" applyBorder="1" applyAlignment="1">
      <alignment horizontal="right" readingOrder="2"/>
    </xf>
    <xf numFmtId="0" fontId="13" fillId="2" borderId="6" xfId="0" applyFont="1" applyFill="1" applyBorder="1" applyAlignment="1">
      <alignment horizontal="right" readingOrder="2"/>
    </xf>
    <xf numFmtId="10" fontId="13" fillId="0" borderId="7" xfId="0" applyNumberFormat="1" applyFont="1" applyFill="1" applyBorder="1" applyAlignment="1">
      <alignment horizontal="right" readingOrder="2"/>
    </xf>
    <xf numFmtId="0" fontId="13" fillId="0" borderId="18" xfId="0" applyFont="1" applyBorder="1" applyAlignment="1">
      <alignment horizontal="right" readingOrder="2"/>
    </xf>
    <xf numFmtId="0" fontId="0" fillId="0" borderId="26" xfId="0" applyBorder="1" applyAlignment="1">
      <alignment horizontal="right" readingOrder="2"/>
    </xf>
    <xf numFmtId="10" fontId="13" fillId="0" borderId="26" xfId="0" applyNumberFormat="1" applyFont="1" applyBorder="1" applyAlignment="1">
      <alignment horizontal="right" readingOrder="2"/>
    </xf>
    <xf numFmtId="0" fontId="17" fillId="0" borderId="0" xfId="0" applyFont="1" applyAlignment="1">
      <alignment horizontal="right" readingOrder="2"/>
    </xf>
    <xf numFmtId="0" fontId="22" fillId="0" borderId="16" xfId="0" applyFont="1" applyBorder="1" applyAlignment="1">
      <alignment horizontal="right" vertical="center" wrapText="1" readingOrder="2"/>
    </xf>
    <xf numFmtId="0" fontId="25" fillId="0" borderId="6" xfId="0" applyFont="1" applyBorder="1" applyAlignment="1">
      <alignment horizontal="right" vertical="center" wrapText="1" readingOrder="2"/>
    </xf>
    <xf numFmtId="0" fontId="26" fillId="0" borderId="0" xfId="0" applyFont="1" applyAlignment="1">
      <alignment horizontal="right" readingOrder="2"/>
    </xf>
    <xf numFmtId="0" fontId="27" fillId="0" borderId="0" xfId="0" applyFont="1" applyAlignment="1">
      <alignment horizontal="right" readingOrder="2"/>
    </xf>
    <xf numFmtId="0" fontId="28" fillId="0" borderId="0" xfId="0" applyFont="1" applyAlignment="1">
      <alignment horizontal="right" readingOrder="2"/>
    </xf>
    <xf numFmtId="9" fontId="25" fillId="0" borderId="1" xfId="0" applyNumberFormat="1" applyFont="1" applyFill="1" applyBorder="1" applyAlignment="1">
      <alignment horizontal="right" vertical="center" wrapText="1" readingOrder="2"/>
    </xf>
    <xf numFmtId="9" fontId="25" fillId="0" borderId="6" xfId="0" applyNumberFormat="1" applyFont="1" applyFill="1" applyBorder="1" applyAlignment="1">
      <alignment horizontal="right" vertical="center" wrapText="1" readingOrder="2"/>
    </xf>
    <xf numFmtId="0" fontId="16" fillId="2" borderId="0" xfId="0" applyFont="1" applyFill="1" applyBorder="1" applyAlignment="1">
      <alignment horizontal="right"/>
    </xf>
    <xf numFmtId="0" fontId="18" fillId="2" borderId="0" xfId="0" applyFont="1" applyFill="1" applyBorder="1" applyAlignment="1">
      <alignment horizontal="right"/>
    </xf>
    <xf numFmtId="0" fontId="12" fillId="0" borderId="0" xfId="0" applyFont="1" applyFill="1" applyBorder="1" applyAlignment="1">
      <alignment horizontal="right" vertical="center" readingOrder="2"/>
    </xf>
    <xf numFmtId="0" fontId="25" fillId="0" borderId="16" xfId="0" applyFont="1" applyBorder="1" applyAlignment="1">
      <alignment horizontal="right" vertical="center" wrapText="1" readingOrder="2"/>
    </xf>
    <xf numFmtId="0" fontId="13" fillId="2" borderId="16" xfId="0" applyFont="1" applyFill="1" applyBorder="1" applyAlignment="1">
      <alignment horizontal="right" vertical="center" wrapText="1" readingOrder="2"/>
    </xf>
    <xf numFmtId="0" fontId="13" fillId="2" borderId="16" xfId="0" applyFont="1" applyFill="1" applyBorder="1" applyAlignment="1">
      <alignment horizontal="right" vertical="center" readingOrder="2"/>
    </xf>
    <xf numFmtId="0" fontId="13" fillId="2" borderId="17" xfId="0" applyFont="1" applyFill="1" applyBorder="1" applyAlignment="1">
      <alignment horizontal="right" vertical="center" readingOrder="2"/>
    </xf>
    <xf numFmtId="0" fontId="13" fillId="2" borderId="6" xfId="0" applyFont="1" applyFill="1" applyBorder="1" applyAlignment="1">
      <alignment horizontal="right" vertical="center" readingOrder="2"/>
    </xf>
    <xf numFmtId="0" fontId="13" fillId="2" borderId="7" xfId="0" applyFont="1" applyFill="1" applyBorder="1" applyAlignment="1">
      <alignment horizontal="right" vertical="center" readingOrder="2"/>
    </xf>
    <xf numFmtId="0" fontId="13" fillId="2" borderId="0" xfId="0" applyFont="1" applyFill="1" applyBorder="1" applyAlignment="1">
      <alignment horizontal="right" vertical="top" readingOrder="2"/>
    </xf>
    <xf numFmtId="0" fontId="13" fillId="0" borderId="28" xfId="0" applyFont="1" applyFill="1" applyBorder="1" applyAlignment="1">
      <alignment horizontal="right" readingOrder="2"/>
    </xf>
    <xf numFmtId="0" fontId="13" fillId="0" borderId="9" xfId="0" applyFont="1" applyFill="1" applyBorder="1" applyAlignment="1">
      <alignment horizontal="right" readingOrder="2"/>
    </xf>
    <xf numFmtId="0" fontId="13" fillId="0" borderId="0" xfId="0" applyFont="1" applyFill="1" applyAlignment="1">
      <alignment horizontal="right" vertical="top" readingOrder="2"/>
    </xf>
    <xf numFmtId="0" fontId="34" fillId="0" borderId="0" xfId="0" applyFont="1" applyFill="1" applyAlignment="1">
      <alignment horizontal="right" vertical="top" readingOrder="2"/>
    </xf>
    <xf numFmtId="0" fontId="0" fillId="0" borderId="17" xfId="0" applyBorder="1" applyAlignment="1">
      <alignment horizontal="right" wrapText="1" readingOrder="2"/>
    </xf>
    <xf numFmtId="10" fontId="0" fillId="0" borderId="7" xfId="0" applyNumberFormat="1" applyBorder="1" applyAlignment="1">
      <alignment horizontal="right" readingOrder="2"/>
    </xf>
    <xf numFmtId="0" fontId="16" fillId="2" borderId="0" xfId="0" applyFont="1" applyFill="1" applyBorder="1" applyAlignment="1">
      <alignment horizontal="right" readingOrder="2"/>
    </xf>
    <xf numFmtId="0" fontId="18" fillId="2" borderId="0" xfId="0" applyFont="1" applyFill="1" applyBorder="1" applyAlignment="1">
      <alignment horizontal="right" readingOrder="2"/>
    </xf>
    <xf numFmtId="0" fontId="16" fillId="2" borderId="19" xfId="0" applyFont="1" applyFill="1" applyBorder="1" applyAlignment="1">
      <alignment horizontal="right" readingOrder="2"/>
    </xf>
    <xf numFmtId="0" fontId="18" fillId="2" borderId="19" xfId="0" applyFont="1" applyFill="1" applyBorder="1" applyAlignment="1">
      <alignment horizontal="right" readingOrder="2"/>
    </xf>
    <xf numFmtId="0" fontId="13" fillId="2" borderId="19" xfId="0" applyFont="1" applyFill="1" applyBorder="1" applyAlignment="1">
      <alignment horizontal="right" readingOrder="2"/>
    </xf>
    <xf numFmtId="0" fontId="13" fillId="2" borderId="0" xfId="0" applyFont="1" applyFill="1" applyBorder="1" applyAlignment="1" applyProtection="1">
      <alignment horizontal="right" vertical="top" readingOrder="2"/>
      <protection locked="0"/>
    </xf>
    <xf numFmtId="0" fontId="12" fillId="2" borderId="0" xfId="0" applyFont="1" applyFill="1" applyBorder="1" applyAlignment="1" applyProtection="1">
      <alignment horizontal="right" vertical="top" readingOrder="2"/>
      <protection locked="0"/>
    </xf>
    <xf numFmtId="0" fontId="25" fillId="0" borderId="17" xfId="0" applyFont="1" applyBorder="1" applyAlignment="1">
      <alignment horizontal="right" vertical="center" wrapText="1" readingOrder="2"/>
    </xf>
    <xf numFmtId="0" fontId="0" fillId="0" borderId="3" xfId="0" applyBorder="1" applyAlignment="1">
      <alignment horizontal="right" readingOrder="2"/>
    </xf>
    <xf numFmtId="10" fontId="0" fillId="0" borderId="1" xfId="0" applyNumberFormat="1" applyBorder="1" applyAlignment="1">
      <alignment horizontal="right" readingOrder="2"/>
    </xf>
    <xf numFmtId="0" fontId="0" fillId="0" borderId="5" xfId="0" applyBorder="1" applyAlignment="1">
      <alignment horizontal="right" readingOrder="2"/>
    </xf>
    <xf numFmtId="10" fontId="0" fillId="0" borderId="6" xfId="0" applyNumberFormat="1" applyBorder="1" applyAlignment="1">
      <alignment horizontal="right" readingOrder="2"/>
    </xf>
    <xf numFmtId="9" fontId="24" fillId="0" borderId="1" xfId="0" applyNumberFormat="1" applyFont="1" applyBorder="1" applyAlignment="1">
      <alignment horizontal="right" vertical="center" wrapText="1" readingOrder="2"/>
    </xf>
    <xf numFmtId="9" fontId="37" fillId="0" borderId="1" xfId="0" applyNumberFormat="1" applyFont="1" applyBorder="1" applyAlignment="1">
      <alignment horizontal="right" vertical="center" wrapText="1" readingOrder="2"/>
    </xf>
    <xf numFmtId="9" fontId="30" fillId="0" borderId="1" xfId="0" applyNumberFormat="1" applyFont="1" applyBorder="1" applyAlignment="1">
      <alignment horizontal="right" vertical="center" wrapText="1" readingOrder="2"/>
    </xf>
    <xf numFmtId="9" fontId="25" fillId="0" borderId="6" xfId="0" applyNumberFormat="1" applyFont="1" applyBorder="1" applyAlignment="1">
      <alignment horizontal="right" vertical="center" wrapText="1" readingOrder="2"/>
    </xf>
    <xf numFmtId="0" fontId="25" fillId="0" borderId="33" xfId="0" applyFont="1" applyBorder="1" applyAlignment="1">
      <alignment horizontal="right" vertical="center" wrapText="1" readingOrder="2"/>
    </xf>
    <xf numFmtId="0" fontId="0" fillId="0" borderId="16" xfId="0" applyBorder="1" applyAlignment="1">
      <alignment horizontal="right" vertical="center" wrapText="1" readingOrder="2"/>
    </xf>
    <xf numFmtId="0" fontId="0" fillId="0" borderId="17" xfId="0" applyBorder="1" applyAlignment="1">
      <alignment horizontal="right" vertical="center" wrapText="1" readingOrder="2"/>
    </xf>
    <xf numFmtId="0" fontId="0" fillId="0" borderId="0" xfId="0" applyAlignment="1">
      <alignment horizontal="right" vertical="center" wrapText="1" readingOrder="2"/>
    </xf>
    <xf numFmtId="0" fontId="25" fillId="0" borderId="15" xfId="0" applyFont="1" applyBorder="1" applyAlignment="1">
      <alignment horizontal="right" vertical="center" wrapText="1" readingOrder="2"/>
    </xf>
    <xf numFmtId="0" fontId="0" fillId="0" borderId="6" xfId="0" applyBorder="1" applyAlignment="1">
      <alignment horizontal="right" vertical="center" wrapText="1" readingOrder="2"/>
    </xf>
    <xf numFmtId="0" fontId="12" fillId="0" borderId="1" xfId="0" applyFont="1" applyFill="1" applyBorder="1" applyAlignment="1">
      <alignment horizontal="right" readingOrder="2"/>
    </xf>
    <xf numFmtId="0" fontId="47" fillId="0" borderId="0" xfId="0" applyFont="1" applyAlignment="1">
      <alignment horizontal="right" vertical="center" readingOrder="2"/>
    </xf>
    <xf numFmtId="0" fontId="32" fillId="0" borderId="0" xfId="0" applyFont="1" applyAlignment="1">
      <alignment horizontal="right" readingOrder="2"/>
    </xf>
    <xf numFmtId="0" fontId="0" fillId="0" borderId="3" xfId="0" applyBorder="1" applyAlignment="1">
      <alignment horizontal="right" vertical="center" readingOrder="2"/>
    </xf>
    <xf numFmtId="0" fontId="0" fillId="0" borderId="1" xfId="0" applyBorder="1" applyAlignment="1">
      <alignment horizontal="right" vertical="center" wrapText="1" readingOrder="2"/>
    </xf>
    <xf numFmtId="10" fontId="0" fillId="0" borderId="1" xfId="0" applyNumberFormat="1" applyBorder="1" applyAlignment="1">
      <alignment horizontal="right" vertical="center" readingOrder="2"/>
    </xf>
    <xf numFmtId="0" fontId="13" fillId="2" borderId="1" xfId="0" applyFont="1" applyFill="1" applyBorder="1" applyAlignment="1">
      <alignment horizontal="right" vertical="center" wrapText="1" readingOrder="2"/>
    </xf>
    <xf numFmtId="0" fontId="13" fillId="0" borderId="19" xfId="0" applyFont="1" applyFill="1" applyBorder="1" applyAlignment="1">
      <alignment horizontal="right" vertical="center" readingOrder="2"/>
    </xf>
    <xf numFmtId="0" fontId="0" fillId="0" borderId="5" xfId="0" applyBorder="1" applyAlignment="1">
      <alignment horizontal="right" vertical="center" readingOrder="2"/>
    </xf>
    <xf numFmtId="0" fontId="13" fillId="2" borderId="6" xfId="0" applyFont="1" applyFill="1" applyBorder="1" applyAlignment="1">
      <alignment horizontal="right" vertical="center" wrapText="1" readingOrder="2"/>
    </xf>
    <xf numFmtId="10" fontId="0" fillId="0" borderId="6" xfId="0" applyNumberFormat="1" applyBorder="1" applyAlignment="1">
      <alignment horizontal="right" vertical="center" readingOrder="2"/>
    </xf>
    <xf numFmtId="0" fontId="25" fillId="0" borderId="4" xfId="0" applyFont="1" applyFill="1" applyBorder="1" applyAlignment="1">
      <alignment horizontal="right" vertical="center" wrapText="1" readingOrder="2"/>
    </xf>
    <xf numFmtId="0" fontId="25" fillId="0" borderId="7" xfId="0" applyFont="1" applyFill="1" applyBorder="1" applyAlignment="1">
      <alignment horizontal="right" vertical="center" wrapText="1" readingOrder="2"/>
    </xf>
    <xf numFmtId="0" fontId="13" fillId="0" borderId="23" xfId="0" applyFont="1" applyBorder="1" applyAlignment="1">
      <alignment horizontal="right" readingOrder="2"/>
    </xf>
    <xf numFmtId="0" fontId="16" fillId="0" borderId="1" xfId="0" applyFont="1" applyFill="1" applyBorder="1" applyAlignment="1">
      <alignment horizontal="right" readingOrder="2"/>
    </xf>
    <xf numFmtId="0" fontId="18" fillId="0" borderId="1" xfId="0" applyFont="1" applyFill="1" applyBorder="1" applyAlignment="1">
      <alignment horizontal="right" readingOrder="2"/>
    </xf>
    <xf numFmtId="0" fontId="13" fillId="0" borderId="24" xfId="0" applyFont="1" applyBorder="1" applyAlignment="1">
      <alignment horizontal="right" readingOrder="2"/>
    </xf>
    <xf numFmtId="0" fontId="11" fillId="0" borderId="20" xfId="0" applyFont="1" applyBorder="1" applyAlignment="1">
      <alignment horizontal="right" readingOrder="2"/>
    </xf>
    <xf numFmtId="0" fontId="25" fillId="0" borderId="16" xfId="0" applyFont="1" applyFill="1" applyBorder="1" applyAlignment="1">
      <alignment horizontal="right" vertical="center" wrapText="1" readingOrder="2"/>
    </xf>
    <xf numFmtId="0" fontId="25" fillId="0" borderId="25" xfId="0" applyFont="1" applyFill="1" applyBorder="1" applyAlignment="1">
      <alignment horizontal="right" vertical="center" wrapText="1" readingOrder="2"/>
    </xf>
    <xf numFmtId="0" fontId="25" fillId="0" borderId="2" xfId="0" applyFont="1" applyFill="1" applyBorder="1" applyAlignment="1">
      <alignment horizontal="right" vertical="center" readingOrder="2"/>
    </xf>
    <xf numFmtId="0" fontId="25" fillId="0" borderId="16" xfId="0" applyFont="1" applyFill="1" applyBorder="1" applyAlignment="1">
      <alignment horizontal="right" vertical="center" readingOrder="2"/>
    </xf>
    <xf numFmtId="0" fontId="25" fillId="0" borderId="3" xfId="0" applyFont="1" applyFill="1" applyBorder="1" applyAlignment="1">
      <alignment horizontal="right" vertical="center" readingOrder="2"/>
    </xf>
    <xf numFmtId="0" fontId="25" fillId="0" borderId="1" xfId="0" applyFont="1" applyFill="1" applyBorder="1" applyAlignment="1">
      <alignment horizontal="right" vertical="center" readingOrder="2"/>
    </xf>
    <xf numFmtId="0" fontId="25" fillId="0" borderId="8" xfId="0" applyFont="1" applyFill="1" applyBorder="1" applyAlignment="1">
      <alignment horizontal="right" vertical="center" readingOrder="2"/>
    </xf>
    <xf numFmtId="0" fontId="25" fillId="0" borderId="28" xfId="0" applyFont="1" applyFill="1" applyBorder="1" applyAlignment="1">
      <alignment horizontal="right" vertical="center" readingOrder="2"/>
    </xf>
    <xf numFmtId="0" fontId="0" fillId="0" borderId="9" xfId="0" applyFont="1" applyBorder="1" applyAlignment="1">
      <alignment horizontal="right" readingOrder="2"/>
    </xf>
    <xf numFmtId="0" fontId="0" fillId="0" borderId="8" xfId="0" applyFont="1" applyBorder="1" applyAlignment="1">
      <alignment horizontal="right" readingOrder="2"/>
    </xf>
    <xf numFmtId="0" fontId="13" fillId="0" borderId="29" xfId="0" applyFont="1" applyFill="1" applyBorder="1" applyAlignment="1">
      <alignment horizontal="right" readingOrder="2"/>
    </xf>
    <xf numFmtId="0" fontId="25" fillId="0" borderId="5" xfId="0" applyFont="1" applyFill="1" applyBorder="1" applyAlignment="1">
      <alignment horizontal="right" vertical="center" readingOrder="2"/>
    </xf>
    <xf numFmtId="0" fontId="25" fillId="0" borderId="6" xfId="0" applyFont="1" applyFill="1" applyBorder="1" applyAlignment="1">
      <alignment horizontal="right" vertical="center" readingOrder="2"/>
    </xf>
    <xf numFmtId="0" fontId="13" fillId="0" borderId="25" xfId="0" applyFont="1" applyFill="1" applyBorder="1" applyAlignment="1">
      <alignment horizontal="right" readingOrder="2"/>
    </xf>
    <xf numFmtId="0" fontId="25" fillId="0" borderId="27" xfId="0" applyFont="1" applyFill="1" applyBorder="1" applyAlignment="1">
      <alignment horizontal="right" vertical="center" readingOrder="2"/>
    </xf>
    <xf numFmtId="0" fontId="0" fillId="0" borderId="15" xfId="0" applyFont="1" applyBorder="1" applyAlignment="1">
      <alignment horizontal="right" readingOrder="2"/>
    </xf>
    <xf numFmtId="0" fontId="0" fillId="0" borderId="25" xfId="0" applyFont="1" applyBorder="1" applyAlignment="1">
      <alignment horizontal="right" readingOrder="2"/>
    </xf>
    <xf numFmtId="0" fontId="13" fillId="0" borderId="30" xfId="0" applyFont="1" applyFill="1" applyBorder="1" applyAlignment="1">
      <alignment horizontal="right" readingOrder="2"/>
    </xf>
    <xf numFmtId="0" fontId="25" fillId="0" borderId="0" xfId="0" applyFont="1" applyFill="1" applyBorder="1" applyAlignment="1">
      <alignment horizontal="right" vertical="center" readingOrder="2"/>
    </xf>
    <xf numFmtId="0" fontId="19" fillId="0" borderId="9" xfId="0" applyFont="1" applyBorder="1" applyAlignment="1">
      <alignment horizontal="right" readingOrder="2"/>
    </xf>
    <xf numFmtId="0" fontId="19" fillId="0" borderId="8" xfId="0" applyFont="1" applyBorder="1" applyAlignment="1">
      <alignment horizontal="right" readingOrder="2"/>
    </xf>
    <xf numFmtId="0" fontId="13" fillId="0" borderId="22" xfId="0" applyFont="1" applyBorder="1" applyAlignment="1">
      <alignment horizontal="right" readingOrder="2"/>
    </xf>
    <xf numFmtId="0" fontId="19" fillId="0" borderId="15" xfId="0" applyFont="1" applyBorder="1" applyAlignment="1">
      <alignment horizontal="right" readingOrder="2"/>
    </xf>
    <xf numFmtId="0" fontId="19" fillId="0" borderId="25" xfId="0" applyFont="1" applyBorder="1" applyAlignment="1">
      <alignment horizontal="right" readingOrder="2"/>
    </xf>
    <xf numFmtId="0" fontId="13" fillId="0" borderId="15" xfId="0" applyFont="1" applyFill="1" applyBorder="1" applyAlignment="1">
      <alignment horizontal="right" readingOrder="2"/>
    </xf>
    <xf numFmtId="0" fontId="13" fillId="0" borderId="19" xfId="0" applyFont="1" applyBorder="1" applyAlignment="1">
      <alignment horizontal="right" readingOrder="2"/>
    </xf>
    <xf numFmtId="0" fontId="25" fillId="0" borderId="17" xfId="0" applyFont="1" applyFill="1" applyBorder="1" applyAlignment="1">
      <alignment horizontal="right" vertical="center" wrapText="1" readingOrder="2"/>
    </xf>
    <xf numFmtId="0" fontId="26" fillId="0" borderId="4" xfId="0" applyFont="1" applyBorder="1" applyAlignment="1">
      <alignment horizontal="right" vertical="center" readingOrder="2"/>
    </xf>
    <xf numFmtId="0" fontId="38" fillId="0" borderId="4" xfId="0" applyFont="1" applyBorder="1" applyAlignment="1">
      <alignment horizontal="right" vertical="center" readingOrder="2"/>
    </xf>
    <xf numFmtId="0" fontId="30" fillId="0" borderId="4" xfId="0" applyFont="1" applyFill="1" applyBorder="1" applyAlignment="1">
      <alignment horizontal="right" vertical="center" readingOrder="2"/>
    </xf>
    <xf numFmtId="0" fontId="0" fillId="0" borderId="1" xfId="0" applyBorder="1" applyAlignment="1">
      <alignment horizontal="center" vertical="center" readingOrder="2"/>
    </xf>
    <xf numFmtId="0" fontId="45" fillId="0" borderId="15" xfId="0" applyFont="1" applyBorder="1" applyAlignment="1">
      <alignment horizontal="right" readingOrder="2"/>
    </xf>
    <xf numFmtId="0" fontId="0" fillId="10" borderId="0" xfId="0" applyFill="1" applyAlignment="1">
      <alignment horizontal="right" readingOrder="2"/>
    </xf>
    <xf numFmtId="0" fontId="13" fillId="2" borderId="41" xfId="0" applyFont="1" applyFill="1" applyBorder="1" applyAlignment="1">
      <alignment horizontal="right" readingOrder="2"/>
    </xf>
    <xf numFmtId="0" fontId="0" fillId="0" borderId="57" xfId="0" applyBorder="1" applyAlignment="1">
      <alignment horizontal="right" readingOrder="2"/>
    </xf>
    <xf numFmtId="0" fontId="19" fillId="0" borderId="0" xfId="0" applyFont="1" applyBorder="1" applyAlignment="1">
      <alignment horizontal="right" readingOrder="2"/>
    </xf>
    <xf numFmtId="0" fontId="13" fillId="0" borderId="6" xfId="0" applyFont="1" applyFill="1" applyBorder="1" applyAlignment="1">
      <alignment horizontal="right" vertical="center" readingOrder="2"/>
    </xf>
    <xf numFmtId="10" fontId="13" fillId="2" borderId="7" xfId="0" applyNumberFormat="1" applyFont="1" applyFill="1" applyBorder="1" applyAlignment="1">
      <alignment horizontal="right" vertical="center" readingOrder="2"/>
    </xf>
    <xf numFmtId="10" fontId="13" fillId="2" borderId="6" xfId="0" applyNumberFormat="1" applyFont="1" applyFill="1" applyBorder="1" applyAlignment="1">
      <alignment horizontal="right" vertical="center" readingOrder="2"/>
    </xf>
    <xf numFmtId="0" fontId="0" fillId="0" borderId="25" xfId="0" applyBorder="1" applyAlignment="1">
      <alignment horizontal="right" readingOrder="2"/>
    </xf>
    <xf numFmtId="0" fontId="0" fillId="0" borderId="30" xfId="0" applyBorder="1" applyAlignment="1">
      <alignment horizontal="right" vertical="center" readingOrder="2"/>
    </xf>
    <xf numFmtId="0" fontId="12" fillId="0" borderId="37" xfId="0" applyFont="1" applyBorder="1" applyAlignment="1">
      <alignment horizontal="right" readingOrder="2"/>
    </xf>
    <xf numFmtId="0" fontId="12" fillId="0" borderId="37" xfId="0" applyFont="1" applyFill="1" applyBorder="1" applyAlignment="1">
      <alignment horizontal="right" readingOrder="2"/>
    </xf>
    <xf numFmtId="0" fontId="13" fillId="2" borderId="0" xfId="0" applyFont="1" applyFill="1" applyAlignment="1">
      <alignment horizontal="right" vertical="center" readingOrder="2"/>
    </xf>
    <xf numFmtId="10" fontId="13" fillId="0" borderId="1" xfId="0" applyNumberFormat="1" applyFont="1" applyFill="1" applyBorder="1" applyAlignment="1">
      <alignment horizontal="right" vertical="center" readingOrder="2"/>
    </xf>
    <xf numFmtId="0" fontId="13" fillId="2" borderId="50" xfId="0" applyFont="1" applyFill="1" applyBorder="1" applyAlignment="1">
      <alignment horizontal="right" readingOrder="2"/>
    </xf>
    <xf numFmtId="0" fontId="13" fillId="2" borderId="51" xfId="0" applyFont="1" applyFill="1" applyBorder="1" applyAlignment="1">
      <alignment horizontal="right" readingOrder="2"/>
    </xf>
    <xf numFmtId="0" fontId="13" fillId="2" borderId="52" xfId="0" applyFont="1" applyFill="1" applyBorder="1" applyAlignment="1">
      <alignment horizontal="right" readingOrder="2"/>
    </xf>
    <xf numFmtId="0" fontId="13" fillId="2" borderId="43" xfId="0" applyFont="1" applyFill="1" applyBorder="1" applyAlignment="1">
      <alignment horizontal="right" readingOrder="2"/>
    </xf>
    <xf numFmtId="0" fontId="13" fillId="2" borderId="2" xfId="0" applyFont="1" applyFill="1" applyBorder="1" applyAlignment="1">
      <alignment horizontal="right" readingOrder="2"/>
    </xf>
    <xf numFmtId="0" fontId="13" fillId="0" borderId="16" xfId="0" applyFont="1" applyFill="1" applyBorder="1" applyAlignment="1">
      <alignment horizontal="right" readingOrder="2"/>
    </xf>
    <xf numFmtId="0" fontId="16" fillId="2" borderId="16" xfId="0" applyFont="1" applyFill="1" applyBorder="1" applyAlignment="1">
      <alignment horizontal="right" vertical="center" readingOrder="2"/>
    </xf>
    <xf numFmtId="0" fontId="13" fillId="0" borderId="17" xfId="0" applyFont="1" applyFill="1" applyBorder="1" applyAlignment="1">
      <alignment horizontal="right" readingOrder="2"/>
    </xf>
    <xf numFmtId="0" fontId="13" fillId="0" borderId="2" xfId="0" applyFont="1" applyFill="1" applyBorder="1" applyAlignment="1">
      <alignment horizontal="right" readingOrder="2"/>
    </xf>
    <xf numFmtId="0" fontId="16" fillId="0" borderId="16" xfId="0" applyFont="1" applyFill="1" applyBorder="1" applyAlignment="1">
      <alignment horizontal="right" readingOrder="2"/>
    </xf>
    <xf numFmtId="0" fontId="13" fillId="2" borderId="53" xfId="0" applyFont="1" applyFill="1" applyBorder="1" applyAlignment="1">
      <alignment horizontal="right" readingOrder="2"/>
    </xf>
    <xf numFmtId="0" fontId="13" fillId="2" borderId="3" xfId="0" applyFont="1" applyFill="1" applyBorder="1" applyAlignment="1">
      <alignment horizontal="right" readingOrder="2"/>
    </xf>
    <xf numFmtId="0" fontId="13" fillId="0" borderId="4" xfId="0" applyFont="1" applyFill="1" applyBorder="1" applyAlignment="1">
      <alignment horizontal="right" readingOrder="2"/>
    </xf>
    <xf numFmtId="0" fontId="13" fillId="2" borderId="37" xfId="0" applyFont="1" applyFill="1" applyBorder="1" applyAlignment="1">
      <alignment horizontal="right" readingOrder="2"/>
    </xf>
    <xf numFmtId="0" fontId="13" fillId="2" borderId="42" xfId="0" applyFont="1" applyFill="1" applyBorder="1" applyAlignment="1">
      <alignment horizontal="right" readingOrder="2"/>
    </xf>
    <xf numFmtId="0" fontId="13" fillId="2" borderId="18" xfId="0" applyFont="1" applyFill="1" applyBorder="1" applyAlignment="1">
      <alignment horizontal="right" readingOrder="2"/>
    </xf>
    <xf numFmtId="0" fontId="13" fillId="2" borderId="26" xfId="0" applyFont="1" applyFill="1" applyBorder="1" applyAlignment="1">
      <alignment horizontal="right" readingOrder="2"/>
    </xf>
    <xf numFmtId="0" fontId="13" fillId="2" borderId="5" xfId="0" applyFont="1" applyFill="1" applyBorder="1" applyAlignment="1">
      <alignment horizontal="right" readingOrder="2"/>
    </xf>
    <xf numFmtId="0" fontId="13" fillId="0" borderId="7" xfId="0" applyFont="1" applyFill="1" applyBorder="1" applyAlignment="1">
      <alignment horizontal="right" readingOrder="2"/>
    </xf>
    <xf numFmtId="0" fontId="13" fillId="0" borderId="5" xfId="0" applyFont="1" applyFill="1" applyBorder="1" applyAlignment="1">
      <alignment horizontal="right" readingOrder="2"/>
    </xf>
    <xf numFmtId="0" fontId="16" fillId="2" borderId="54" xfId="0" applyFont="1" applyFill="1" applyBorder="1" applyAlignment="1">
      <alignment horizontal="right" vertical="center" readingOrder="2"/>
    </xf>
    <xf numFmtId="0" fontId="12" fillId="0" borderId="6" xfId="0" applyFont="1" applyBorder="1" applyAlignment="1">
      <alignment horizontal="right" vertical="center" readingOrder="2"/>
    </xf>
    <xf numFmtId="0" fontId="13" fillId="0" borderId="6" xfId="0" applyFont="1" applyBorder="1" applyAlignment="1">
      <alignment horizontal="right" vertical="center" readingOrder="2"/>
    </xf>
    <xf numFmtId="10" fontId="13" fillId="0" borderId="6" xfId="0" applyNumberFormat="1" applyFont="1" applyBorder="1" applyAlignment="1">
      <alignment horizontal="right" vertical="center" readingOrder="2"/>
    </xf>
    <xf numFmtId="10" fontId="0" fillId="0" borderId="4" xfId="0" applyNumberFormat="1" applyBorder="1" applyAlignment="1">
      <alignment horizontal="right" vertical="center" readingOrder="2"/>
    </xf>
    <xf numFmtId="0" fontId="0" fillId="0" borderId="16" xfId="0" applyBorder="1" applyAlignment="1">
      <alignment horizontal="right" vertical="center" readingOrder="2"/>
    </xf>
    <xf numFmtId="0" fontId="19" fillId="0" borderId="3" xfId="0" applyFont="1" applyBorder="1" applyAlignment="1">
      <alignment horizontal="right" vertical="center" readingOrder="2"/>
    </xf>
    <xf numFmtId="0" fontId="19" fillId="0" borderId="5" xfId="0" applyFont="1" applyBorder="1" applyAlignment="1">
      <alignment horizontal="right" vertical="center" readingOrder="2"/>
    </xf>
    <xf numFmtId="0" fontId="23" fillId="0" borderId="16" xfId="0" applyFont="1" applyBorder="1" applyAlignment="1">
      <alignment horizontal="right" vertical="top" wrapText="1" readingOrder="2"/>
    </xf>
    <xf numFmtId="0" fontId="25" fillId="0" borderId="7" xfId="0" applyFont="1" applyFill="1" applyBorder="1" applyAlignment="1">
      <alignment horizontal="right" vertical="center" readingOrder="2"/>
    </xf>
    <xf numFmtId="0" fontId="25" fillId="0" borderId="0" xfId="0" applyFont="1" applyFill="1" applyBorder="1" applyAlignment="1">
      <alignment horizontal="right" vertical="center" wrapText="1" readingOrder="2"/>
    </xf>
    <xf numFmtId="0" fontId="40" fillId="0" borderId="1" xfId="0" applyFont="1" applyFill="1" applyBorder="1" applyAlignment="1">
      <alignment horizontal="right" readingOrder="2"/>
    </xf>
    <xf numFmtId="0" fontId="41" fillId="0" borderId="1" xfId="0" applyFont="1" applyFill="1" applyBorder="1" applyAlignment="1" applyProtection="1">
      <alignment horizontal="right" vertical="top" readingOrder="2"/>
      <protection locked="0"/>
    </xf>
    <xf numFmtId="0" fontId="12" fillId="0" borderId="1" xfId="0" applyFont="1" applyFill="1" applyBorder="1" applyAlignment="1" applyProtection="1">
      <alignment horizontal="right" vertical="top" readingOrder="2"/>
      <protection locked="0"/>
    </xf>
    <xf numFmtId="0" fontId="39" fillId="0" borderId="0" xfId="0" applyFont="1" applyAlignment="1">
      <alignment horizontal="right" vertical="center" readingOrder="2"/>
    </xf>
    <xf numFmtId="0" fontId="19" fillId="0" borderId="1" xfId="0" applyFont="1" applyBorder="1" applyAlignment="1">
      <alignment horizontal="right" vertical="center" readingOrder="2"/>
    </xf>
    <xf numFmtId="0" fontId="19" fillId="0" borderId="6" xfId="0" applyFont="1" applyBorder="1" applyAlignment="1">
      <alignment horizontal="right" vertical="center" readingOrder="2"/>
    </xf>
    <xf numFmtId="0" fontId="0" fillId="0" borderId="2" xfId="0" applyBorder="1" applyAlignment="1">
      <alignment horizontal="right" vertical="center" readingOrder="2"/>
    </xf>
    <xf numFmtId="0" fontId="48" fillId="0" borderId="0" xfId="0" applyFont="1" applyAlignment="1">
      <alignment horizontal="right" readingOrder="2"/>
    </xf>
    <xf numFmtId="0" fontId="0" fillId="0" borderId="0" xfId="0" quotePrefix="1" applyAlignment="1">
      <alignment horizontal="right" readingOrder="2"/>
    </xf>
    <xf numFmtId="0" fontId="50" fillId="15" borderId="0" xfId="0" applyFont="1" applyFill="1" applyAlignment="1">
      <alignment horizontal="right" vertical="center" readingOrder="2"/>
    </xf>
    <xf numFmtId="0" fontId="19" fillId="0" borderId="0" xfId="2" applyFont="1" applyAlignment="1">
      <alignment horizontal="right" vertical="center" readingOrder="2"/>
    </xf>
    <xf numFmtId="0" fontId="50" fillId="0" borderId="0" xfId="0" applyFont="1" applyAlignment="1">
      <alignment horizontal="right" vertical="center" readingOrder="2"/>
    </xf>
    <xf numFmtId="0" fontId="0" fillId="7" borderId="2" xfId="0" applyFont="1" applyFill="1" applyBorder="1" applyAlignment="1">
      <alignment horizontal="right" vertical="center" readingOrder="2"/>
    </xf>
    <xf numFmtId="0" fontId="53" fillId="7" borderId="16" xfId="0" applyFont="1" applyFill="1" applyBorder="1" applyAlignment="1">
      <alignment horizontal="right" vertical="center" wrapText="1" readingOrder="2"/>
    </xf>
    <xf numFmtId="0" fontId="53" fillId="7" borderId="17" xfId="0" applyFont="1" applyFill="1" applyBorder="1" applyAlignment="1">
      <alignment horizontal="right" vertical="center" wrapText="1" readingOrder="2"/>
    </xf>
    <xf numFmtId="0" fontId="53" fillId="16" borderId="1" xfId="0" applyFont="1" applyFill="1" applyBorder="1" applyAlignment="1">
      <alignment horizontal="right" vertical="center" wrapText="1" readingOrder="2"/>
    </xf>
    <xf numFmtId="0" fontId="53" fillId="7" borderId="1" xfId="0" applyFont="1" applyFill="1" applyBorder="1" applyAlignment="1">
      <alignment horizontal="right" vertical="center" wrapText="1" readingOrder="2"/>
    </xf>
    <xf numFmtId="0" fontId="53" fillId="7" borderId="4" xfId="0" applyFont="1" applyFill="1" applyBorder="1" applyAlignment="1">
      <alignment horizontal="right" vertical="center" wrapText="1" readingOrder="2"/>
    </xf>
    <xf numFmtId="0" fontId="53" fillId="16" borderId="6" xfId="0" applyFont="1" applyFill="1" applyBorder="1" applyAlignment="1">
      <alignment horizontal="right" vertical="center" wrapText="1" readingOrder="2"/>
    </xf>
    <xf numFmtId="0" fontId="53" fillId="7" borderId="6" xfId="0" applyFont="1" applyFill="1" applyBorder="1" applyAlignment="1">
      <alignment horizontal="right" vertical="center" wrapText="1" readingOrder="2"/>
    </xf>
    <xf numFmtId="0" fontId="53" fillId="7" borderId="7" xfId="0" applyFont="1" applyFill="1" applyBorder="1" applyAlignment="1">
      <alignment horizontal="right" vertical="center" wrapText="1" readingOrder="2"/>
    </xf>
    <xf numFmtId="0" fontId="0" fillId="0" borderId="2" xfId="0" applyFont="1" applyBorder="1" applyAlignment="1">
      <alignment horizontal="right" vertical="center" readingOrder="2"/>
    </xf>
    <xf numFmtId="0" fontId="0" fillId="0" borderId="16" xfId="0" applyFont="1" applyBorder="1" applyAlignment="1">
      <alignment horizontal="right" vertical="top" wrapText="1" readingOrder="2"/>
    </xf>
    <xf numFmtId="0" fontId="0" fillId="0" borderId="16" xfId="0" applyFont="1" applyBorder="1" applyAlignment="1">
      <alignment horizontal="right" vertical="center" readingOrder="2"/>
    </xf>
    <xf numFmtId="0" fontId="0" fillId="0" borderId="17" xfId="0" applyFont="1" applyBorder="1" applyAlignment="1">
      <alignment horizontal="right" vertical="center" readingOrder="2"/>
    </xf>
    <xf numFmtId="0" fontId="53" fillId="7" borderId="3" xfId="0" applyFont="1" applyFill="1" applyBorder="1" applyAlignment="1">
      <alignment horizontal="right" vertical="center" wrapText="1" readingOrder="2"/>
    </xf>
    <xf numFmtId="0" fontId="53" fillId="16" borderId="4" xfId="0" applyFont="1" applyFill="1" applyBorder="1" applyAlignment="1">
      <alignment horizontal="right" vertical="center" wrapText="1" readingOrder="2"/>
    </xf>
    <xf numFmtId="0" fontId="53" fillId="7" borderId="5" xfId="0" applyFont="1" applyFill="1" applyBorder="1" applyAlignment="1">
      <alignment horizontal="right" vertical="center" wrapText="1" readingOrder="2"/>
    </xf>
    <xf numFmtId="0" fontId="53" fillId="16" borderId="7" xfId="0" applyFont="1" applyFill="1" applyBorder="1" applyAlignment="1">
      <alignment horizontal="right" vertical="center" wrapText="1" readingOrder="2"/>
    </xf>
    <xf numFmtId="0" fontId="52" fillId="0" borderId="16" xfId="0" applyFont="1" applyFill="1" applyBorder="1" applyAlignment="1">
      <alignment horizontal="right" vertical="center" wrapText="1" readingOrder="2"/>
    </xf>
    <xf numFmtId="0" fontId="52" fillId="0" borderId="17" xfId="0" applyFont="1" applyFill="1" applyBorder="1" applyAlignment="1">
      <alignment horizontal="right" vertical="center" wrapText="1" readingOrder="2"/>
    </xf>
    <xf numFmtId="0" fontId="52" fillId="0" borderId="3" xfId="0" applyFont="1" applyFill="1" applyBorder="1" applyAlignment="1">
      <alignment horizontal="right" vertical="center" readingOrder="2"/>
    </xf>
    <xf numFmtId="164" fontId="52" fillId="0" borderId="1" xfId="1" applyNumberFormat="1" applyFont="1" applyFill="1" applyBorder="1" applyAlignment="1">
      <alignment horizontal="right" vertical="center" readingOrder="2"/>
    </xf>
    <xf numFmtId="0" fontId="52" fillId="0" borderId="1" xfId="0" applyFont="1" applyFill="1" applyBorder="1" applyAlignment="1">
      <alignment horizontal="right" vertical="center" readingOrder="2"/>
    </xf>
    <xf numFmtId="0" fontId="52" fillId="0" borderId="4" xfId="0" applyFont="1" applyFill="1" applyBorder="1" applyAlignment="1">
      <alignment horizontal="right" vertical="center" readingOrder="2"/>
    </xf>
    <xf numFmtId="165" fontId="52" fillId="0" borderId="1" xfId="0" applyNumberFormat="1" applyFont="1" applyFill="1" applyBorder="1" applyAlignment="1">
      <alignment horizontal="right" vertical="center" readingOrder="2"/>
    </xf>
    <xf numFmtId="165" fontId="52" fillId="0" borderId="4" xfId="0" applyNumberFormat="1" applyFont="1" applyFill="1" applyBorder="1" applyAlignment="1">
      <alignment horizontal="right" vertical="center" readingOrder="2"/>
    </xf>
    <xf numFmtId="0" fontId="52" fillId="0" borderId="5" xfId="0" applyFont="1" applyFill="1" applyBorder="1" applyAlignment="1">
      <alignment horizontal="right" vertical="center" readingOrder="2"/>
    </xf>
    <xf numFmtId="164" fontId="52" fillId="0" borderId="6" xfId="1" applyNumberFormat="1" applyFont="1" applyFill="1" applyBorder="1" applyAlignment="1">
      <alignment horizontal="right" vertical="center" readingOrder="2"/>
    </xf>
    <xf numFmtId="165" fontId="52" fillId="0" borderId="6" xfId="0" applyNumberFormat="1" applyFont="1" applyFill="1" applyBorder="1" applyAlignment="1">
      <alignment horizontal="right" vertical="center" readingOrder="2"/>
    </xf>
    <xf numFmtId="165" fontId="52" fillId="0" borderId="7" xfId="0" applyNumberFormat="1" applyFont="1" applyFill="1" applyBorder="1" applyAlignment="1">
      <alignment horizontal="right" vertical="center" readingOrder="2"/>
    </xf>
    <xf numFmtId="165" fontId="52" fillId="0" borderId="1" xfId="0" applyNumberFormat="1" applyFont="1" applyFill="1" applyBorder="1" applyAlignment="1">
      <alignment horizontal="right" readingOrder="2"/>
    </xf>
    <xf numFmtId="165" fontId="52" fillId="0" borderId="4" xfId="0" applyNumberFormat="1" applyFont="1" applyFill="1" applyBorder="1" applyAlignment="1">
      <alignment horizontal="right" readingOrder="2"/>
    </xf>
    <xf numFmtId="0" fontId="52" fillId="0" borderId="1" xfId="0" applyFont="1" applyFill="1" applyBorder="1" applyAlignment="1">
      <alignment horizontal="right" readingOrder="2"/>
    </xf>
    <xf numFmtId="0" fontId="52" fillId="0" borderId="4" xfId="0" applyFont="1" applyFill="1" applyBorder="1" applyAlignment="1">
      <alignment horizontal="right" readingOrder="2"/>
    </xf>
    <xf numFmtId="165" fontId="52" fillId="0" borderId="6" xfId="0" applyNumberFormat="1" applyFont="1" applyFill="1" applyBorder="1" applyAlignment="1">
      <alignment horizontal="right" readingOrder="2"/>
    </xf>
    <xf numFmtId="165" fontId="52" fillId="0" borderId="7" xfId="0" applyNumberFormat="1" applyFont="1" applyFill="1" applyBorder="1" applyAlignment="1">
      <alignment horizontal="right" readingOrder="2"/>
    </xf>
    <xf numFmtId="0" fontId="38" fillId="0" borderId="0" xfId="0" applyFont="1" applyBorder="1" applyAlignment="1">
      <alignment horizontal="right" vertical="center" readingOrder="2"/>
    </xf>
    <xf numFmtId="0" fontId="26" fillId="0" borderId="0" xfId="0" applyFont="1" applyBorder="1" applyAlignment="1">
      <alignment horizontal="right" vertical="center" readingOrder="2"/>
    </xf>
    <xf numFmtId="0" fontId="30" fillId="0" borderId="0" xfId="0" applyFont="1" applyFill="1" applyBorder="1" applyAlignment="1">
      <alignment horizontal="right" vertical="center" readingOrder="2"/>
    </xf>
    <xf numFmtId="0" fontId="13" fillId="15" borderId="0" xfId="0" applyFont="1" applyFill="1" applyBorder="1" applyAlignment="1">
      <alignment horizontal="right" readingOrder="2"/>
    </xf>
    <xf numFmtId="0" fontId="13" fillId="0" borderId="6" xfId="0" applyFont="1" applyBorder="1" applyAlignment="1">
      <alignment horizontal="right" vertical="center" wrapText="1" readingOrder="2"/>
    </xf>
    <xf numFmtId="0" fontId="13" fillId="0" borderId="1" xfId="0" applyFont="1" applyBorder="1" applyAlignment="1">
      <alignment horizontal="right" vertical="center" wrapText="1" readingOrder="2"/>
    </xf>
    <xf numFmtId="0" fontId="26" fillId="0" borderId="7" xfId="0" applyFont="1" applyBorder="1" applyAlignment="1">
      <alignment horizontal="right" vertical="center" readingOrder="2"/>
    </xf>
    <xf numFmtId="0" fontId="28" fillId="0" borderId="0" xfId="0" applyFont="1" applyBorder="1" applyAlignment="1">
      <alignment horizontal="right"/>
    </xf>
    <xf numFmtId="0" fontId="19" fillId="0" borderId="0" xfId="0" applyFont="1" applyBorder="1" applyAlignment="1">
      <alignment horizontal="right"/>
    </xf>
    <xf numFmtId="0" fontId="12" fillId="0" borderId="1" xfId="0" applyFont="1" applyFill="1" applyBorder="1" applyAlignment="1" applyProtection="1">
      <alignment horizontal="center" vertical="center" wrapText="1" readingOrder="2"/>
      <protection hidden="1"/>
    </xf>
    <xf numFmtId="0" fontId="0" fillId="0" borderId="0" xfId="0" applyAlignment="1">
      <alignment horizontal="center" vertical="center" readingOrder="2"/>
    </xf>
    <xf numFmtId="164" fontId="0" fillId="0" borderId="1" xfId="0" applyNumberFormat="1" applyBorder="1" applyAlignment="1">
      <alignment horizontal="center" readingOrder="2"/>
    </xf>
    <xf numFmtId="0" fontId="0" fillId="15" borderId="0" xfId="0" applyFill="1"/>
    <xf numFmtId="0" fontId="0" fillId="15" borderId="0" xfId="0" applyFill="1" applyAlignment="1">
      <alignment horizontal="right"/>
    </xf>
    <xf numFmtId="0" fontId="3" fillId="15" borderId="0" xfId="0" applyFont="1" applyFill="1" applyAlignment="1">
      <alignment horizontal="right" readingOrder="2"/>
    </xf>
    <xf numFmtId="0" fontId="3" fillId="0" borderId="0" xfId="0" applyFont="1" applyAlignment="1">
      <alignment horizontal="right" readingOrder="2"/>
    </xf>
    <xf numFmtId="0" fontId="60" fillId="0" borderId="0" xfId="0" applyFont="1" applyAlignment="1">
      <alignment horizontal="right" vertical="center" readingOrder="2"/>
    </xf>
    <xf numFmtId="0" fontId="2" fillId="0" borderId="0" xfId="0" applyFont="1" applyAlignment="1">
      <alignment horizontal="right" readingOrder="2"/>
    </xf>
    <xf numFmtId="0" fontId="23" fillId="0" borderId="31" xfId="0" applyFont="1" applyBorder="1" applyAlignment="1">
      <alignment horizontal="right" vertical="center" wrapText="1" readingOrder="2"/>
    </xf>
    <xf numFmtId="0" fontId="23" fillId="0" borderId="34" xfId="0" applyFont="1" applyBorder="1" applyAlignment="1">
      <alignment horizontal="right" vertical="center" wrapText="1" readingOrder="2"/>
    </xf>
    <xf numFmtId="0" fontId="13" fillId="0" borderId="38" xfId="0" applyFont="1" applyBorder="1" applyAlignment="1">
      <alignment horizontal="right" readingOrder="2"/>
    </xf>
    <xf numFmtId="0" fontId="13" fillId="0" borderId="13" xfId="0" applyFont="1" applyBorder="1" applyAlignment="1">
      <alignment horizontal="right" readingOrder="2"/>
    </xf>
    <xf numFmtId="0" fontId="23" fillId="0" borderId="31" xfId="0" applyFont="1" applyFill="1" applyBorder="1" applyAlignment="1">
      <alignment horizontal="right" vertical="center" wrapText="1" readingOrder="2"/>
    </xf>
    <xf numFmtId="0" fontId="0" fillId="0" borderId="1" xfId="0" applyBorder="1" applyAlignment="1">
      <alignment horizontal="right" readingOrder="2"/>
    </xf>
    <xf numFmtId="0" fontId="0" fillId="0" borderId="6" xfId="0" applyBorder="1" applyAlignment="1">
      <alignment horizontal="right" readingOrder="2"/>
    </xf>
    <xf numFmtId="0" fontId="23" fillId="0" borderId="16" xfId="0" applyFont="1" applyBorder="1" applyAlignment="1">
      <alignment horizontal="right" vertical="center" wrapText="1" readingOrder="2"/>
    </xf>
    <xf numFmtId="0" fontId="25" fillId="0" borderId="2" xfId="0" applyFont="1" applyBorder="1" applyAlignment="1">
      <alignment horizontal="right" vertical="center" wrapText="1" readingOrder="2"/>
    </xf>
    <xf numFmtId="0" fontId="25" fillId="0" borderId="5" xfId="0" applyFont="1" applyBorder="1" applyAlignment="1">
      <alignment horizontal="right" vertical="center" wrapText="1" readingOrder="2"/>
    </xf>
    <xf numFmtId="0" fontId="0" fillId="0" borderId="7" xfId="0" applyBorder="1" applyAlignment="1">
      <alignment horizontal="right" readingOrder="2"/>
    </xf>
    <xf numFmtId="0" fontId="25" fillId="0" borderId="16" xfId="0" applyFont="1" applyFill="1" applyBorder="1" applyAlignment="1">
      <alignment horizontal="right" vertical="center" wrapText="1" readingOrder="2"/>
    </xf>
    <xf numFmtId="0" fontId="25" fillId="0" borderId="1" xfId="0" applyFont="1" applyFill="1" applyBorder="1" applyAlignment="1">
      <alignment horizontal="right" vertical="center" wrapText="1" readingOrder="2"/>
    </xf>
    <xf numFmtId="0" fontId="25" fillId="0" borderId="17" xfId="0" applyFont="1" applyFill="1" applyBorder="1" applyAlignment="1">
      <alignment horizontal="right" vertical="center" wrapText="1" readingOrder="2"/>
    </xf>
    <xf numFmtId="0" fontId="25" fillId="0" borderId="35" xfId="0" applyFont="1" applyFill="1" applyBorder="1" applyAlignment="1">
      <alignment horizontal="right" vertical="center" wrapText="1" readingOrder="2"/>
    </xf>
    <xf numFmtId="0" fontId="25" fillId="0" borderId="36" xfId="0" applyFont="1" applyFill="1" applyBorder="1" applyAlignment="1">
      <alignment horizontal="right" vertical="center" wrapText="1" readingOrder="2"/>
    </xf>
    <xf numFmtId="0" fontId="25" fillId="0" borderId="2" xfId="0" applyFont="1" applyFill="1" applyBorder="1" applyAlignment="1">
      <alignment horizontal="right" vertical="center" wrapText="1" readingOrder="2"/>
    </xf>
    <xf numFmtId="0" fontId="25" fillId="0" borderId="3" xfId="0" applyFont="1" applyFill="1" applyBorder="1" applyAlignment="1">
      <alignment horizontal="right" vertical="center" wrapText="1" readingOrder="2"/>
    </xf>
    <xf numFmtId="0" fontId="23" fillId="0" borderId="17" xfId="0" applyFont="1" applyBorder="1" applyAlignment="1">
      <alignment horizontal="right" vertical="center" wrapText="1" readingOrder="2"/>
    </xf>
    <xf numFmtId="0" fontId="30" fillId="0" borderId="1" xfId="0" applyFont="1" applyBorder="1" applyAlignment="1">
      <alignment horizontal="right" vertical="center" wrapText="1" readingOrder="2"/>
    </xf>
    <xf numFmtId="9" fontId="30" fillId="0" borderId="4" xfId="0" applyNumberFormat="1" applyFont="1" applyBorder="1" applyAlignment="1">
      <alignment horizontal="right" vertical="center" wrapText="1" readingOrder="2"/>
    </xf>
    <xf numFmtId="9" fontId="25" fillId="0" borderId="7" xfId="0" applyNumberFormat="1" applyFont="1" applyBorder="1" applyAlignment="1">
      <alignment horizontal="right" vertical="center" wrapText="1" readingOrder="2"/>
    </xf>
    <xf numFmtId="9" fontId="24" fillId="0" borderId="4" xfId="0" applyNumberFormat="1" applyFont="1" applyBorder="1" applyAlignment="1">
      <alignment horizontal="right" vertical="center" wrapText="1" readingOrder="2"/>
    </xf>
    <xf numFmtId="9" fontId="37" fillId="0" borderId="4" xfId="0" applyNumberFormat="1" applyFont="1" applyBorder="1" applyAlignment="1">
      <alignment horizontal="right" vertical="center" wrapText="1" readingOrder="2"/>
    </xf>
    <xf numFmtId="0" fontId="25" fillId="0" borderId="6" xfId="0" applyFont="1" applyFill="1" applyBorder="1" applyAlignment="1">
      <alignment horizontal="right" vertical="center" readingOrder="2"/>
    </xf>
    <xf numFmtId="0" fontId="25" fillId="0" borderId="1" xfId="0" applyFont="1" applyFill="1" applyBorder="1" applyAlignment="1">
      <alignment horizontal="right" vertical="center" readingOrder="2"/>
    </xf>
    <xf numFmtId="0" fontId="25" fillId="0" borderId="16" xfId="0" applyFont="1" applyFill="1" applyBorder="1" applyAlignment="1">
      <alignment horizontal="right" vertical="center" readingOrder="2"/>
    </xf>
    <xf numFmtId="0" fontId="13" fillId="2" borderId="6" xfId="0" applyFont="1" applyFill="1" applyBorder="1" applyAlignment="1">
      <alignment horizontal="right" vertical="center" readingOrder="2"/>
    </xf>
    <xf numFmtId="0" fontId="25" fillId="0" borderId="3" xfId="0" applyFont="1" applyBorder="1" applyAlignment="1">
      <alignment horizontal="right" vertical="center" wrapText="1" readingOrder="2"/>
    </xf>
    <xf numFmtId="0" fontId="25" fillId="0" borderId="5" xfId="0" applyFont="1" applyFill="1" applyBorder="1" applyAlignment="1">
      <alignment horizontal="right" vertical="center" wrapText="1" readingOrder="2"/>
    </xf>
    <xf numFmtId="0" fontId="12" fillId="2" borderId="0" xfId="0" applyFont="1" applyFill="1" applyBorder="1" applyAlignment="1">
      <alignment horizontal="left" readingOrder="2"/>
    </xf>
    <xf numFmtId="0" fontId="12" fillId="0" borderId="0" xfId="0" applyFont="1" applyFill="1" applyBorder="1" applyAlignment="1">
      <alignment horizontal="left" readingOrder="2"/>
    </xf>
    <xf numFmtId="0" fontId="1" fillId="0" borderId="17" xfId="0" applyFont="1" applyBorder="1" applyAlignment="1">
      <alignment horizontal="center" wrapText="1" readingOrder="2"/>
    </xf>
    <xf numFmtId="0" fontId="1" fillId="0" borderId="17" xfId="0" applyFont="1" applyBorder="1" applyAlignment="1">
      <alignment horizontal="right" vertical="center" wrapText="1" readingOrder="2"/>
    </xf>
    <xf numFmtId="0" fontId="12" fillId="0" borderId="0" xfId="0" applyFont="1" applyBorder="1" applyAlignment="1">
      <alignment horizontal="left" readingOrder="2"/>
    </xf>
    <xf numFmtId="0" fontId="12" fillId="0" borderId="0" xfId="0" applyFont="1" applyAlignment="1">
      <alignment horizontal="left" readingOrder="2"/>
    </xf>
    <xf numFmtId="0" fontId="12" fillId="2" borderId="0" xfId="0" applyFont="1" applyFill="1" applyAlignment="1">
      <alignment horizontal="left" readingOrder="2"/>
    </xf>
    <xf numFmtId="0" fontId="12" fillId="2" borderId="0" xfId="0" applyFont="1" applyFill="1" applyBorder="1" applyAlignment="1">
      <alignment horizontal="left" vertical="center" readingOrder="2"/>
    </xf>
    <xf numFmtId="0" fontId="12" fillId="0" borderId="0" xfId="0" applyFont="1" applyFill="1" applyBorder="1" applyAlignment="1">
      <alignment horizontal="left" vertical="center" readingOrder="2"/>
    </xf>
    <xf numFmtId="0" fontId="0" fillId="2" borderId="0" xfId="0" applyFill="1" applyAlignment="1">
      <alignment horizontal="right" readingOrder="2"/>
    </xf>
    <xf numFmtId="0" fontId="25" fillId="0" borderId="3" xfId="0" applyFont="1" applyFill="1" applyBorder="1" applyAlignment="1">
      <alignment horizontal="center" vertical="center" wrapText="1" readingOrder="2"/>
    </xf>
    <xf numFmtId="0" fontId="19" fillId="0" borderId="3" xfId="0" applyFont="1" applyBorder="1" applyAlignment="1">
      <alignment horizontal="center" vertical="center" readingOrder="2"/>
    </xf>
    <xf numFmtId="0" fontId="19" fillId="0" borderId="5" xfId="0" applyFont="1" applyBorder="1" applyAlignment="1">
      <alignment horizontal="center" vertical="center" readingOrder="2"/>
    </xf>
    <xf numFmtId="0" fontId="12" fillId="0" borderId="0" xfId="0" applyFont="1" applyFill="1" applyAlignment="1">
      <alignment horizontal="right" vertical="top" readingOrder="2"/>
    </xf>
    <xf numFmtId="0" fontId="0" fillId="0" borderId="3" xfId="0" applyBorder="1" applyAlignment="1">
      <alignment horizontal="center" vertical="center" readingOrder="2"/>
    </xf>
    <xf numFmtId="0" fontId="25" fillId="0" borderId="5" xfId="0" applyFont="1" applyFill="1" applyBorder="1" applyAlignment="1">
      <alignment horizontal="center" vertical="center" wrapText="1" readingOrder="2"/>
    </xf>
    <xf numFmtId="0" fontId="23"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23" fillId="0" borderId="31" xfId="0" applyFont="1" applyBorder="1" applyAlignment="1">
      <alignment horizontal="right" vertical="center" wrapText="1" readingOrder="2"/>
    </xf>
    <xf numFmtId="0" fontId="23" fillId="0" borderId="33" xfId="0" applyFont="1" applyBorder="1" applyAlignment="1">
      <alignment horizontal="right" vertical="center" wrapText="1" readingOrder="2"/>
    </xf>
    <xf numFmtId="0" fontId="23" fillId="0" borderId="32" xfId="0" applyFont="1" applyBorder="1" applyAlignment="1">
      <alignment horizontal="right" vertical="center" wrapText="1" readingOrder="2"/>
    </xf>
    <xf numFmtId="0" fontId="23" fillId="0" borderId="34" xfId="0" applyFont="1" applyBorder="1" applyAlignment="1">
      <alignment horizontal="right" vertical="center" wrapText="1" readingOrder="2"/>
    </xf>
    <xf numFmtId="0" fontId="13" fillId="0" borderId="38" xfId="0" applyFont="1" applyBorder="1" applyAlignment="1">
      <alignment horizontal="right" readingOrder="2"/>
    </xf>
    <xf numFmtId="0" fontId="13" fillId="0" borderId="13" xfId="0" applyFont="1" applyBorder="1" applyAlignment="1">
      <alignment horizontal="right" readingOrder="2"/>
    </xf>
    <xf numFmtId="0" fontId="13" fillId="0" borderId="14" xfId="0" applyFont="1" applyBorder="1" applyAlignment="1">
      <alignment horizontal="right" readingOrder="2"/>
    </xf>
    <xf numFmtId="0" fontId="23" fillId="0" borderId="31" xfId="0" applyFont="1" applyFill="1" applyBorder="1" applyAlignment="1">
      <alignment horizontal="right" vertical="center" wrapText="1" readingOrder="2"/>
    </xf>
    <xf numFmtId="0" fontId="23" fillId="0" borderId="34" xfId="0" applyFont="1" applyFill="1" applyBorder="1" applyAlignment="1">
      <alignment horizontal="right" vertical="center" wrapText="1" readingOrder="2"/>
    </xf>
    <xf numFmtId="0" fontId="25" fillId="0" borderId="35" xfId="0" applyFont="1" applyBorder="1" applyAlignment="1">
      <alignment horizontal="right" vertical="center" wrapText="1" readingOrder="2"/>
    </xf>
    <xf numFmtId="0" fontId="25" fillId="0" borderId="36" xfId="0" applyFont="1" applyBorder="1" applyAlignment="1">
      <alignment horizontal="right" vertical="center" wrapText="1" readingOrder="2"/>
    </xf>
    <xf numFmtId="0" fontId="25" fillId="0" borderId="59" xfId="0" applyFont="1" applyBorder="1" applyAlignment="1">
      <alignment horizontal="right" vertical="center" wrapText="1" readingOrder="2"/>
    </xf>
    <xf numFmtId="0" fontId="25" fillId="0" borderId="32" xfId="0" applyFont="1" applyBorder="1" applyAlignment="1">
      <alignment horizontal="right" vertical="center" wrapText="1" readingOrder="2"/>
    </xf>
    <xf numFmtId="0" fontId="25" fillId="0" borderId="33" xfId="0" applyFont="1" applyBorder="1" applyAlignment="1">
      <alignment horizontal="right" vertical="center" wrapText="1" readingOrder="2"/>
    </xf>
    <xf numFmtId="0" fontId="0" fillId="0" borderId="1" xfId="0" applyBorder="1" applyAlignment="1">
      <alignment horizontal="right" readingOrder="2"/>
    </xf>
    <xf numFmtId="0" fontId="0" fillId="0" borderId="6" xfId="0" applyBorder="1" applyAlignment="1">
      <alignment horizontal="right" readingOrder="2"/>
    </xf>
    <xf numFmtId="0" fontId="13" fillId="0" borderId="59" xfId="0" applyFont="1" applyBorder="1" applyAlignment="1">
      <alignment horizontal="right" vertical="center" readingOrder="2"/>
    </xf>
    <xf numFmtId="0" fontId="13" fillId="0" borderId="33" xfId="0" applyFont="1" applyBorder="1" applyAlignment="1">
      <alignment horizontal="right" vertical="center" readingOrder="2"/>
    </xf>
    <xf numFmtId="0" fontId="13" fillId="0" borderId="35" xfId="0" applyFont="1" applyBorder="1" applyAlignment="1">
      <alignment horizontal="right" vertical="center" wrapText="1" readingOrder="2"/>
    </xf>
    <xf numFmtId="0" fontId="13" fillId="0" borderId="66" xfId="0" applyFont="1" applyBorder="1" applyAlignment="1">
      <alignment horizontal="right" vertical="center" wrapText="1" readingOrder="2"/>
    </xf>
    <xf numFmtId="0" fontId="23" fillId="0" borderId="16" xfId="0" applyFont="1" applyBorder="1" applyAlignment="1">
      <alignment horizontal="right" vertical="center" wrapText="1" readingOrder="2"/>
    </xf>
    <xf numFmtId="0" fontId="25" fillId="0" borderId="8" xfId="0" applyFont="1" applyBorder="1" applyAlignment="1">
      <alignment horizontal="right" vertical="center" wrapText="1" readingOrder="2"/>
    </xf>
    <xf numFmtId="0" fontId="25" fillId="0" borderId="9" xfId="0" applyFont="1" applyBorder="1" applyAlignment="1">
      <alignment horizontal="right" vertical="center" wrapText="1" readingOrder="2"/>
    </xf>
    <xf numFmtId="0" fontId="13" fillId="2" borderId="8" xfId="0" applyFont="1" applyFill="1" applyBorder="1" applyAlignment="1">
      <alignment horizontal="right" vertical="center" wrapText="1" readingOrder="2"/>
    </xf>
    <xf numFmtId="0" fontId="13" fillId="2" borderId="9" xfId="0" applyFont="1" applyFill="1" applyBorder="1" applyAlignment="1">
      <alignment horizontal="right" vertical="center" wrapText="1" readingOrder="2"/>
    </xf>
    <xf numFmtId="0" fontId="13" fillId="2" borderId="25" xfId="0" applyFont="1" applyFill="1" applyBorder="1" applyAlignment="1">
      <alignment horizontal="right" vertical="center" wrapText="1" readingOrder="2"/>
    </xf>
    <xf numFmtId="0" fontId="13" fillId="2" borderId="15" xfId="0" applyFont="1" applyFill="1" applyBorder="1" applyAlignment="1">
      <alignment horizontal="right" vertical="center" wrapText="1" readingOrder="2"/>
    </xf>
    <xf numFmtId="0" fontId="25" fillId="0" borderId="2" xfId="0" applyFont="1" applyBorder="1" applyAlignment="1">
      <alignment horizontal="right" vertical="center" wrapText="1" readingOrder="2"/>
    </xf>
    <xf numFmtId="0" fontId="25" fillId="0" borderId="5" xfId="0" applyFont="1" applyBorder="1" applyAlignment="1">
      <alignment horizontal="right" vertical="center" wrapText="1" readingOrder="2"/>
    </xf>
    <xf numFmtId="0" fontId="0" fillId="0" borderId="7" xfId="0" applyBorder="1" applyAlignment="1">
      <alignment horizontal="right" readingOrder="2"/>
    </xf>
    <xf numFmtId="0" fontId="25" fillId="0" borderId="16" xfId="0" applyFont="1" applyBorder="1" applyAlignment="1">
      <alignment horizontal="right" vertical="center" wrapText="1" readingOrder="2"/>
    </xf>
    <xf numFmtId="0" fontId="25" fillId="0" borderId="17" xfId="0" applyFont="1" applyBorder="1" applyAlignment="1">
      <alignment horizontal="right" vertical="center" wrapText="1" readingOrder="2"/>
    </xf>
    <xf numFmtId="0" fontId="25" fillId="0" borderId="6" xfId="0" applyFont="1" applyBorder="1" applyAlignment="1">
      <alignment horizontal="right" vertical="center" wrapText="1" readingOrder="2"/>
    </xf>
    <xf numFmtId="0" fontId="25" fillId="0" borderId="7" xfId="0" applyFont="1" applyBorder="1" applyAlignment="1">
      <alignment horizontal="right" vertical="center" wrapText="1" readingOrder="2"/>
    </xf>
    <xf numFmtId="10" fontId="25" fillId="0" borderId="6" xfId="0" applyNumberFormat="1" applyFont="1" applyBorder="1" applyAlignment="1">
      <alignment horizontal="right" vertical="center" wrapText="1" readingOrder="2"/>
    </xf>
    <xf numFmtId="0" fontId="22" fillId="0" borderId="16" xfId="0" applyFont="1" applyBorder="1" applyAlignment="1">
      <alignment horizontal="right" vertical="center" wrapText="1" readingOrder="2"/>
    </xf>
    <xf numFmtId="0" fontId="22" fillId="0" borderId="17" xfId="0" applyFont="1" applyBorder="1" applyAlignment="1">
      <alignment horizontal="right" vertical="center" wrapText="1" readingOrder="2"/>
    </xf>
    <xf numFmtId="0" fontId="23" fillId="0" borderId="31" xfId="0" applyFont="1" applyBorder="1" applyAlignment="1">
      <alignment horizontal="right" vertical="center" readingOrder="2"/>
    </xf>
    <xf numFmtId="0" fontId="23" fillId="0" borderId="34" xfId="0" applyFont="1" applyBorder="1" applyAlignment="1">
      <alignment horizontal="right" vertical="center" readingOrder="2"/>
    </xf>
    <xf numFmtId="0" fontId="25" fillId="0" borderId="16" xfId="0" applyFont="1" applyFill="1" applyBorder="1" applyAlignment="1">
      <alignment horizontal="right" vertical="center" wrapText="1" readingOrder="2"/>
    </xf>
    <xf numFmtId="0" fontId="25" fillId="0" borderId="1" xfId="0" applyFont="1" applyFill="1" applyBorder="1" applyAlignment="1">
      <alignment horizontal="right" vertical="center" wrapText="1" readingOrder="2"/>
    </xf>
    <xf numFmtId="0" fontId="25" fillId="0" borderId="17" xfId="0" applyFont="1" applyFill="1" applyBorder="1" applyAlignment="1">
      <alignment horizontal="right" vertical="center" wrapText="1" readingOrder="2"/>
    </xf>
    <xf numFmtId="0" fontId="25" fillId="0" borderId="35" xfId="0" applyFont="1" applyFill="1" applyBorder="1" applyAlignment="1">
      <alignment horizontal="right" vertical="center" wrapText="1" readingOrder="2"/>
    </xf>
    <xf numFmtId="0" fontId="25" fillId="0" borderId="39" xfId="0" applyFont="1" applyFill="1" applyBorder="1" applyAlignment="1">
      <alignment horizontal="right" vertical="center" wrapText="1" readingOrder="2"/>
    </xf>
    <xf numFmtId="0" fontId="25" fillId="0" borderId="36" xfId="0" applyFont="1" applyFill="1" applyBorder="1" applyAlignment="1">
      <alignment horizontal="right" vertical="center" wrapText="1" readingOrder="2"/>
    </xf>
    <xf numFmtId="0" fontId="37" fillId="0" borderId="1" xfId="0" applyFont="1" applyBorder="1" applyAlignment="1">
      <alignment horizontal="right" vertical="center" wrapText="1" readingOrder="2"/>
    </xf>
    <xf numFmtId="0" fontId="37" fillId="0" borderId="4" xfId="0" applyFont="1" applyBorder="1" applyAlignment="1">
      <alignment horizontal="right" vertical="center" wrapText="1" readingOrder="2"/>
    </xf>
    <xf numFmtId="0" fontId="25" fillId="0" borderId="2" xfId="0" applyFont="1" applyFill="1" applyBorder="1" applyAlignment="1">
      <alignment horizontal="right" vertical="center" wrapText="1" readingOrder="2"/>
    </xf>
    <xf numFmtId="0" fontId="25" fillId="0" borderId="3" xfId="0" applyFont="1" applyFill="1" applyBorder="1" applyAlignment="1">
      <alignment horizontal="right" vertical="center" wrapText="1" readingOrder="2"/>
    </xf>
    <xf numFmtId="0" fontId="33" fillId="0" borderId="17" xfId="0" applyFont="1" applyFill="1" applyBorder="1" applyAlignment="1">
      <alignment horizontal="right" vertical="center" wrapText="1" readingOrder="2"/>
    </xf>
    <xf numFmtId="0" fontId="33" fillId="0" borderId="4" xfId="0" applyFont="1" applyFill="1" applyBorder="1" applyAlignment="1">
      <alignment horizontal="right" vertical="center" wrapText="1" readingOrder="2"/>
    </xf>
    <xf numFmtId="0" fontId="23" fillId="0" borderId="17" xfId="0" applyFont="1" applyBorder="1" applyAlignment="1">
      <alignment horizontal="right" vertical="center" wrapText="1" readingOrder="2"/>
    </xf>
    <xf numFmtId="0" fontId="30" fillId="0" borderId="1" xfId="0" applyFont="1" applyBorder="1" applyAlignment="1">
      <alignment horizontal="right" vertical="center" wrapText="1" readingOrder="2"/>
    </xf>
    <xf numFmtId="0" fontId="30" fillId="0" borderId="4" xfId="0" applyFont="1" applyBorder="1" applyAlignment="1">
      <alignment horizontal="right" vertical="center" wrapText="1" readingOrder="2"/>
    </xf>
    <xf numFmtId="0" fontId="24" fillId="0" borderId="8" xfId="0" applyFont="1" applyBorder="1" applyAlignment="1">
      <alignment horizontal="right" vertical="center" wrapText="1" readingOrder="2"/>
    </xf>
    <xf numFmtId="0" fontId="24" fillId="0" borderId="28" xfId="0" applyFont="1" applyBorder="1" applyAlignment="1">
      <alignment horizontal="right" vertical="center" wrapText="1" readingOrder="2"/>
    </xf>
    <xf numFmtId="0" fontId="24" fillId="0" borderId="29" xfId="0" applyFont="1" applyBorder="1" applyAlignment="1">
      <alignment horizontal="right" vertical="center" wrapText="1" readingOrder="2"/>
    </xf>
    <xf numFmtId="9" fontId="30" fillId="0" borderId="1" xfId="0" applyNumberFormat="1" applyFont="1" applyBorder="1" applyAlignment="1">
      <alignment horizontal="right" vertical="center" wrapText="1" readingOrder="2"/>
    </xf>
    <xf numFmtId="9" fontId="30" fillId="0" borderId="4" xfId="0" applyNumberFormat="1" applyFont="1" applyBorder="1" applyAlignment="1">
      <alignment horizontal="right" vertical="center" wrapText="1" readingOrder="2"/>
    </xf>
    <xf numFmtId="9" fontId="25" fillId="0" borderId="6" xfId="0" applyNumberFormat="1" applyFont="1" applyBorder="1" applyAlignment="1">
      <alignment horizontal="right" vertical="center" wrapText="1" readingOrder="2"/>
    </xf>
    <xf numFmtId="9" fontId="25" fillId="0" borderId="7" xfId="0" applyNumberFormat="1" applyFont="1" applyBorder="1" applyAlignment="1">
      <alignment horizontal="right" vertical="center" wrapText="1" readingOrder="2"/>
    </xf>
    <xf numFmtId="9" fontId="24" fillId="0" borderId="1" xfId="0" applyNumberFormat="1" applyFont="1" applyBorder="1" applyAlignment="1">
      <alignment horizontal="right" vertical="center" wrapText="1" readingOrder="2"/>
    </xf>
    <xf numFmtId="9" fontId="24" fillId="0" borderId="4" xfId="0" applyNumberFormat="1" applyFont="1" applyBorder="1" applyAlignment="1">
      <alignment horizontal="right" vertical="center" wrapText="1" readingOrder="2"/>
    </xf>
    <xf numFmtId="9" fontId="37" fillId="0" borderId="1" xfId="0" applyNumberFormat="1" applyFont="1" applyBorder="1" applyAlignment="1">
      <alignment horizontal="right" vertical="center" wrapText="1" readingOrder="2"/>
    </xf>
    <xf numFmtId="9" fontId="37" fillId="0" borderId="4" xfId="0" applyNumberFormat="1" applyFont="1" applyBorder="1" applyAlignment="1">
      <alignment horizontal="right" vertical="center" wrapText="1" readingOrder="2"/>
    </xf>
    <xf numFmtId="0" fontId="30" fillId="0" borderId="8" xfId="0" applyFont="1" applyFill="1" applyBorder="1" applyAlignment="1">
      <alignment horizontal="right" vertical="center" wrapText="1" readingOrder="2"/>
    </xf>
    <xf numFmtId="0" fontId="30" fillId="0" borderId="28" xfId="0" applyFont="1" applyFill="1" applyBorder="1" applyAlignment="1">
      <alignment horizontal="right" vertical="center" wrapText="1" readingOrder="2"/>
    </xf>
    <xf numFmtId="0" fontId="30" fillId="0" borderId="29" xfId="0" applyFont="1" applyFill="1" applyBorder="1" applyAlignment="1">
      <alignment horizontal="right" vertical="center" wrapText="1" readingOrder="2"/>
    </xf>
    <xf numFmtId="0" fontId="37" fillId="0" borderId="8" xfId="0" applyFont="1" applyFill="1" applyBorder="1" applyAlignment="1">
      <alignment horizontal="right" vertical="center" wrapText="1" readingOrder="2"/>
    </xf>
    <xf numFmtId="0" fontId="37" fillId="0" borderId="28" xfId="0" applyFont="1" applyFill="1" applyBorder="1" applyAlignment="1">
      <alignment horizontal="right" vertical="center" wrapText="1" readingOrder="2"/>
    </xf>
    <xf numFmtId="0" fontId="37" fillId="0" borderId="29" xfId="0" applyFont="1" applyFill="1" applyBorder="1" applyAlignment="1">
      <alignment horizontal="right" vertical="center" wrapText="1" readingOrder="2"/>
    </xf>
    <xf numFmtId="0" fontId="24" fillId="0" borderId="8" xfId="0" applyFont="1" applyFill="1" applyBorder="1" applyAlignment="1">
      <alignment horizontal="right" vertical="center" wrapText="1" readingOrder="2"/>
    </xf>
    <xf numFmtId="0" fontId="24" fillId="0" borderId="28" xfId="0" applyFont="1" applyFill="1" applyBorder="1" applyAlignment="1">
      <alignment horizontal="right" vertical="center" wrapText="1" readingOrder="2"/>
    </xf>
    <xf numFmtId="0" fontId="24" fillId="0" borderId="29" xfId="0" applyFont="1" applyFill="1" applyBorder="1" applyAlignment="1">
      <alignment horizontal="right" vertical="center" wrapText="1" readingOrder="2"/>
    </xf>
    <xf numFmtId="0" fontId="37" fillId="0" borderId="25" xfId="0" applyFont="1" applyFill="1" applyBorder="1" applyAlignment="1">
      <alignment horizontal="right" vertical="center" wrapText="1" readingOrder="2"/>
    </xf>
    <xf numFmtId="0" fontId="37" fillId="0" borderId="27" xfId="0" applyFont="1" applyFill="1" applyBorder="1" applyAlignment="1">
      <alignment horizontal="right" vertical="center" wrapText="1" readingOrder="2"/>
    </xf>
    <xf numFmtId="0" fontId="37" fillId="0" borderId="30" xfId="0" applyFont="1" applyFill="1" applyBorder="1" applyAlignment="1">
      <alignment horizontal="right" vertical="center" wrapText="1" readingOrder="2"/>
    </xf>
    <xf numFmtId="9" fontId="24" fillId="0" borderId="8" xfId="0" applyNumberFormat="1" applyFont="1" applyBorder="1" applyAlignment="1">
      <alignment horizontal="right" vertical="center" wrapText="1" readingOrder="2"/>
    </xf>
    <xf numFmtId="9" fontId="24" fillId="0" borderId="28" xfId="0" applyNumberFormat="1" applyFont="1" applyBorder="1" applyAlignment="1">
      <alignment horizontal="right" vertical="center" wrapText="1" readingOrder="2"/>
    </xf>
    <xf numFmtId="9" fontId="24" fillId="0" borderId="29" xfId="0" applyNumberFormat="1" applyFont="1" applyBorder="1" applyAlignment="1">
      <alignment horizontal="right" vertical="center" wrapText="1" readingOrder="2"/>
    </xf>
    <xf numFmtId="9" fontId="37" fillId="0" borderId="8" xfId="0" applyNumberFormat="1" applyFont="1" applyBorder="1" applyAlignment="1">
      <alignment horizontal="right" vertical="center" wrapText="1" readingOrder="2"/>
    </xf>
    <xf numFmtId="9" fontId="37" fillId="0" borderId="28" xfId="0" applyNumberFormat="1" applyFont="1" applyBorder="1" applyAlignment="1">
      <alignment horizontal="right" vertical="center" wrapText="1" readingOrder="2"/>
    </xf>
    <xf numFmtId="9" fontId="37" fillId="0" borderId="29" xfId="0" applyNumberFormat="1" applyFont="1" applyBorder="1" applyAlignment="1">
      <alignment horizontal="right" vertical="center" wrapText="1" readingOrder="2"/>
    </xf>
    <xf numFmtId="9" fontId="30" fillId="0" borderId="8" xfId="0" applyNumberFormat="1" applyFont="1" applyBorder="1" applyAlignment="1">
      <alignment horizontal="right" vertical="center" wrapText="1" readingOrder="2"/>
    </xf>
    <xf numFmtId="9" fontId="30" fillId="0" borderId="28" xfId="0" applyNumberFormat="1" applyFont="1" applyBorder="1" applyAlignment="1">
      <alignment horizontal="right" vertical="center" wrapText="1" readingOrder="2"/>
    </xf>
    <xf numFmtId="9" fontId="30" fillId="0" borderId="29" xfId="0" applyNumberFormat="1" applyFont="1" applyBorder="1" applyAlignment="1">
      <alignment horizontal="right" vertical="center" wrapText="1" readingOrder="2"/>
    </xf>
    <xf numFmtId="9" fontId="25" fillId="0" borderId="25" xfId="0" applyNumberFormat="1" applyFont="1" applyBorder="1" applyAlignment="1">
      <alignment horizontal="right" vertical="center" wrapText="1" readingOrder="2"/>
    </xf>
    <xf numFmtId="9" fontId="25" fillId="0" borderId="27" xfId="0" applyNumberFormat="1" applyFont="1" applyBorder="1" applyAlignment="1">
      <alignment horizontal="right" vertical="center" wrapText="1" readingOrder="2"/>
    </xf>
    <xf numFmtId="9" fontId="25" fillId="0" borderId="30" xfId="0" applyNumberFormat="1" applyFont="1" applyBorder="1" applyAlignment="1">
      <alignment horizontal="right" vertical="center" wrapText="1" readingOrder="2"/>
    </xf>
    <xf numFmtId="0" fontId="25" fillId="0" borderId="31" xfId="0" applyFont="1" applyFill="1" applyBorder="1" applyAlignment="1">
      <alignment horizontal="right" vertical="center" wrapText="1" readingOrder="2"/>
    </xf>
    <xf numFmtId="0" fontId="25" fillId="0" borderId="32" xfId="0" applyFont="1" applyFill="1" applyBorder="1" applyAlignment="1">
      <alignment horizontal="right" vertical="center" wrapText="1" readingOrder="2"/>
    </xf>
    <xf numFmtId="0" fontId="25" fillId="0" borderId="34" xfId="0" applyFont="1" applyFill="1" applyBorder="1" applyAlignment="1">
      <alignment horizontal="right" vertical="center" wrapText="1" readingOrder="2"/>
    </xf>
    <xf numFmtId="0" fontId="25" fillId="0" borderId="8" xfId="0" applyFont="1" applyFill="1" applyBorder="1" applyAlignment="1">
      <alignment horizontal="right" vertical="center" readingOrder="2"/>
    </xf>
    <xf numFmtId="0" fontId="25" fillId="0" borderId="28" xfId="0" applyFont="1" applyFill="1" applyBorder="1" applyAlignment="1">
      <alignment horizontal="right" vertical="center" readingOrder="2"/>
    </xf>
    <xf numFmtId="0" fontId="25" fillId="0" borderId="9" xfId="0" applyFont="1" applyFill="1" applyBorder="1" applyAlignment="1">
      <alignment horizontal="right" vertical="center" readingOrder="2"/>
    </xf>
    <xf numFmtId="0" fontId="25" fillId="0" borderId="6" xfId="0" applyFont="1" applyFill="1" applyBorder="1" applyAlignment="1">
      <alignment horizontal="right" vertical="center" readingOrder="2"/>
    </xf>
    <xf numFmtId="0" fontId="25" fillId="0" borderId="1" xfId="0" applyFont="1" applyFill="1" applyBorder="1" applyAlignment="1">
      <alignment horizontal="right" vertical="center" readingOrder="2"/>
    </xf>
    <xf numFmtId="0" fontId="25" fillId="0" borderId="16" xfId="0" applyFont="1" applyFill="1" applyBorder="1" applyAlignment="1">
      <alignment horizontal="right" vertical="center" readingOrder="2"/>
    </xf>
    <xf numFmtId="0" fontId="25" fillId="0" borderId="31" xfId="0" applyFont="1" applyFill="1" applyBorder="1" applyAlignment="1">
      <alignment horizontal="right" vertical="center" readingOrder="2"/>
    </xf>
    <xf numFmtId="0" fontId="25" fillId="0" borderId="32" xfId="0" applyFont="1" applyFill="1" applyBorder="1" applyAlignment="1">
      <alignment horizontal="right" vertical="center" readingOrder="2"/>
    </xf>
    <xf numFmtId="0" fontId="25" fillId="0" borderId="34" xfId="0" applyFont="1" applyFill="1" applyBorder="1" applyAlignment="1">
      <alignment horizontal="right" vertical="center" readingOrder="2"/>
    </xf>
    <xf numFmtId="0" fontId="25" fillId="0" borderId="33" xfId="0" applyFont="1" applyFill="1" applyBorder="1" applyAlignment="1">
      <alignment horizontal="right" vertical="center" readingOrder="2"/>
    </xf>
    <xf numFmtId="0" fontId="25" fillId="0" borderId="40" xfId="0" applyFont="1" applyFill="1" applyBorder="1" applyAlignment="1">
      <alignment horizontal="right" vertical="center" wrapText="1" readingOrder="2"/>
    </xf>
    <xf numFmtId="0" fontId="25" fillId="0" borderId="67" xfId="0" applyFont="1" applyFill="1" applyBorder="1" applyAlignment="1">
      <alignment horizontal="right" vertical="center" wrapText="1" readingOrder="2"/>
    </xf>
    <xf numFmtId="0" fontId="25" fillId="0" borderId="25" xfId="0" applyFont="1" applyFill="1" applyBorder="1" applyAlignment="1">
      <alignment horizontal="right" vertical="center" readingOrder="2"/>
    </xf>
    <xf numFmtId="0" fontId="25" fillId="0" borderId="27" xfId="0" applyFont="1" applyFill="1" applyBorder="1" applyAlignment="1">
      <alignment horizontal="right" vertical="center" readingOrder="2"/>
    </xf>
    <xf numFmtId="0" fontId="25" fillId="0" borderId="30" xfId="0" applyFont="1" applyFill="1" applyBorder="1" applyAlignment="1">
      <alignment horizontal="right" vertical="center" readingOrder="2"/>
    </xf>
    <xf numFmtId="0" fontId="25" fillId="0" borderId="59" xfId="0" applyFont="1" applyBorder="1" applyAlignment="1">
      <alignment horizontal="center" vertical="center" wrapText="1" readingOrder="2"/>
    </xf>
    <xf numFmtId="0" fontId="25" fillId="0" borderId="32" xfId="0" applyFont="1" applyBorder="1" applyAlignment="1">
      <alignment horizontal="center" vertical="center" wrapText="1" readingOrder="2"/>
    </xf>
    <xf numFmtId="0" fontId="25" fillId="0" borderId="33" xfId="0" applyFont="1" applyBorder="1" applyAlignment="1">
      <alignment horizontal="center" vertical="center" wrapText="1" readingOrder="2"/>
    </xf>
    <xf numFmtId="0" fontId="23" fillId="0" borderId="16" xfId="0" applyFont="1" applyBorder="1" applyAlignment="1">
      <alignment horizontal="center" vertical="center" wrapText="1" readingOrder="2"/>
    </xf>
    <xf numFmtId="0" fontId="0" fillId="0" borderId="31" xfId="0" applyBorder="1" applyAlignment="1">
      <alignment horizontal="right" wrapText="1" readingOrder="2"/>
    </xf>
    <xf numFmtId="0" fontId="0" fillId="0" borderId="32" xfId="0" applyBorder="1" applyAlignment="1">
      <alignment horizontal="right" wrapText="1" readingOrder="2"/>
    </xf>
    <xf numFmtId="0" fontId="0" fillId="0" borderId="33" xfId="0" applyBorder="1" applyAlignment="1">
      <alignment horizontal="right" wrapText="1" readingOrder="2"/>
    </xf>
    <xf numFmtId="10" fontId="13" fillId="2" borderId="54" xfId="0" applyNumberFormat="1" applyFont="1" applyFill="1" applyBorder="1" applyAlignment="1">
      <alignment horizontal="right" vertical="center" readingOrder="2"/>
    </xf>
    <xf numFmtId="10" fontId="13" fillId="2" borderId="55" xfId="0" applyNumberFormat="1" applyFont="1" applyFill="1" applyBorder="1" applyAlignment="1">
      <alignment horizontal="right" vertical="center" readingOrder="2"/>
    </xf>
    <xf numFmtId="10" fontId="13" fillId="2" borderId="56" xfId="0" applyNumberFormat="1" applyFont="1" applyFill="1" applyBorder="1" applyAlignment="1">
      <alignment horizontal="right" vertical="center" readingOrder="2"/>
    </xf>
    <xf numFmtId="0" fontId="13" fillId="2" borderId="54" xfId="0" applyFont="1" applyFill="1" applyBorder="1" applyAlignment="1">
      <alignment horizontal="right" vertical="center" readingOrder="2"/>
    </xf>
    <xf numFmtId="0" fontId="13" fillId="2" borderId="55" xfId="0" applyFont="1" applyFill="1" applyBorder="1" applyAlignment="1">
      <alignment horizontal="right" vertical="center" readingOrder="2"/>
    </xf>
    <xf numFmtId="0" fontId="13" fillId="2" borderId="56" xfId="0" applyFont="1" applyFill="1" applyBorder="1" applyAlignment="1">
      <alignment horizontal="right" vertical="center" readingOrder="2"/>
    </xf>
    <xf numFmtId="0" fontId="22" fillId="0" borderId="31" xfId="0" applyFont="1" applyBorder="1" applyAlignment="1">
      <alignment horizontal="right" vertical="center" wrapText="1" readingOrder="2"/>
    </xf>
    <xf numFmtId="0" fontId="22" fillId="0" borderId="32" xfId="0" applyFont="1" applyBorder="1" applyAlignment="1">
      <alignment horizontal="right" vertical="center" wrapText="1" readingOrder="2"/>
    </xf>
    <xf numFmtId="0" fontId="22" fillId="0" borderId="34" xfId="0" applyFont="1" applyBorder="1" applyAlignment="1">
      <alignment horizontal="right" vertical="center" wrapText="1" readingOrder="2"/>
    </xf>
    <xf numFmtId="0" fontId="13" fillId="2" borderId="6" xfId="0" applyFont="1" applyFill="1" applyBorder="1" applyAlignment="1">
      <alignment horizontal="right" vertical="center" readingOrder="2"/>
    </xf>
    <xf numFmtId="0" fontId="13" fillId="2" borderId="7" xfId="0" applyFont="1" applyFill="1" applyBorder="1" applyAlignment="1">
      <alignment horizontal="right" vertical="center" readingOrder="2"/>
    </xf>
    <xf numFmtId="0" fontId="23" fillId="0" borderId="16" xfId="0" applyFont="1" applyFill="1" applyBorder="1" applyAlignment="1">
      <alignment horizontal="right" vertical="center" wrapText="1" readingOrder="2"/>
    </xf>
    <xf numFmtId="0" fontId="23" fillId="0" borderId="17" xfId="0" applyFont="1" applyFill="1" applyBorder="1" applyAlignment="1">
      <alignment horizontal="right" vertical="center" wrapText="1" readingOrder="2"/>
    </xf>
    <xf numFmtId="0" fontId="25" fillId="0" borderId="3" xfId="0" applyFont="1" applyBorder="1" applyAlignment="1">
      <alignment horizontal="right" vertical="center" wrapText="1" readingOrder="2"/>
    </xf>
    <xf numFmtId="0" fontId="25" fillId="0" borderId="5" xfId="0" applyFont="1" applyFill="1" applyBorder="1" applyAlignment="1">
      <alignment horizontal="right" vertical="center" wrapText="1" readingOrder="2"/>
    </xf>
    <xf numFmtId="0" fontId="23" fillId="0" borderId="2" xfId="0" applyFont="1" applyBorder="1" applyAlignment="1">
      <alignment horizontal="center" vertical="center" wrapText="1" readingOrder="1"/>
    </xf>
    <xf numFmtId="0" fontId="23" fillId="0" borderId="16" xfId="0" applyFont="1" applyBorder="1" applyAlignment="1">
      <alignment horizontal="center" vertical="center" wrapText="1" readingOrder="1"/>
    </xf>
    <xf numFmtId="0" fontId="0" fillId="0" borderId="41" xfId="0" applyBorder="1" applyAlignment="1">
      <alignment horizontal="center" vertical="center"/>
    </xf>
    <xf numFmtId="0" fontId="0" fillId="0" borderId="9" xfId="0"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F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Dashboard - SDG 241 indicator - Country X in</a:t>
            </a:r>
            <a:r>
              <a:rPr lang="en-US" baseline="0"/>
              <a:t> y</a:t>
            </a:r>
            <a:r>
              <a:rPr lang="en-US"/>
              <a:t>ear Y</a:t>
            </a:r>
          </a:p>
        </c:rich>
      </c:tx>
      <c:overlay val="0"/>
      <c:spPr>
        <a:noFill/>
        <a:ln>
          <a:noFill/>
        </a:ln>
        <a:effectLst/>
      </c:spPr>
    </c:title>
    <c:autoTitleDeleted val="0"/>
    <c:plotArea>
      <c:layout/>
      <c:barChart>
        <c:barDir val="col"/>
        <c:grouping val="stacked"/>
        <c:varyColors val="0"/>
        <c:ser>
          <c:idx val="0"/>
          <c:order val="0"/>
          <c:tx>
            <c:strRef>
              <c:f>'SDG241 dashboard'!$A$2</c:f>
              <c:strCache>
                <c:ptCount val="1"/>
                <c:pt idx="0">
                  <c:v>غير مستدام</c:v>
                </c:pt>
              </c:strCache>
            </c:strRef>
          </c:tx>
          <c:spPr>
            <a:solidFill>
              <a:srgbClr val="FF0000"/>
            </a:solidFill>
            <a:ln>
              <a:noFill/>
            </a:ln>
            <a:effectLst/>
          </c:spPr>
          <c:invertIfNegative val="0"/>
          <c:cat>
            <c:strRef>
              <c:f>'SDG241 dashboard'!$B$1:$L$1</c:f>
              <c:strCache>
                <c:ptCount val="11"/>
                <c:pt idx="0">
                  <c:v>قيمة إنتاج المزرعة لكل هكتار</c:v>
                </c:pt>
                <c:pt idx="1">
                  <c:v>صافي دخل المزرعة</c:v>
                </c:pt>
                <c:pt idx="2">
                  <c:v>آليات التخفيف من المخاطر</c:v>
                </c:pt>
                <c:pt idx="3">
                  <c:v>انتشار تدهور التربة</c:v>
                </c:pt>
                <c:pt idx="4">
                  <c:v>التباين في توفر المياه</c:v>
                </c:pt>
                <c:pt idx="5">
                  <c:v>إدارة الأسمدة</c:v>
                </c:pt>
                <c:pt idx="6">
                  <c:v>إدارة مبيدات الآفات</c:v>
                </c:pt>
                <c:pt idx="7">
                  <c:v>استخدام الممارسات الداعمة للتنوع البيولوجي الزراعي</c:v>
                </c:pt>
                <c:pt idx="8">
                  <c:v>معدل الأجور في الزراعة</c:v>
                </c:pt>
                <c:pt idx="9">
                  <c:v>مقياس تجربة انعدام الأمن الغذائي (FIES)</c:v>
                </c:pt>
                <c:pt idx="10">
                  <c:v>ضمان حقوق حيازة الأرض</c:v>
                </c:pt>
              </c:strCache>
            </c:strRef>
          </c:cat>
          <c:val>
            <c:numRef>
              <c:f>'SDG241 dashboard'!$B$2:$L$2</c:f>
              <c:numCache>
                <c:formatCode>0.0%</c:formatCode>
                <c:ptCount val="11"/>
                <c:pt idx="0">
                  <c:v>0.38053097345132741</c:v>
                </c:pt>
                <c:pt idx="1">
                  <c:v>0.1415929203539823</c:v>
                </c:pt>
                <c:pt idx="2">
                  <c:v>0.19469026548672566</c:v>
                </c:pt>
                <c:pt idx="3">
                  <c:v>0.10619469026548672</c:v>
                </c:pt>
                <c:pt idx="4">
                  <c:v>0.35398230088495575</c:v>
                </c:pt>
                <c:pt idx="5">
                  <c:v>0.15044247787610621</c:v>
                </c:pt>
                <c:pt idx="6">
                  <c:v>0.76106194690265483</c:v>
                </c:pt>
                <c:pt idx="7">
                  <c:v>2.6548672566371681E-2</c:v>
                </c:pt>
                <c:pt idx="8">
                  <c:v>0.30088495575221241</c:v>
                </c:pt>
                <c:pt idx="9">
                  <c:v>0.15972222222222221</c:v>
                </c:pt>
                <c:pt idx="10">
                  <c:v>0.13274336283185842</c:v>
                </c:pt>
              </c:numCache>
            </c:numRef>
          </c:val>
          <c:extLst>
            <c:ext xmlns:c16="http://schemas.microsoft.com/office/drawing/2014/chart" uri="{C3380CC4-5D6E-409C-BE32-E72D297353CC}">
              <c16:uniqueId val="{00000000-3D72-42B6-AB75-0ECFE02EB8A0}"/>
            </c:ext>
          </c:extLst>
        </c:ser>
        <c:ser>
          <c:idx val="1"/>
          <c:order val="1"/>
          <c:tx>
            <c:strRef>
              <c:f>'SDG241 dashboard'!$A$3</c:f>
              <c:strCache>
                <c:ptCount val="1"/>
                <c:pt idx="0">
                  <c:v>مقبول</c:v>
                </c:pt>
              </c:strCache>
            </c:strRef>
          </c:tx>
          <c:spPr>
            <a:solidFill>
              <a:schemeClr val="accent4">
                <a:lumMod val="60000"/>
                <a:lumOff val="40000"/>
              </a:schemeClr>
            </a:solidFill>
            <a:ln>
              <a:noFill/>
            </a:ln>
            <a:effectLst/>
          </c:spPr>
          <c:invertIfNegative val="0"/>
          <c:cat>
            <c:strRef>
              <c:f>'SDG241 dashboard'!$B$1:$L$1</c:f>
              <c:strCache>
                <c:ptCount val="11"/>
                <c:pt idx="0">
                  <c:v>قيمة إنتاج المزرعة لكل هكتار</c:v>
                </c:pt>
                <c:pt idx="1">
                  <c:v>صافي دخل المزرعة</c:v>
                </c:pt>
                <c:pt idx="2">
                  <c:v>آليات التخفيف من المخاطر</c:v>
                </c:pt>
                <c:pt idx="3">
                  <c:v>انتشار تدهور التربة</c:v>
                </c:pt>
                <c:pt idx="4">
                  <c:v>التباين في توفر المياه</c:v>
                </c:pt>
                <c:pt idx="5">
                  <c:v>إدارة الأسمدة</c:v>
                </c:pt>
                <c:pt idx="6">
                  <c:v>إدارة مبيدات الآفات</c:v>
                </c:pt>
                <c:pt idx="7">
                  <c:v>استخدام الممارسات الداعمة للتنوع البيولوجي الزراعي</c:v>
                </c:pt>
                <c:pt idx="8">
                  <c:v>معدل الأجور في الزراعة</c:v>
                </c:pt>
                <c:pt idx="9">
                  <c:v>مقياس تجربة انعدام الأمن الغذائي (FIES)</c:v>
                </c:pt>
                <c:pt idx="10">
                  <c:v>ضمان حقوق حيازة الأرض</c:v>
                </c:pt>
              </c:strCache>
            </c:strRef>
          </c:cat>
          <c:val>
            <c:numRef>
              <c:f>'SDG241 dashboard'!$B$3:$L$3</c:f>
              <c:numCache>
                <c:formatCode>0.0%</c:formatCode>
                <c:ptCount val="11"/>
                <c:pt idx="0">
                  <c:v>0.23008849557522124</c:v>
                </c:pt>
                <c:pt idx="1">
                  <c:v>0.35398230088495575</c:v>
                </c:pt>
                <c:pt idx="2">
                  <c:v>0.32743362831858408</c:v>
                </c:pt>
                <c:pt idx="3">
                  <c:v>0.39823008849557523</c:v>
                </c:pt>
                <c:pt idx="4">
                  <c:v>0.32743362831858408</c:v>
                </c:pt>
                <c:pt idx="5">
                  <c:v>0.48672566371681414</c:v>
                </c:pt>
                <c:pt idx="6">
                  <c:v>0.15044247787610621</c:v>
                </c:pt>
                <c:pt idx="7">
                  <c:v>0.48672566371681414</c:v>
                </c:pt>
                <c:pt idx="8">
                  <c:v>1.7699115044247787E-2</c:v>
                </c:pt>
                <c:pt idx="9">
                  <c:v>0.40046296296296297</c:v>
                </c:pt>
                <c:pt idx="10">
                  <c:v>2.6548672566371681E-2</c:v>
                </c:pt>
              </c:numCache>
            </c:numRef>
          </c:val>
          <c:extLst>
            <c:ext xmlns:c16="http://schemas.microsoft.com/office/drawing/2014/chart" uri="{C3380CC4-5D6E-409C-BE32-E72D297353CC}">
              <c16:uniqueId val="{00000001-3D72-42B6-AB75-0ECFE02EB8A0}"/>
            </c:ext>
          </c:extLst>
        </c:ser>
        <c:ser>
          <c:idx val="2"/>
          <c:order val="2"/>
          <c:tx>
            <c:strRef>
              <c:f>'SDG241 dashboard'!$A$4</c:f>
              <c:strCache>
                <c:ptCount val="1"/>
                <c:pt idx="0">
                  <c:v>مرغوب</c:v>
                </c:pt>
              </c:strCache>
            </c:strRef>
          </c:tx>
          <c:spPr>
            <a:solidFill>
              <a:srgbClr val="00B050"/>
            </a:solidFill>
            <a:ln>
              <a:noFill/>
            </a:ln>
            <a:effectLst/>
          </c:spPr>
          <c:invertIfNegative val="0"/>
          <c:cat>
            <c:strRef>
              <c:f>'SDG241 dashboard'!$B$1:$L$1</c:f>
              <c:strCache>
                <c:ptCount val="11"/>
                <c:pt idx="0">
                  <c:v>قيمة إنتاج المزرعة لكل هكتار</c:v>
                </c:pt>
                <c:pt idx="1">
                  <c:v>صافي دخل المزرعة</c:v>
                </c:pt>
                <c:pt idx="2">
                  <c:v>آليات التخفيف من المخاطر</c:v>
                </c:pt>
                <c:pt idx="3">
                  <c:v>انتشار تدهور التربة</c:v>
                </c:pt>
                <c:pt idx="4">
                  <c:v>التباين في توفر المياه</c:v>
                </c:pt>
                <c:pt idx="5">
                  <c:v>إدارة الأسمدة</c:v>
                </c:pt>
                <c:pt idx="6">
                  <c:v>إدارة مبيدات الآفات</c:v>
                </c:pt>
                <c:pt idx="7">
                  <c:v>استخدام الممارسات الداعمة للتنوع البيولوجي الزراعي</c:v>
                </c:pt>
                <c:pt idx="8">
                  <c:v>معدل الأجور في الزراعة</c:v>
                </c:pt>
                <c:pt idx="9">
                  <c:v>مقياس تجربة انعدام الأمن الغذائي (FIES)</c:v>
                </c:pt>
                <c:pt idx="10">
                  <c:v>ضمان حقوق حيازة الأرض</c:v>
                </c:pt>
              </c:strCache>
            </c:strRef>
          </c:cat>
          <c:val>
            <c:numRef>
              <c:f>'SDG241 dashboard'!$B$4:$L$4</c:f>
              <c:numCache>
                <c:formatCode>0.0%</c:formatCode>
                <c:ptCount val="11"/>
                <c:pt idx="0">
                  <c:v>0.38938053097345132</c:v>
                </c:pt>
                <c:pt idx="1">
                  <c:v>0.50442477876106195</c:v>
                </c:pt>
                <c:pt idx="2">
                  <c:v>0.47787610619469029</c:v>
                </c:pt>
                <c:pt idx="3">
                  <c:v>0.49557522123893805</c:v>
                </c:pt>
                <c:pt idx="4">
                  <c:v>0.31858407079646017</c:v>
                </c:pt>
                <c:pt idx="5">
                  <c:v>0.36283185840707965</c:v>
                </c:pt>
                <c:pt idx="6">
                  <c:v>8.8495575221238937E-2</c:v>
                </c:pt>
                <c:pt idx="7">
                  <c:v>0.48672566371681414</c:v>
                </c:pt>
                <c:pt idx="8">
                  <c:v>0.68141592920353977</c:v>
                </c:pt>
                <c:pt idx="9">
                  <c:v>0.43981481481481483</c:v>
                </c:pt>
                <c:pt idx="10">
                  <c:v>0.84070796460176989</c:v>
                </c:pt>
              </c:numCache>
            </c:numRef>
          </c:val>
          <c:extLst>
            <c:ext xmlns:c16="http://schemas.microsoft.com/office/drawing/2014/chart" uri="{C3380CC4-5D6E-409C-BE32-E72D297353CC}">
              <c16:uniqueId val="{00000002-3D72-42B6-AB75-0ECFE02EB8A0}"/>
            </c:ext>
          </c:extLst>
        </c:ser>
        <c:dLbls>
          <c:showLegendKey val="0"/>
          <c:showVal val="0"/>
          <c:showCatName val="0"/>
          <c:showSerName val="0"/>
          <c:showPercent val="0"/>
          <c:showBubbleSize val="0"/>
        </c:dLbls>
        <c:gapWidth val="150"/>
        <c:overlap val="100"/>
        <c:axId val="220822912"/>
        <c:axId val="220828800"/>
      </c:barChart>
      <c:catAx>
        <c:axId val="220822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220828800"/>
        <c:crosses val="autoZero"/>
        <c:auto val="1"/>
        <c:lblAlgn val="ctr"/>
        <c:lblOffset val="100"/>
        <c:noMultiLvlLbl val="0"/>
      </c:catAx>
      <c:valAx>
        <c:axId val="22082880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Percentage of agricultural area</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822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ar-EG"/>
              <a:t>لوحة معلومات - مؤشر هدف التنمية المستدامة 2-4-1 - البلد "س" في العام "ص"</a:t>
            </a:r>
            <a:endParaRPr lang="en-US"/>
          </a:p>
        </c:rich>
      </c:tx>
      <c:overlay val="0"/>
      <c:spPr>
        <a:noFill/>
        <a:ln>
          <a:noFill/>
        </a:ln>
        <a:effectLst/>
      </c:spPr>
    </c:title>
    <c:autoTitleDeleted val="0"/>
    <c:plotArea>
      <c:layout/>
      <c:barChart>
        <c:barDir val="col"/>
        <c:grouping val="stacked"/>
        <c:varyColors val="0"/>
        <c:ser>
          <c:idx val="0"/>
          <c:order val="0"/>
          <c:tx>
            <c:strRef>
              <c:f>'SDG241 dashboard'!$A$2</c:f>
              <c:strCache>
                <c:ptCount val="1"/>
                <c:pt idx="0">
                  <c:v>غير مستدام</c:v>
                </c:pt>
              </c:strCache>
            </c:strRef>
          </c:tx>
          <c:spPr>
            <a:solidFill>
              <a:srgbClr val="FF0000"/>
            </a:solidFill>
            <a:ln>
              <a:noFill/>
            </a:ln>
            <a:effectLst/>
          </c:spPr>
          <c:invertIfNegative val="0"/>
          <c:cat>
            <c:strRef>
              <c:f>'SDG241 dashboard'!$B$1:$L$1</c:f>
              <c:strCache>
                <c:ptCount val="11"/>
                <c:pt idx="0">
                  <c:v>قيمة إنتاج المزرعة لكل هكتار</c:v>
                </c:pt>
                <c:pt idx="1">
                  <c:v>صافي دخل المزرعة</c:v>
                </c:pt>
                <c:pt idx="2">
                  <c:v>آليات التخفيف من المخاطر</c:v>
                </c:pt>
                <c:pt idx="3">
                  <c:v>انتشار تدهور التربة</c:v>
                </c:pt>
                <c:pt idx="4">
                  <c:v>التباين في توفر المياه</c:v>
                </c:pt>
                <c:pt idx="5">
                  <c:v>إدارة الأسمدة</c:v>
                </c:pt>
                <c:pt idx="6">
                  <c:v>إدارة مبيدات الآفات</c:v>
                </c:pt>
                <c:pt idx="7">
                  <c:v>استخدام الممارسات الداعمة للتنوع البيولوجي الزراعي</c:v>
                </c:pt>
                <c:pt idx="8">
                  <c:v>معدل الأجور في الزراعة</c:v>
                </c:pt>
                <c:pt idx="9">
                  <c:v>مقياس تجربة انعدام الأمن الغذائي (FIES)</c:v>
                </c:pt>
                <c:pt idx="10">
                  <c:v>ضمان حقوق حيازة الأرض</c:v>
                </c:pt>
              </c:strCache>
            </c:strRef>
          </c:cat>
          <c:val>
            <c:numRef>
              <c:f>'SDG241 dashboard'!$B$2:$L$2</c:f>
              <c:numCache>
                <c:formatCode>0.0%</c:formatCode>
                <c:ptCount val="11"/>
                <c:pt idx="0">
                  <c:v>0.38053097345132741</c:v>
                </c:pt>
                <c:pt idx="1">
                  <c:v>0.1415929203539823</c:v>
                </c:pt>
                <c:pt idx="2">
                  <c:v>0.19469026548672566</c:v>
                </c:pt>
                <c:pt idx="3">
                  <c:v>0.10619469026548672</c:v>
                </c:pt>
                <c:pt idx="4">
                  <c:v>0.35398230088495575</c:v>
                </c:pt>
                <c:pt idx="5">
                  <c:v>0.15044247787610621</c:v>
                </c:pt>
                <c:pt idx="6">
                  <c:v>0.76106194690265483</c:v>
                </c:pt>
                <c:pt idx="7">
                  <c:v>2.6548672566371681E-2</c:v>
                </c:pt>
                <c:pt idx="8">
                  <c:v>0.30088495575221241</c:v>
                </c:pt>
                <c:pt idx="9">
                  <c:v>0.15972222222222221</c:v>
                </c:pt>
                <c:pt idx="10">
                  <c:v>0.13274336283185842</c:v>
                </c:pt>
              </c:numCache>
            </c:numRef>
          </c:val>
          <c:extLst>
            <c:ext xmlns:c16="http://schemas.microsoft.com/office/drawing/2014/chart" uri="{C3380CC4-5D6E-409C-BE32-E72D297353CC}">
              <c16:uniqueId val="{00000000-3D72-42B6-AB75-0ECFE02EB8A0}"/>
            </c:ext>
          </c:extLst>
        </c:ser>
        <c:ser>
          <c:idx val="1"/>
          <c:order val="1"/>
          <c:tx>
            <c:strRef>
              <c:f>'SDG241 dashboard'!$A$3</c:f>
              <c:strCache>
                <c:ptCount val="1"/>
                <c:pt idx="0">
                  <c:v>مقبول</c:v>
                </c:pt>
              </c:strCache>
            </c:strRef>
          </c:tx>
          <c:spPr>
            <a:solidFill>
              <a:schemeClr val="accent4">
                <a:lumMod val="60000"/>
                <a:lumOff val="40000"/>
              </a:schemeClr>
            </a:solidFill>
            <a:ln>
              <a:noFill/>
            </a:ln>
            <a:effectLst/>
          </c:spPr>
          <c:invertIfNegative val="0"/>
          <c:cat>
            <c:strRef>
              <c:f>'SDG241 dashboard'!$B$1:$L$1</c:f>
              <c:strCache>
                <c:ptCount val="11"/>
                <c:pt idx="0">
                  <c:v>قيمة إنتاج المزرعة لكل هكتار</c:v>
                </c:pt>
                <c:pt idx="1">
                  <c:v>صافي دخل المزرعة</c:v>
                </c:pt>
                <c:pt idx="2">
                  <c:v>آليات التخفيف من المخاطر</c:v>
                </c:pt>
                <c:pt idx="3">
                  <c:v>انتشار تدهور التربة</c:v>
                </c:pt>
                <c:pt idx="4">
                  <c:v>التباين في توفر المياه</c:v>
                </c:pt>
                <c:pt idx="5">
                  <c:v>إدارة الأسمدة</c:v>
                </c:pt>
                <c:pt idx="6">
                  <c:v>إدارة مبيدات الآفات</c:v>
                </c:pt>
                <c:pt idx="7">
                  <c:v>استخدام الممارسات الداعمة للتنوع البيولوجي الزراعي</c:v>
                </c:pt>
                <c:pt idx="8">
                  <c:v>معدل الأجور في الزراعة</c:v>
                </c:pt>
                <c:pt idx="9">
                  <c:v>مقياس تجربة انعدام الأمن الغذائي (FIES)</c:v>
                </c:pt>
                <c:pt idx="10">
                  <c:v>ضمان حقوق حيازة الأرض</c:v>
                </c:pt>
              </c:strCache>
            </c:strRef>
          </c:cat>
          <c:val>
            <c:numRef>
              <c:f>'SDG241 dashboard'!$B$3:$L$3</c:f>
              <c:numCache>
                <c:formatCode>0.0%</c:formatCode>
                <c:ptCount val="11"/>
                <c:pt idx="0">
                  <c:v>0.23008849557522124</c:v>
                </c:pt>
                <c:pt idx="1">
                  <c:v>0.35398230088495575</c:v>
                </c:pt>
                <c:pt idx="2">
                  <c:v>0.32743362831858408</c:v>
                </c:pt>
                <c:pt idx="3">
                  <c:v>0.39823008849557523</c:v>
                </c:pt>
                <c:pt idx="4">
                  <c:v>0.32743362831858408</c:v>
                </c:pt>
                <c:pt idx="5">
                  <c:v>0.48672566371681414</c:v>
                </c:pt>
                <c:pt idx="6">
                  <c:v>0.15044247787610621</c:v>
                </c:pt>
                <c:pt idx="7">
                  <c:v>0.48672566371681414</c:v>
                </c:pt>
                <c:pt idx="8">
                  <c:v>1.7699115044247787E-2</c:v>
                </c:pt>
                <c:pt idx="9">
                  <c:v>0.40046296296296297</c:v>
                </c:pt>
                <c:pt idx="10">
                  <c:v>2.6548672566371681E-2</c:v>
                </c:pt>
              </c:numCache>
            </c:numRef>
          </c:val>
          <c:extLst>
            <c:ext xmlns:c16="http://schemas.microsoft.com/office/drawing/2014/chart" uri="{C3380CC4-5D6E-409C-BE32-E72D297353CC}">
              <c16:uniqueId val="{00000001-3D72-42B6-AB75-0ECFE02EB8A0}"/>
            </c:ext>
          </c:extLst>
        </c:ser>
        <c:ser>
          <c:idx val="2"/>
          <c:order val="2"/>
          <c:tx>
            <c:strRef>
              <c:f>'SDG241 dashboard'!$A$4</c:f>
              <c:strCache>
                <c:ptCount val="1"/>
                <c:pt idx="0">
                  <c:v>مرغوب</c:v>
                </c:pt>
              </c:strCache>
            </c:strRef>
          </c:tx>
          <c:spPr>
            <a:solidFill>
              <a:srgbClr val="00B050"/>
            </a:solidFill>
            <a:ln>
              <a:noFill/>
            </a:ln>
            <a:effectLst/>
          </c:spPr>
          <c:invertIfNegative val="0"/>
          <c:cat>
            <c:strRef>
              <c:f>'SDG241 dashboard'!$B$1:$L$1</c:f>
              <c:strCache>
                <c:ptCount val="11"/>
                <c:pt idx="0">
                  <c:v>قيمة إنتاج المزرعة لكل هكتار</c:v>
                </c:pt>
                <c:pt idx="1">
                  <c:v>صافي دخل المزرعة</c:v>
                </c:pt>
                <c:pt idx="2">
                  <c:v>آليات التخفيف من المخاطر</c:v>
                </c:pt>
                <c:pt idx="3">
                  <c:v>انتشار تدهور التربة</c:v>
                </c:pt>
                <c:pt idx="4">
                  <c:v>التباين في توفر المياه</c:v>
                </c:pt>
                <c:pt idx="5">
                  <c:v>إدارة الأسمدة</c:v>
                </c:pt>
                <c:pt idx="6">
                  <c:v>إدارة مبيدات الآفات</c:v>
                </c:pt>
                <c:pt idx="7">
                  <c:v>استخدام الممارسات الداعمة للتنوع البيولوجي الزراعي</c:v>
                </c:pt>
                <c:pt idx="8">
                  <c:v>معدل الأجور في الزراعة</c:v>
                </c:pt>
                <c:pt idx="9">
                  <c:v>مقياس تجربة انعدام الأمن الغذائي (FIES)</c:v>
                </c:pt>
                <c:pt idx="10">
                  <c:v>ضمان حقوق حيازة الأرض</c:v>
                </c:pt>
              </c:strCache>
            </c:strRef>
          </c:cat>
          <c:val>
            <c:numRef>
              <c:f>'SDG241 dashboard'!$B$4:$L$4</c:f>
              <c:numCache>
                <c:formatCode>0.0%</c:formatCode>
                <c:ptCount val="11"/>
                <c:pt idx="0">
                  <c:v>0.38938053097345132</c:v>
                </c:pt>
                <c:pt idx="1">
                  <c:v>0.50442477876106195</c:v>
                </c:pt>
                <c:pt idx="2">
                  <c:v>0.47787610619469029</c:v>
                </c:pt>
                <c:pt idx="3">
                  <c:v>0.49557522123893805</c:v>
                </c:pt>
                <c:pt idx="4">
                  <c:v>0.31858407079646017</c:v>
                </c:pt>
                <c:pt idx="5">
                  <c:v>0.36283185840707965</c:v>
                </c:pt>
                <c:pt idx="6">
                  <c:v>8.8495575221238937E-2</c:v>
                </c:pt>
                <c:pt idx="7">
                  <c:v>0.48672566371681414</c:v>
                </c:pt>
                <c:pt idx="8">
                  <c:v>0.68141592920353977</c:v>
                </c:pt>
                <c:pt idx="9">
                  <c:v>0.43981481481481483</c:v>
                </c:pt>
                <c:pt idx="10">
                  <c:v>0.84070796460176989</c:v>
                </c:pt>
              </c:numCache>
            </c:numRef>
          </c:val>
          <c:extLst>
            <c:ext xmlns:c16="http://schemas.microsoft.com/office/drawing/2014/chart" uri="{C3380CC4-5D6E-409C-BE32-E72D297353CC}">
              <c16:uniqueId val="{00000002-3D72-42B6-AB75-0ECFE02EB8A0}"/>
            </c:ext>
          </c:extLst>
        </c:ser>
        <c:dLbls>
          <c:showLegendKey val="0"/>
          <c:showVal val="0"/>
          <c:showCatName val="0"/>
          <c:showSerName val="0"/>
          <c:showPercent val="0"/>
          <c:showBubbleSize val="0"/>
        </c:dLbls>
        <c:gapWidth val="150"/>
        <c:overlap val="100"/>
        <c:axId val="220753920"/>
        <c:axId val="220755456"/>
      </c:barChart>
      <c:catAx>
        <c:axId val="220753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220755456"/>
        <c:crosses val="autoZero"/>
        <c:auto val="1"/>
        <c:lblAlgn val="ctr"/>
        <c:lblOffset val="100"/>
        <c:noMultiLvlLbl val="0"/>
      </c:catAx>
      <c:valAx>
        <c:axId val="22075545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ar-EG" sz="1200"/>
                  <a:t>نسبة المساحة الزراعية</a:t>
                </a:r>
                <a:endParaRPr lang="en-US" sz="1200"/>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753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104775</xdr:colOff>
      <xdr:row>93</xdr:row>
      <xdr:rowOff>57150</xdr:rowOff>
    </xdr:from>
    <xdr:to>
      <xdr:col>2</xdr:col>
      <xdr:colOff>252412</xdr:colOff>
      <xdr:row>93</xdr:row>
      <xdr:rowOff>183356</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flipH="1">
          <a:off x="13703612738" y="198977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100</xdr:row>
      <xdr:rowOff>57150</xdr:rowOff>
    </xdr:from>
    <xdr:to>
      <xdr:col>2</xdr:col>
      <xdr:colOff>280987</xdr:colOff>
      <xdr:row>100</xdr:row>
      <xdr:rowOff>183356</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H="1">
          <a:off x="13703584163" y="213074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112</xdr:row>
      <xdr:rowOff>0</xdr:rowOff>
    </xdr:from>
    <xdr:to>
      <xdr:col>2</xdr:col>
      <xdr:colOff>290512</xdr:colOff>
      <xdr:row>112</xdr:row>
      <xdr:rowOff>2381</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flipH="1">
          <a:off x="13703574638" y="24050625"/>
          <a:ext cx="147637" cy="23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112</xdr:row>
      <xdr:rowOff>0</xdr:rowOff>
    </xdr:from>
    <xdr:to>
      <xdr:col>2</xdr:col>
      <xdr:colOff>247650</xdr:colOff>
      <xdr:row>112</xdr:row>
      <xdr:rowOff>9525</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flipH="1" flipV="1">
          <a:off x="13703617500" y="24050625"/>
          <a:ext cx="1143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100</xdr:row>
      <xdr:rowOff>57150</xdr:rowOff>
    </xdr:from>
    <xdr:to>
      <xdr:col>2</xdr:col>
      <xdr:colOff>247650</xdr:colOff>
      <xdr:row>100</xdr:row>
      <xdr:rowOff>200024</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flipH="1" flipV="1">
          <a:off x="13703617500" y="2130742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93</xdr:row>
      <xdr:rowOff>57150</xdr:rowOff>
    </xdr:from>
    <xdr:to>
      <xdr:col>2</xdr:col>
      <xdr:colOff>247650</xdr:colOff>
      <xdr:row>93</xdr:row>
      <xdr:rowOff>200024</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flipH="1" flipV="1">
          <a:off x="13703617500" y="1989772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85</xdr:row>
      <xdr:rowOff>57150</xdr:rowOff>
    </xdr:from>
    <xdr:to>
      <xdr:col>2</xdr:col>
      <xdr:colOff>209550</xdr:colOff>
      <xdr:row>85</xdr:row>
      <xdr:rowOff>200024</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flipH="1" flipV="1">
          <a:off x="13703655600" y="18107025"/>
          <a:ext cx="381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83</xdr:row>
      <xdr:rowOff>76200</xdr:rowOff>
    </xdr:from>
    <xdr:to>
      <xdr:col>2</xdr:col>
      <xdr:colOff>261937</xdr:colOff>
      <xdr:row>84</xdr:row>
      <xdr:rowOff>2381</xdr:rowOff>
    </xdr:to>
    <xdr:cxnSp macro="">
      <xdr:nvCxnSpPr>
        <xdr:cNvPr id="12" name="Straight Connector 11">
          <a:extLst>
            <a:ext uri="{FF2B5EF4-FFF2-40B4-BE49-F238E27FC236}">
              <a16:creationId xmlns:a16="http://schemas.microsoft.com/office/drawing/2014/main" id="{00000000-0008-0000-0100-00000C000000}"/>
            </a:ext>
          </a:extLst>
        </xdr:cNvPr>
        <xdr:cNvCxnSpPr/>
      </xdr:nvCxnSpPr>
      <xdr:spPr>
        <a:xfrm flipH="1">
          <a:off x="13703603213" y="177260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85</xdr:row>
      <xdr:rowOff>76200</xdr:rowOff>
    </xdr:from>
    <xdr:to>
      <xdr:col>2</xdr:col>
      <xdr:colOff>290512</xdr:colOff>
      <xdr:row>86</xdr:row>
      <xdr:rowOff>2381</xdr:rowOff>
    </xdr:to>
    <xdr:cxnSp macro="">
      <xdr:nvCxnSpPr>
        <xdr:cNvPr id="13" name="Straight Connector 12">
          <a:extLst>
            <a:ext uri="{FF2B5EF4-FFF2-40B4-BE49-F238E27FC236}">
              <a16:creationId xmlns:a16="http://schemas.microsoft.com/office/drawing/2014/main" id="{00000000-0008-0000-0100-00000D000000}"/>
            </a:ext>
          </a:extLst>
        </xdr:cNvPr>
        <xdr:cNvCxnSpPr/>
      </xdr:nvCxnSpPr>
      <xdr:spPr>
        <a:xfrm flipH="1">
          <a:off x="13703574638" y="181260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83</xdr:row>
      <xdr:rowOff>66675</xdr:rowOff>
    </xdr:from>
    <xdr:to>
      <xdr:col>2</xdr:col>
      <xdr:colOff>257175</xdr:colOff>
      <xdr:row>84</xdr:row>
      <xdr:rowOff>9524</xdr:rowOff>
    </xdr:to>
    <xdr:cxnSp macro="">
      <xdr:nvCxnSpPr>
        <xdr:cNvPr id="14" name="Straight Connector 13">
          <a:extLst>
            <a:ext uri="{FF2B5EF4-FFF2-40B4-BE49-F238E27FC236}">
              <a16:creationId xmlns:a16="http://schemas.microsoft.com/office/drawing/2014/main" id="{00000000-0008-0000-0100-00000E000000}"/>
            </a:ext>
          </a:extLst>
        </xdr:cNvPr>
        <xdr:cNvCxnSpPr/>
      </xdr:nvCxnSpPr>
      <xdr:spPr>
        <a:xfrm flipH="1" flipV="1">
          <a:off x="13703607975" y="1771650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130966</xdr:colOff>
      <xdr:row>8</xdr:row>
      <xdr:rowOff>59530</xdr:rowOff>
    </xdr:from>
    <xdr:to>
      <xdr:col>2</xdr:col>
      <xdr:colOff>245266</xdr:colOff>
      <xdr:row>9</xdr:row>
      <xdr:rowOff>2379</xdr:rowOff>
    </xdr:to>
    <xdr:cxnSp macro="">
      <xdr:nvCxnSpPr>
        <xdr:cNvPr id="2" name="Straight Connector 1">
          <a:extLst>
            <a:ext uri="{FF2B5EF4-FFF2-40B4-BE49-F238E27FC236}">
              <a16:creationId xmlns:a16="http://schemas.microsoft.com/office/drawing/2014/main" id="{00000000-0008-0000-0A00-000002000000}"/>
            </a:ext>
          </a:extLst>
        </xdr:cNvPr>
        <xdr:cNvCxnSpPr/>
      </xdr:nvCxnSpPr>
      <xdr:spPr>
        <a:xfrm flipH="1" flipV="1">
          <a:off x="13701210059" y="175498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142872</xdr:colOff>
      <xdr:row>17</xdr:row>
      <xdr:rowOff>59530</xdr:rowOff>
    </xdr:from>
    <xdr:to>
      <xdr:col>2</xdr:col>
      <xdr:colOff>257172</xdr:colOff>
      <xdr:row>18</xdr:row>
      <xdr:rowOff>2379</xdr:rowOff>
    </xdr:to>
    <xdr:cxnSp macro="">
      <xdr:nvCxnSpPr>
        <xdr:cNvPr id="3" name="Straight Connector 2">
          <a:extLst>
            <a:ext uri="{FF2B5EF4-FFF2-40B4-BE49-F238E27FC236}">
              <a16:creationId xmlns:a16="http://schemas.microsoft.com/office/drawing/2014/main" id="{00000000-0008-0000-0A00-000003000000}"/>
            </a:ext>
          </a:extLst>
        </xdr:cNvPr>
        <xdr:cNvCxnSpPr/>
      </xdr:nvCxnSpPr>
      <xdr:spPr>
        <a:xfrm flipH="1" flipV="1">
          <a:off x="13701198153" y="375523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25</xdr:row>
      <xdr:rowOff>57150</xdr:rowOff>
    </xdr:from>
    <xdr:to>
      <xdr:col>2</xdr:col>
      <xdr:colOff>238125</xdr:colOff>
      <xdr:row>25</xdr:row>
      <xdr:rowOff>200024</xdr:rowOff>
    </xdr:to>
    <xdr:cxnSp macro="">
      <xdr:nvCxnSpPr>
        <xdr:cNvPr id="4" name="Straight Connector 3">
          <a:extLst>
            <a:ext uri="{FF2B5EF4-FFF2-40B4-BE49-F238E27FC236}">
              <a16:creationId xmlns:a16="http://schemas.microsoft.com/office/drawing/2014/main" id="{00000000-0008-0000-0A00-000004000000}"/>
            </a:ext>
          </a:extLst>
        </xdr:cNvPr>
        <xdr:cNvCxnSpPr/>
      </xdr:nvCxnSpPr>
      <xdr:spPr>
        <a:xfrm flipH="1" flipV="1">
          <a:off x="13701217200" y="555307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34</xdr:row>
      <xdr:rowOff>47625</xdr:rowOff>
    </xdr:from>
    <xdr:to>
      <xdr:col>2</xdr:col>
      <xdr:colOff>238125</xdr:colOff>
      <xdr:row>34</xdr:row>
      <xdr:rowOff>190499</xdr:rowOff>
    </xdr:to>
    <xdr:cxnSp macro="">
      <xdr:nvCxnSpPr>
        <xdr:cNvPr id="5" name="Straight Connector 4">
          <a:extLst>
            <a:ext uri="{FF2B5EF4-FFF2-40B4-BE49-F238E27FC236}">
              <a16:creationId xmlns:a16="http://schemas.microsoft.com/office/drawing/2014/main" id="{00000000-0008-0000-0A00-000005000000}"/>
            </a:ext>
          </a:extLst>
        </xdr:cNvPr>
        <xdr:cNvCxnSpPr/>
      </xdr:nvCxnSpPr>
      <xdr:spPr>
        <a:xfrm flipH="1" flipV="1">
          <a:off x="13701217200" y="773430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42</xdr:row>
      <xdr:rowOff>66675</xdr:rowOff>
    </xdr:from>
    <xdr:to>
      <xdr:col>2</xdr:col>
      <xdr:colOff>247650</xdr:colOff>
      <xdr:row>42</xdr:row>
      <xdr:rowOff>200024</xdr:rowOff>
    </xdr:to>
    <xdr:cxnSp macro="">
      <xdr:nvCxnSpPr>
        <xdr:cNvPr id="6" name="Straight Connector 5">
          <a:extLst>
            <a:ext uri="{FF2B5EF4-FFF2-40B4-BE49-F238E27FC236}">
              <a16:creationId xmlns:a16="http://schemas.microsoft.com/office/drawing/2014/main" id="{00000000-0008-0000-0A00-000006000000}"/>
            </a:ext>
          </a:extLst>
        </xdr:cNvPr>
        <xdr:cNvCxnSpPr/>
      </xdr:nvCxnSpPr>
      <xdr:spPr>
        <a:xfrm flipH="1" flipV="1">
          <a:off x="13701207675" y="9353550"/>
          <a:ext cx="114300" cy="1333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51</xdr:row>
      <xdr:rowOff>57150</xdr:rowOff>
    </xdr:from>
    <xdr:to>
      <xdr:col>2</xdr:col>
      <xdr:colOff>238125</xdr:colOff>
      <xdr:row>52</xdr:row>
      <xdr:rowOff>0</xdr:rowOff>
    </xdr:to>
    <xdr:cxnSp macro="">
      <xdr:nvCxnSpPr>
        <xdr:cNvPr id="7" name="Straight Connector 6">
          <a:extLst>
            <a:ext uri="{FF2B5EF4-FFF2-40B4-BE49-F238E27FC236}">
              <a16:creationId xmlns:a16="http://schemas.microsoft.com/office/drawing/2014/main" id="{00000000-0008-0000-0A00-000007000000}"/>
            </a:ext>
          </a:extLst>
        </xdr:cNvPr>
        <xdr:cNvCxnSpPr/>
      </xdr:nvCxnSpPr>
      <xdr:spPr>
        <a:xfrm flipH="1">
          <a:off x="13701217200" y="11144250"/>
          <a:ext cx="11430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59</xdr:row>
      <xdr:rowOff>47625</xdr:rowOff>
    </xdr:from>
    <xdr:to>
      <xdr:col>2</xdr:col>
      <xdr:colOff>247650</xdr:colOff>
      <xdr:row>59</xdr:row>
      <xdr:rowOff>190499</xdr:rowOff>
    </xdr:to>
    <xdr:cxnSp macro="">
      <xdr:nvCxnSpPr>
        <xdr:cNvPr id="8" name="Straight Connector 7">
          <a:extLst>
            <a:ext uri="{FF2B5EF4-FFF2-40B4-BE49-F238E27FC236}">
              <a16:creationId xmlns:a16="http://schemas.microsoft.com/office/drawing/2014/main" id="{00000000-0008-0000-0A00-000008000000}"/>
            </a:ext>
          </a:extLst>
        </xdr:cNvPr>
        <xdr:cNvCxnSpPr/>
      </xdr:nvCxnSpPr>
      <xdr:spPr>
        <a:xfrm flipH="1" flipV="1">
          <a:off x="13701207675" y="1273492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67</xdr:row>
      <xdr:rowOff>47625</xdr:rowOff>
    </xdr:from>
    <xdr:to>
      <xdr:col>2</xdr:col>
      <xdr:colOff>247650</xdr:colOff>
      <xdr:row>67</xdr:row>
      <xdr:rowOff>190499</xdr:rowOff>
    </xdr:to>
    <xdr:cxnSp macro="">
      <xdr:nvCxnSpPr>
        <xdr:cNvPr id="9" name="Straight Connector 8">
          <a:extLst>
            <a:ext uri="{FF2B5EF4-FFF2-40B4-BE49-F238E27FC236}">
              <a16:creationId xmlns:a16="http://schemas.microsoft.com/office/drawing/2014/main" id="{00000000-0008-0000-0A00-000009000000}"/>
            </a:ext>
          </a:extLst>
        </xdr:cNvPr>
        <xdr:cNvCxnSpPr/>
      </xdr:nvCxnSpPr>
      <xdr:spPr>
        <a:xfrm flipH="1" flipV="1">
          <a:off x="13701207675" y="1433512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126204</xdr:colOff>
      <xdr:row>8</xdr:row>
      <xdr:rowOff>78580</xdr:rowOff>
    </xdr:from>
    <xdr:to>
      <xdr:col>2</xdr:col>
      <xdr:colOff>273841</xdr:colOff>
      <xdr:row>9</xdr:row>
      <xdr:rowOff>4761</xdr:rowOff>
    </xdr:to>
    <xdr:cxnSp macro="">
      <xdr:nvCxnSpPr>
        <xdr:cNvPr id="10" name="Straight Connector 9">
          <a:extLst>
            <a:ext uri="{FF2B5EF4-FFF2-40B4-BE49-F238E27FC236}">
              <a16:creationId xmlns:a16="http://schemas.microsoft.com/office/drawing/2014/main" id="{00000000-0008-0000-0A00-00000A000000}"/>
            </a:ext>
          </a:extLst>
        </xdr:cNvPr>
        <xdr:cNvCxnSpPr/>
      </xdr:nvCxnSpPr>
      <xdr:spPr>
        <a:xfrm flipH="1">
          <a:off x="13701181484" y="177403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138110</xdr:colOff>
      <xdr:row>17</xdr:row>
      <xdr:rowOff>104774</xdr:rowOff>
    </xdr:from>
    <xdr:to>
      <xdr:col>2</xdr:col>
      <xdr:colOff>285747</xdr:colOff>
      <xdr:row>18</xdr:row>
      <xdr:rowOff>30955</xdr:rowOff>
    </xdr:to>
    <xdr:cxnSp macro="">
      <xdr:nvCxnSpPr>
        <xdr:cNvPr id="11" name="Straight Connector 10">
          <a:extLst>
            <a:ext uri="{FF2B5EF4-FFF2-40B4-BE49-F238E27FC236}">
              <a16:creationId xmlns:a16="http://schemas.microsoft.com/office/drawing/2014/main" id="{00000000-0008-0000-0A00-00000B000000}"/>
            </a:ext>
          </a:extLst>
        </xdr:cNvPr>
        <xdr:cNvCxnSpPr/>
      </xdr:nvCxnSpPr>
      <xdr:spPr>
        <a:xfrm flipH="1">
          <a:off x="13701169578" y="3800474"/>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25</xdr:row>
      <xdr:rowOff>57150</xdr:rowOff>
    </xdr:from>
    <xdr:to>
      <xdr:col>2</xdr:col>
      <xdr:colOff>271462</xdr:colOff>
      <xdr:row>25</xdr:row>
      <xdr:rowOff>183356</xdr:rowOff>
    </xdr:to>
    <xdr:cxnSp macro="">
      <xdr:nvCxnSpPr>
        <xdr:cNvPr id="12" name="Straight Connector 11">
          <a:extLst>
            <a:ext uri="{FF2B5EF4-FFF2-40B4-BE49-F238E27FC236}">
              <a16:creationId xmlns:a16="http://schemas.microsoft.com/office/drawing/2014/main" id="{00000000-0008-0000-0A00-00000C000000}"/>
            </a:ext>
          </a:extLst>
        </xdr:cNvPr>
        <xdr:cNvCxnSpPr/>
      </xdr:nvCxnSpPr>
      <xdr:spPr>
        <a:xfrm flipH="1">
          <a:off x="13701183863" y="55530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34</xdr:row>
      <xdr:rowOff>47625</xdr:rowOff>
    </xdr:from>
    <xdr:to>
      <xdr:col>2</xdr:col>
      <xdr:colOff>271462</xdr:colOff>
      <xdr:row>34</xdr:row>
      <xdr:rowOff>173831</xdr:rowOff>
    </xdr:to>
    <xdr:cxnSp macro="">
      <xdr:nvCxnSpPr>
        <xdr:cNvPr id="13" name="Straight Connector 12">
          <a:extLst>
            <a:ext uri="{FF2B5EF4-FFF2-40B4-BE49-F238E27FC236}">
              <a16:creationId xmlns:a16="http://schemas.microsoft.com/office/drawing/2014/main" id="{00000000-0008-0000-0A00-00000D000000}"/>
            </a:ext>
          </a:extLst>
        </xdr:cNvPr>
        <xdr:cNvCxnSpPr/>
      </xdr:nvCxnSpPr>
      <xdr:spPr>
        <a:xfrm flipH="1">
          <a:off x="13701183863" y="773430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42</xdr:row>
      <xdr:rowOff>66675</xdr:rowOff>
    </xdr:from>
    <xdr:to>
      <xdr:col>2</xdr:col>
      <xdr:colOff>280987</xdr:colOff>
      <xdr:row>42</xdr:row>
      <xdr:rowOff>192881</xdr:rowOff>
    </xdr:to>
    <xdr:cxnSp macro="">
      <xdr:nvCxnSpPr>
        <xdr:cNvPr id="14" name="Straight Connector 13">
          <a:extLst>
            <a:ext uri="{FF2B5EF4-FFF2-40B4-BE49-F238E27FC236}">
              <a16:creationId xmlns:a16="http://schemas.microsoft.com/office/drawing/2014/main" id="{00000000-0008-0000-0A00-00000E000000}"/>
            </a:ext>
          </a:extLst>
        </xdr:cNvPr>
        <xdr:cNvCxnSpPr/>
      </xdr:nvCxnSpPr>
      <xdr:spPr>
        <a:xfrm flipH="1">
          <a:off x="13701174338" y="935355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51</xdr:row>
      <xdr:rowOff>47625</xdr:rowOff>
    </xdr:from>
    <xdr:to>
      <xdr:col>2</xdr:col>
      <xdr:colOff>247650</xdr:colOff>
      <xdr:row>52</xdr:row>
      <xdr:rowOff>0</xdr:rowOff>
    </xdr:to>
    <xdr:cxnSp macro="">
      <xdr:nvCxnSpPr>
        <xdr:cNvPr id="15" name="Straight Connector 14">
          <a:extLst>
            <a:ext uri="{FF2B5EF4-FFF2-40B4-BE49-F238E27FC236}">
              <a16:creationId xmlns:a16="http://schemas.microsoft.com/office/drawing/2014/main" id="{00000000-0008-0000-0A00-00000F000000}"/>
            </a:ext>
          </a:extLst>
        </xdr:cNvPr>
        <xdr:cNvCxnSpPr/>
      </xdr:nvCxnSpPr>
      <xdr:spPr>
        <a:xfrm flipH="1" flipV="1">
          <a:off x="13701207675" y="11134725"/>
          <a:ext cx="123825" cy="15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59</xdr:row>
      <xdr:rowOff>47625</xdr:rowOff>
    </xdr:from>
    <xdr:to>
      <xdr:col>2</xdr:col>
      <xdr:colOff>280987</xdr:colOff>
      <xdr:row>59</xdr:row>
      <xdr:rowOff>173831</xdr:rowOff>
    </xdr:to>
    <xdr:cxnSp macro="">
      <xdr:nvCxnSpPr>
        <xdr:cNvPr id="16" name="Straight Connector 15">
          <a:extLst>
            <a:ext uri="{FF2B5EF4-FFF2-40B4-BE49-F238E27FC236}">
              <a16:creationId xmlns:a16="http://schemas.microsoft.com/office/drawing/2014/main" id="{00000000-0008-0000-0A00-000010000000}"/>
            </a:ext>
          </a:extLst>
        </xdr:cNvPr>
        <xdr:cNvCxnSpPr/>
      </xdr:nvCxnSpPr>
      <xdr:spPr>
        <a:xfrm flipH="1">
          <a:off x="13701174338" y="127349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67</xdr:row>
      <xdr:rowOff>47625</xdr:rowOff>
    </xdr:from>
    <xdr:to>
      <xdr:col>2</xdr:col>
      <xdr:colOff>280987</xdr:colOff>
      <xdr:row>67</xdr:row>
      <xdr:rowOff>173831</xdr:rowOff>
    </xdr:to>
    <xdr:cxnSp macro="">
      <xdr:nvCxnSpPr>
        <xdr:cNvPr id="17" name="Straight Connector 16">
          <a:extLst>
            <a:ext uri="{FF2B5EF4-FFF2-40B4-BE49-F238E27FC236}">
              <a16:creationId xmlns:a16="http://schemas.microsoft.com/office/drawing/2014/main" id="{00000000-0008-0000-0A00-000011000000}"/>
            </a:ext>
          </a:extLst>
        </xdr:cNvPr>
        <xdr:cNvCxnSpPr/>
      </xdr:nvCxnSpPr>
      <xdr:spPr>
        <a:xfrm flipH="1">
          <a:off x="13701174338" y="143351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81</xdr:row>
      <xdr:rowOff>76200</xdr:rowOff>
    </xdr:from>
    <xdr:to>
      <xdr:col>2</xdr:col>
      <xdr:colOff>190500</xdr:colOff>
      <xdr:row>82</xdr:row>
      <xdr:rowOff>19049</xdr:rowOff>
    </xdr:to>
    <xdr:cxnSp macro="">
      <xdr:nvCxnSpPr>
        <xdr:cNvPr id="26" name="Straight Connector 25">
          <a:extLst>
            <a:ext uri="{FF2B5EF4-FFF2-40B4-BE49-F238E27FC236}">
              <a16:creationId xmlns:a16="http://schemas.microsoft.com/office/drawing/2014/main" id="{00000000-0008-0000-0A00-00001A000000}"/>
            </a:ext>
          </a:extLst>
        </xdr:cNvPr>
        <xdr:cNvCxnSpPr/>
      </xdr:nvCxnSpPr>
      <xdr:spPr>
        <a:xfrm flipH="1" flipV="1">
          <a:off x="13701264825" y="17173575"/>
          <a:ext cx="1905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83</xdr:row>
      <xdr:rowOff>209550</xdr:rowOff>
    </xdr:from>
    <xdr:to>
      <xdr:col>2</xdr:col>
      <xdr:colOff>238125</xdr:colOff>
      <xdr:row>84</xdr:row>
      <xdr:rowOff>19049</xdr:rowOff>
    </xdr:to>
    <xdr:cxnSp macro="">
      <xdr:nvCxnSpPr>
        <xdr:cNvPr id="27" name="Straight Connector 26">
          <a:extLst>
            <a:ext uri="{FF2B5EF4-FFF2-40B4-BE49-F238E27FC236}">
              <a16:creationId xmlns:a16="http://schemas.microsoft.com/office/drawing/2014/main" id="{00000000-0008-0000-0A00-00001B000000}"/>
            </a:ext>
          </a:extLst>
        </xdr:cNvPr>
        <xdr:cNvCxnSpPr/>
      </xdr:nvCxnSpPr>
      <xdr:spPr>
        <a:xfrm flipH="1" flipV="1">
          <a:off x="13701217200" y="17716500"/>
          <a:ext cx="104775" cy="1904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81</xdr:row>
      <xdr:rowOff>57150</xdr:rowOff>
    </xdr:from>
    <xdr:to>
      <xdr:col>2</xdr:col>
      <xdr:colOff>266700</xdr:colOff>
      <xdr:row>82</xdr:row>
      <xdr:rowOff>0</xdr:rowOff>
    </xdr:to>
    <xdr:cxnSp macro="">
      <xdr:nvCxnSpPr>
        <xdr:cNvPr id="28" name="Straight Connector 27">
          <a:extLst>
            <a:ext uri="{FF2B5EF4-FFF2-40B4-BE49-F238E27FC236}">
              <a16:creationId xmlns:a16="http://schemas.microsoft.com/office/drawing/2014/main" id="{00000000-0008-0000-0A00-00001C000000}"/>
            </a:ext>
          </a:extLst>
        </xdr:cNvPr>
        <xdr:cNvCxnSpPr/>
      </xdr:nvCxnSpPr>
      <xdr:spPr>
        <a:xfrm>
          <a:off x="13701188625" y="17154525"/>
          <a:ext cx="13335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152400</xdr:colOff>
      <xdr:row>83</xdr:row>
      <xdr:rowOff>228600</xdr:rowOff>
    </xdr:from>
    <xdr:to>
      <xdr:col>2</xdr:col>
      <xdr:colOff>219075</xdr:colOff>
      <xdr:row>83</xdr:row>
      <xdr:rowOff>371475</xdr:rowOff>
    </xdr:to>
    <xdr:cxnSp macro="">
      <xdr:nvCxnSpPr>
        <xdr:cNvPr id="29" name="Straight Connector 28">
          <a:extLst>
            <a:ext uri="{FF2B5EF4-FFF2-40B4-BE49-F238E27FC236}">
              <a16:creationId xmlns:a16="http://schemas.microsoft.com/office/drawing/2014/main" id="{00000000-0008-0000-0A00-00001D000000}"/>
            </a:ext>
          </a:extLst>
        </xdr:cNvPr>
        <xdr:cNvCxnSpPr/>
      </xdr:nvCxnSpPr>
      <xdr:spPr>
        <a:xfrm flipH="1">
          <a:off x="13701236250" y="17735550"/>
          <a:ext cx="66675"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130966</xdr:colOff>
      <xdr:row>8</xdr:row>
      <xdr:rowOff>59530</xdr:rowOff>
    </xdr:from>
    <xdr:to>
      <xdr:col>2</xdr:col>
      <xdr:colOff>245266</xdr:colOff>
      <xdr:row>9</xdr:row>
      <xdr:rowOff>2379</xdr:rowOff>
    </xdr:to>
    <xdr:cxnSp macro="">
      <xdr:nvCxnSpPr>
        <xdr:cNvPr id="22" name="Straight Connector 21">
          <a:extLst>
            <a:ext uri="{FF2B5EF4-FFF2-40B4-BE49-F238E27FC236}">
              <a16:creationId xmlns:a16="http://schemas.microsoft.com/office/drawing/2014/main" id="{00000000-0008-0000-0A00-000016000000}"/>
            </a:ext>
          </a:extLst>
        </xdr:cNvPr>
        <xdr:cNvCxnSpPr/>
      </xdr:nvCxnSpPr>
      <xdr:spPr>
        <a:xfrm flipH="1" flipV="1">
          <a:off x="13701210059" y="175498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142872</xdr:colOff>
      <xdr:row>17</xdr:row>
      <xdr:rowOff>59530</xdr:rowOff>
    </xdr:from>
    <xdr:to>
      <xdr:col>2</xdr:col>
      <xdr:colOff>257172</xdr:colOff>
      <xdr:row>18</xdr:row>
      <xdr:rowOff>2379</xdr:rowOff>
    </xdr:to>
    <xdr:cxnSp macro="">
      <xdr:nvCxnSpPr>
        <xdr:cNvPr id="23" name="Straight Connector 22">
          <a:extLst>
            <a:ext uri="{FF2B5EF4-FFF2-40B4-BE49-F238E27FC236}">
              <a16:creationId xmlns:a16="http://schemas.microsoft.com/office/drawing/2014/main" id="{00000000-0008-0000-0A00-000017000000}"/>
            </a:ext>
          </a:extLst>
        </xdr:cNvPr>
        <xdr:cNvCxnSpPr/>
      </xdr:nvCxnSpPr>
      <xdr:spPr>
        <a:xfrm flipH="1" flipV="1">
          <a:off x="13701198153" y="375523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25</xdr:row>
      <xdr:rowOff>57150</xdr:rowOff>
    </xdr:from>
    <xdr:to>
      <xdr:col>2</xdr:col>
      <xdr:colOff>238125</xdr:colOff>
      <xdr:row>25</xdr:row>
      <xdr:rowOff>200024</xdr:rowOff>
    </xdr:to>
    <xdr:cxnSp macro="">
      <xdr:nvCxnSpPr>
        <xdr:cNvPr id="24" name="Straight Connector 23">
          <a:extLst>
            <a:ext uri="{FF2B5EF4-FFF2-40B4-BE49-F238E27FC236}">
              <a16:creationId xmlns:a16="http://schemas.microsoft.com/office/drawing/2014/main" id="{00000000-0008-0000-0A00-000018000000}"/>
            </a:ext>
          </a:extLst>
        </xdr:cNvPr>
        <xdr:cNvCxnSpPr/>
      </xdr:nvCxnSpPr>
      <xdr:spPr>
        <a:xfrm flipH="1" flipV="1">
          <a:off x="13701217200" y="555307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34</xdr:row>
      <xdr:rowOff>47625</xdr:rowOff>
    </xdr:from>
    <xdr:to>
      <xdr:col>2</xdr:col>
      <xdr:colOff>238125</xdr:colOff>
      <xdr:row>34</xdr:row>
      <xdr:rowOff>190499</xdr:rowOff>
    </xdr:to>
    <xdr:cxnSp macro="">
      <xdr:nvCxnSpPr>
        <xdr:cNvPr id="25" name="Straight Connector 24">
          <a:extLst>
            <a:ext uri="{FF2B5EF4-FFF2-40B4-BE49-F238E27FC236}">
              <a16:creationId xmlns:a16="http://schemas.microsoft.com/office/drawing/2014/main" id="{00000000-0008-0000-0A00-000019000000}"/>
            </a:ext>
          </a:extLst>
        </xdr:cNvPr>
        <xdr:cNvCxnSpPr/>
      </xdr:nvCxnSpPr>
      <xdr:spPr>
        <a:xfrm flipH="1" flipV="1">
          <a:off x="13701217200" y="773430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42</xdr:row>
      <xdr:rowOff>66675</xdr:rowOff>
    </xdr:from>
    <xdr:to>
      <xdr:col>2</xdr:col>
      <xdr:colOff>247650</xdr:colOff>
      <xdr:row>42</xdr:row>
      <xdr:rowOff>200024</xdr:rowOff>
    </xdr:to>
    <xdr:cxnSp macro="">
      <xdr:nvCxnSpPr>
        <xdr:cNvPr id="30" name="Straight Connector 29">
          <a:extLst>
            <a:ext uri="{FF2B5EF4-FFF2-40B4-BE49-F238E27FC236}">
              <a16:creationId xmlns:a16="http://schemas.microsoft.com/office/drawing/2014/main" id="{00000000-0008-0000-0A00-00001E000000}"/>
            </a:ext>
          </a:extLst>
        </xdr:cNvPr>
        <xdr:cNvCxnSpPr/>
      </xdr:nvCxnSpPr>
      <xdr:spPr>
        <a:xfrm flipH="1" flipV="1">
          <a:off x="13701207675" y="9353550"/>
          <a:ext cx="114300" cy="1333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51</xdr:row>
      <xdr:rowOff>57150</xdr:rowOff>
    </xdr:from>
    <xdr:to>
      <xdr:col>2</xdr:col>
      <xdr:colOff>238125</xdr:colOff>
      <xdr:row>52</xdr:row>
      <xdr:rowOff>0</xdr:rowOff>
    </xdr:to>
    <xdr:cxnSp macro="">
      <xdr:nvCxnSpPr>
        <xdr:cNvPr id="31" name="Straight Connector 30">
          <a:extLst>
            <a:ext uri="{FF2B5EF4-FFF2-40B4-BE49-F238E27FC236}">
              <a16:creationId xmlns:a16="http://schemas.microsoft.com/office/drawing/2014/main" id="{00000000-0008-0000-0A00-00001F000000}"/>
            </a:ext>
          </a:extLst>
        </xdr:cNvPr>
        <xdr:cNvCxnSpPr/>
      </xdr:nvCxnSpPr>
      <xdr:spPr>
        <a:xfrm flipH="1">
          <a:off x="13701217200" y="11144250"/>
          <a:ext cx="11430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59</xdr:row>
      <xdr:rowOff>47625</xdr:rowOff>
    </xdr:from>
    <xdr:to>
      <xdr:col>2</xdr:col>
      <xdr:colOff>247650</xdr:colOff>
      <xdr:row>59</xdr:row>
      <xdr:rowOff>190499</xdr:rowOff>
    </xdr:to>
    <xdr:cxnSp macro="">
      <xdr:nvCxnSpPr>
        <xdr:cNvPr id="32" name="Straight Connector 31">
          <a:extLst>
            <a:ext uri="{FF2B5EF4-FFF2-40B4-BE49-F238E27FC236}">
              <a16:creationId xmlns:a16="http://schemas.microsoft.com/office/drawing/2014/main" id="{00000000-0008-0000-0A00-000020000000}"/>
            </a:ext>
          </a:extLst>
        </xdr:cNvPr>
        <xdr:cNvCxnSpPr/>
      </xdr:nvCxnSpPr>
      <xdr:spPr>
        <a:xfrm flipH="1" flipV="1">
          <a:off x="13701207675" y="1273492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67</xdr:row>
      <xdr:rowOff>47625</xdr:rowOff>
    </xdr:from>
    <xdr:to>
      <xdr:col>2</xdr:col>
      <xdr:colOff>247650</xdr:colOff>
      <xdr:row>67</xdr:row>
      <xdr:rowOff>190499</xdr:rowOff>
    </xdr:to>
    <xdr:cxnSp macro="">
      <xdr:nvCxnSpPr>
        <xdr:cNvPr id="33" name="Straight Connector 32">
          <a:extLst>
            <a:ext uri="{FF2B5EF4-FFF2-40B4-BE49-F238E27FC236}">
              <a16:creationId xmlns:a16="http://schemas.microsoft.com/office/drawing/2014/main" id="{00000000-0008-0000-0A00-000021000000}"/>
            </a:ext>
          </a:extLst>
        </xdr:cNvPr>
        <xdr:cNvCxnSpPr/>
      </xdr:nvCxnSpPr>
      <xdr:spPr>
        <a:xfrm flipH="1" flipV="1">
          <a:off x="13701207675" y="1433512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126204</xdr:colOff>
      <xdr:row>8</xdr:row>
      <xdr:rowOff>78580</xdr:rowOff>
    </xdr:from>
    <xdr:to>
      <xdr:col>2</xdr:col>
      <xdr:colOff>273841</xdr:colOff>
      <xdr:row>9</xdr:row>
      <xdr:rowOff>4761</xdr:rowOff>
    </xdr:to>
    <xdr:cxnSp macro="">
      <xdr:nvCxnSpPr>
        <xdr:cNvPr id="34" name="Straight Connector 33">
          <a:extLst>
            <a:ext uri="{FF2B5EF4-FFF2-40B4-BE49-F238E27FC236}">
              <a16:creationId xmlns:a16="http://schemas.microsoft.com/office/drawing/2014/main" id="{00000000-0008-0000-0A00-000022000000}"/>
            </a:ext>
          </a:extLst>
        </xdr:cNvPr>
        <xdr:cNvCxnSpPr/>
      </xdr:nvCxnSpPr>
      <xdr:spPr>
        <a:xfrm flipH="1">
          <a:off x="13701181484" y="177403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138110</xdr:colOff>
      <xdr:row>17</xdr:row>
      <xdr:rowOff>104774</xdr:rowOff>
    </xdr:from>
    <xdr:to>
      <xdr:col>2</xdr:col>
      <xdr:colOff>285747</xdr:colOff>
      <xdr:row>18</xdr:row>
      <xdr:rowOff>30955</xdr:rowOff>
    </xdr:to>
    <xdr:cxnSp macro="">
      <xdr:nvCxnSpPr>
        <xdr:cNvPr id="35" name="Straight Connector 34">
          <a:extLst>
            <a:ext uri="{FF2B5EF4-FFF2-40B4-BE49-F238E27FC236}">
              <a16:creationId xmlns:a16="http://schemas.microsoft.com/office/drawing/2014/main" id="{00000000-0008-0000-0A00-000023000000}"/>
            </a:ext>
          </a:extLst>
        </xdr:cNvPr>
        <xdr:cNvCxnSpPr/>
      </xdr:nvCxnSpPr>
      <xdr:spPr>
        <a:xfrm flipH="1">
          <a:off x="13701169578" y="3800474"/>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25</xdr:row>
      <xdr:rowOff>57150</xdr:rowOff>
    </xdr:from>
    <xdr:to>
      <xdr:col>2</xdr:col>
      <xdr:colOff>271462</xdr:colOff>
      <xdr:row>25</xdr:row>
      <xdr:rowOff>183356</xdr:rowOff>
    </xdr:to>
    <xdr:cxnSp macro="">
      <xdr:nvCxnSpPr>
        <xdr:cNvPr id="36" name="Straight Connector 35">
          <a:extLst>
            <a:ext uri="{FF2B5EF4-FFF2-40B4-BE49-F238E27FC236}">
              <a16:creationId xmlns:a16="http://schemas.microsoft.com/office/drawing/2014/main" id="{00000000-0008-0000-0A00-000024000000}"/>
            </a:ext>
          </a:extLst>
        </xdr:cNvPr>
        <xdr:cNvCxnSpPr/>
      </xdr:nvCxnSpPr>
      <xdr:spPr>
        <a:xfrm flipH="1">
          <a:off x="13701183863" y="55530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34</xdr:row>
      <xdr:rowOff>47625</xdr:rowOff>
    </xdr:from>
    <xdr:to>
      <xdr:col>2</xdr:col>
      <xdr:colOff>271462</xdr:colOff>
      <xdr:row>34</xdr:row>
      <xdr:rowOff>173831</xdr:rowOff>
    </xdr:to>
    <xdr:cxnSp macro="">
      <xdr:nvCxnSpPr>
        <xdr:cNvPr id="37" name="Straight Connector 36">
          <a:extLst>
            <a:ext uri="{FF2B5EF4-FFF2-40B4-BE49-F238E27FC236}">
              <a16:creationId xmlns:a16="http://schemas.microsoft.com/office/drawing/2014/main" id="{00000000-0008-0000-0A00-000025000000}"/>
            </a:ext>
          </a:extLst>
        </xdr:cNvPr>
        <xdr:cNvCxnSpPr/>
      </xdr:nvCxnSpPr>
      <xdr:spPr>
        <a:xfrm flipH="1">
          <a:off x="13701183863" y="773430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42</xdr:row>
      <xdr:rowOff>66675</xdr:rowOff>
    </xdr:from>
    <xdr:to>
      <xdr:col>2</xdr:col>
      <xdr:colOff>280987</xdr:colOff>
      <xdr:row>42</xdr:row>
      <xdr:rowOff>192881</xdr:rowOff>
    </xdr:to>
    <xdr:cxnSp macro="">
      <xdr:nvCxnSpPr>
        <xdr:cNvPr id="38" name="Straight Connector 37">
          <a:extLst>
            <a:ext uri="{FF2B5EF4-FFF2-40B4-BE49-F238E27FC236}">
              <a16:creationId xmlns:a16="http://schemas.microsoft.com/office/drawing/2014/main" id="{00000000-0008-0000-0A00-000026000000}"/>
            </a:ext>
          </a:extLst>
        </xdr:cNvPr>
        <xdr:cNvCxnSpPr/>
      </xdr:nvCxnSpPr>
      <xdr:spPr>
        <a:xfrm flipH="1">
          <a:off x="13701174338" y="935355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51</xdr:row>
      <xdr:rowOff>47625</xdr:rowOff>
    </xdr:from>
    <xdr:to>
      <xdr:col>2</xdr:col>
      <xdr:colOff>247650</xdr:colOff>
      <xdr:row>52</xdr:row>
      <xdr:rowOff>0</xdr:rowOff>
    </xdr:to>
    <xdr:cxnSp macro="">
      <xdr:nvCxnSpPr>
        <xdr:cNvPr id="39" name="Straight Connector 38">
          <a:extLst>
            <a:ext uri="{FF2B5EF4-FFF2-40B4-BE49-F238E27FC236}">
              <a16:creationId xmlns:a16="http://schemas.microsoft.com/office/drawing/2014/main" id="{00000000-0008-0000-0A00-000027000000}"/>
            </a:ext>
          </a:extLst>
        </xdr:cNvPr>
        <xdr:cNvCxnSpPr/>
      </xdr:nvCxnSpPr>
      <xdr:spPr>
        <a:xfrm flipH="1" flipV="1">
          <a:off x="13701207675" y="11134725"/>
          <a:ext cx="123825" cy="15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59</xdr:row>
      <xdr:rowOff>47625</xdr:rowOff>
    </xdr:from>
    <xdr:to>
      <xdr:col>2</xdr:col>
      <xdr:colOff>280987</xdr:colOff>
      <xdr:row>59</xdr:row>
      <xdr:rowOff>173831</xdr:rowOff>
    </xdr:to>
    <xdr:cxnSp macro="">
      <xdr:nvCxnSpPr>
        <xdr:cNvPr id="40" name="Straight Connector 39">
          <a:extLst>
            <a:ext uri="{FF2B5EF4-FFF2-40B4-BE49-F238E27FC236}">
              <a16:creationId xmlns:a16="http://schemas.microsoft.com/office/drawing/2014/main" id="{00000000-0008-0000-0A00-000028000000}"/>
            </a:ext>
          </a:extLst>
        </xdr:cNvPr>
        <xdr:cNvCxnSpPr/>
      </xdr:nvCxnSpPr>
      <xdr:spPr>
        <a:xfrm flipH="1">
          <a:off x="13701174338" y="127349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67</xdr:row>
      <xdr:rowOff>47625</xdr:rowOff>
    </xdr:from>
    <xdr:to>
      <xdr:col>2</xdr:col>
      <xdr:colOff>280987</xdr:colOff>
      <xdr:row>67</xdr:row>
      <xdr:rowOff>173831</xdr:rowOff>
    </xdr:to>
    <xdr:cxnSp macro="">
      <xdr:nvCxnSpPr>
        <xdr:cNvPr id="41" name="Straight Connector 40">
          <a:extLst>
            <a:ext uri="{FF2B5EF4-FFF2-40B4-BE49-F238E27FC236}">
              <a16:creationId xmlns:a16="http://schemas.microsoft.com/office/drawing/2014/main" id="{00000000-0008-0000-0A00-000029000000}"/>
            </a:ext>
          </a:extLst>
        </xdr:cNvPr>
        <xdr:cNvCxnSpPr/>
      </xdr:nvCxnSpPr>
      <xdr:spPr>
        <a:xfrm flipH="1">
          <a:off x="13701174338" y="143351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81</xdr:row>
      <xdr:rowOff>76200</xdr:rowOff>
    </xdr:from>
    <xdr:to>
      <xdr:col>2</xdr:col>
      <xdr:colOff>190500</xdr:colOff>
      <xdr:row>82</xdr:row>
      <xdr:rowOff>19049</xdr:rowOff>
    </xdr:to>
    <xdr:cxnSp macro="">
      <xdr:nvCxnSpPr>
        <xdr:cNvPr id="42" name="Straight Connector 41">
          <a:extLst>
            <a:ext uri="{FF2B5EF4-FFF2-40B4-BE49-F238E27FC236}">
              <a16:creationId xmlns:a16="http://schemas.microsoft.com/office/drawing/2014/main" id="{00000000-0008-0000-0A00-00002A000000}"/>
            </a:ext>
          </a:extLst>
        </xdr:cNvPr>
        <xdr:cNvCxnSpPr/>
      </xdr:nvCxnSpPr>
      <xdr:spPr>
        <a:xfrm flipH="1" flipV="1">
          <a:off x="13701264825" y="17173575"/>
          <a:ext cx="1905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83</xdr:row>
      <xdr:rowOff>209550</xdr:rowOff>
    </xdr:from>
    <xdr:to>
      <xdr:col>2</xdr:col>
      <xdr:colOff>238125</xdr:colOff>
      <xdr:row>84</xdr:row>
      <xdr:rowOff>19049</xdr:rowOff>
    </xdr:to>
    <xdr:cxnSp macro="">
      <xdr:nvCxnSpPr>
        <xdr:cNvPr id="43" name="Straight Connector 42">
          <a:extLst>
            <a:ext uri="{FF2B5EF4-FFF2-40B4-BE49-F238E27FC236}">
              <a16:creationId xmlns:a16="http://schemas.microsoft.com/office/drawing/2014/main" id="{00000000-0008-0000-0A00-00002B000000}"/>
            </a:ext>
          </a:extLst>
        </xdr:cNvPr>
        <xdr:cNvCxnSpPr/>
      </xdr:nvCxnSpPr>
      <xdr:spPr>
        <a:xfrm flipH="1" flipV="1">
          <a:off x="13701217200" y="17716500"/>
          <a:ext cx="104775" cy="1904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81</xdr:row>
      <xdr:rowOff>57150</xdr:rowOff>
    </xdr:from>
    <xdr:to>
      <xdr:col>2</xdr:col>
      <xdr:colOff>266700</xdr:colOff>
      <xdr:row>82</xdr:row>
      <xdr:rowOff>0</xdr:rowOff>
    </xdr:to>
    <xdr:cxnSp macro="">
      <xdr:nvCxnSpPr>
        <xdr:cNvPr id="44" name="Straight Connector 43">
          <a:extLst>
            <a:ext uri="{FF2B5EF4-FFF2-40B4-BE49-F238E27FC236}">
              <a16:creationId xmlns:a16="http://schemas.microsoft.com/office/drawing/2014/main" id="{00000000-0008-0000-0A00-00002C000000}"/>
            </a:ext>
          </a:extLst>
        </xdr:cNvPr>
        <xdr:cNvCxnSpPr/>
      </xdr:nvCxnSpPr>
      <xdr:spPr>
        <a:xfrm>
          <a:off x="13701188625" y="17154525"/>
          <a:ext cx="13335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152400</xdr:colOff>
      <xdr:row>83</xdr:row>
      <xdr:rowOff>228600</xdr:rowOff>
    </xdr:from>
    <xdr:to>
      <xdr:col>2</xdr:col>
      <xdr:colOff>219075</xdr:colOff>
      <xdr:row>83</xdr:row>
      <xdr:rowOff>371475</xdr:rowOff>
    </xdr:to>
    <xdr:cxnSp macro="">
      <xdr:nvCxnSpPr>
        <xdr:cNvPr id="45" name="Straight Connector 44">
          <a:extLst>
            <a:ext uri="{FF2B5EF4-FFF2-40B4-BE49-F238E27FC236}">
              <a16:creationId xmlns:a16="http://schemas.microsoft.com/office/drawing/2014/main" id="{00000000-0008-0000-0A00-00002D000000}"/>
            </a:ext>
          </a:extLst>
        </xdr:cNvPr>
        <xdr:cNvCxnSpPr/>
      </xdr:nvCxnSpPr>
      <xdr:spPr>
        <a:xfrm flipH="1">
          <a:off x="13701236250" y="17735550"/>
          <a:ext cx="66675"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130966</xdr:colOff>
      <xdr:row>8</xdr:row>
      <xdr:rowOff>59530</xdr:rowOff>
    </xdr:from>
    <xdr:to>
      <xdr:col>2</xdr:col>
      <xdr:colOff>245266</xdr:colOff>
      <xdr:row>9</xdr:row>
      <xdr:rowOff>2379</xdr:rowOff>
    </xdr:to>
    <xdr:cxnSp macro="">
      <xdr:nvCxnSpPr>
        <xdr:cNvPr id="46" name="Straight Connector 45">
          <a:extLst>
            <a:ext uri="{FF2B5EF4-FFF2-40B4-BE49-F238E27FC236}">
              <a16:creationId xmlns:a16="http://schemas.microsoft.com/office/drawing/2014/main" id="{00000000-0008-0000-0A00-00002E000000}"/>
            </a:ext>
          </a:extLst>
        </xdr:cNvPr>
        <xdr:cNvCxnSpPr/>
      </xdr:nvCxnSpPr>
      <xdr:spPr>
        <a:xfrm flipH="1" flipV="1">
          <a:off x="13701210059" y="175498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142872</xdr:colOff>
      <xdr:row>17</xdr:row>
      <xdr:rowOff>59530</xdr:rowOff>
    </xdr:from>
    <xdr:to>
      <xdr:col>2</xdr:col>
      <xdr:colOff>257172</xdr:colOff>
      <xdr:row>18</xdr:row>
      <xdr:rowOff>2379</xdr:rowOff>
    </xdr:to>
    <xdr:cxnSp macro="">
      <xdr:nvCxnSpPr>
        <xdr:cNvPr id="47" name="Straight Connector 46">
          <a:extLst>
            <a:ext uri="{FF2B5EF4-FFF2-40B4-BE49-F238E27FC236}">
              <a16:creationId xmlns:a16="http://schemas.microsoft.com/office/drawing/2014/main" id="{00000000-0008-0000-0A00-00002F000000}"/>
            </a:ext>
          </a:extLst>
        </xdr:cNvPr>
        <xdr:cNvCxnSpPr/>
      </xdr:nvCxnSpPr>
      <xdr:spPr>
        <a:xfrm flipH="1" flipV="1">
          <a:off x="13701198153" y="375523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25</xdr:row>
      <xdr:rowOff>57150</xdr:rowOff>
    </xdr:from>
    <xdr:to>
      <xdr:col>2</xdr:col>
      <xdr:colOff>238125</xdr:colOff>
      <xdr:row>25</xdr:row>
      <xdr:rowOff>200024</xdr:rowOff>
    </xdr:to>
    <xdr:cxnSp macro="">
      <xdr:nvCxnSpPr>
        <xdr:cNvPr id="48" name="Straight Connector 47">
          <a:extLst>
            <a:ext uri="{FF2B5EF4-FFF2-40B4-BE49-F238E27FC236}">
              <a16:creationId xmlns:a16="http://schemas.microsoft.com/office/drawing/2014/main" id="{00000000-0008-0000-0A00-000030000000}"/>
            </a:ext>
          </a:extLst>
        </xdr:cNvPr>
        <xdr:cNvCxnSpPr/>
      </xdr:nvCxnSpPr>
      <xdr:spPr>
        <a:xfrm flipH="1" flipV="1">
          <a:off x="13701217200" y="555307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34</xdr:row>
      <xdr:rowOff>47625</xdr:rowOff>
    </xdr:from>
    <xdr:to>
      <xdr:col>2</xdr:col>
      <xdr:colOff>238125</xdr:colOff>
      <xdr:row>34</xdr:row>
      <xdr:rowOff>190499</xdr:rowOff>
    </xdr:to>
    <xdr:cxnSp macro="">
      <xdr:nvCxnSpPr>
        <xdr:cNvPr id="49" name="Straight Connector 48">
          <a:extLst>
            <a:ext uri="{FF2B5EF4-FFF2-40B4-BE49-F238E27FC236}">
              <a16:creationId xmlns:a16="http://schemas.microsoft.com/office/drawing/2014/main" id="{00000000-0008-0000-0A00-000031000000}"/>
            </a:ext>
          </a:extLst>
        </xdr:cNvPr>
        <xdr:cNvCxnSpPr/>
      </xdr:nvCxnSpPr>
      <xdr:spPr>
        <a:xfrm flipH="1" flipV="1">
          <a:off x="13701217200" y="773430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42</xdr:row>
      <xdr:rowOff>66675</xdr:rowOff>
    </xdr:from>
    <xdr:to>
      <xdr:col>2</xdr:col>
      <xdr:colOff>247650</xdr:colOff>
      <xdr:row>42</xdr:row>
      <xdr:rowOff>200024</xdr:rowOff>
    </xdr:to>
    <xdr:cxnSp macro="">
      <xdr:nvCxnSpPr>
        <xdr:cNvPr id="50" name="Straight Connector 49">
          <a:extLst>
            <a:ext uri="{FF2B5EF4-FFF2-40B4-BE49-F238E27FC236}">
              <a16:creationId xmlns:a16="http://schemas.microsoft.com/office/drawing/2014/main" id="{00000000-0008-0000-0A00-000032000000}"/>
            </a:ext>
          </a:extLst>
        </xdr:cNvPr>
        <xdr:cNvCxnSpPr/>
      </xdr:nvCxnSpPr>
      <xdr:spPr>
        <a:xfrm flipH="1" flipV="1">
          <a:off x="13701207675" y="9353550"/>
          <a:ext cx="114300" cy="1333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51</xdr:row>
      <xdr:rowOff>57150</xdr:rowOff>
    </xdr:from>
    <xdr:to>
      <xdr:col>2</xdr:col>
      <xdr:colOff>238125</xdr:colOff>
      <xdr:row>52</xdr:row>
      <xdr:rowOff>0</xdr:rowOff>
    </xdr:to>
    <xdr:cxnSp macro="">
      <xdr:nvCxnSpPr>
        <xdr:cNvPr id="51" name="Straight Connector 50">
          <a:extLst>
            <a:ext uri="{FF2B5EF4-FFF2-40B4-BE49-F238E27FC236}">
              <a16:creationId xmlns:a16="http://schemas.microsoft.com/office/drawing/2014/main" id="{00000000-0008-0000-0A00-000033000000}"/>
            </a:ext>
          </a:extLst>
        </xdr:cNvPr>
        <xdr:cNvCxnSpPr/>
      </xdr:nvCxnSpPr>
      <xdr:spPr>
        <a:xfrm flipH="1">
          <a:off x="13701217200" y="11144250"/>
          <a:ext cx="11430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59</xdr:row>
      <xdr:rowOff>47625</xdr:rowOff>
    </xdr:from>
    <xdr:to>
      <xdr:col>2</xdr:col>
      <xdr:colOff>247650</xdr:colOff>
      <xdr:row>59</xdr:row>
      <xdr:rowOff>190499</xdr:rowOff>
    </xdr:to>
    <xdr:cxnSp macro="">
      <xdr:nvCxnSpPr>
        <xdr:cNvPr id="52" name="Straight Connector 51">
          <a:extLst>
            <a:ext uri="{FF2B5EF4-FFF2-40B4-BE49-F238E27FC236}">
              <a16:creationId xmlns:a16="http://schemas.microsoft.com/office/drawing/2014/main" id="{00000000-0008-0000-0A00-000034000000}"/>
            </a:ext>
          </a:extLst>
        </xdr:cNvPr>
        <xdr:cNvCxnSpPr/>
      </xdr:nvCxnSpPr>
      <xdr:spPr>
        <a:xfrm flipH="1" flipV="1">
          <a:off x="13701207675" y="1273492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67</xdr:row>
      <xdr:rowOff>47625</xdr:rowOff>
    </xdr:from>
    <xdr:to>
      <xdr:col>2</xdr:col>
      <xdr:colOff>247650</xdr:colOff>
      <xdr:row>67</xdr:row>
      <xdr:rowOff>190499</xdr:rowOff>
    </xdr:to>
    <xdr:cxnSp macro="">
      <xdr:nvCxnSpPr>
        <xdr:cNvPr id="53" name="Straight Connector 52">
          <a:extLst>
            <a:ext uri="{FF2B5EF4-FFF2-40B4-BE49-F238E27FC236}">
              <a16:creationId xmlns:a16="http://schemas.microsoft.com/office/drawing/2014/main" id="{00000000-0008-0000-0A00-000035000000}"/>
            </a:ext>
          </a:extLst>
        </xdr:cNvPr>
        <xdr:cNvCxnSpPr/>
      </xdr:nvCxnSpPr>
      <xdr:spPr>
        <a:xfrm flipH="1" flipV="1">
          <a:off x="13701207675" y="1433512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126204</xdr:colOff>
      <xdr:row>8</xdr:row>
      <xdr:rowOff>78580</xdr:rowOff>
    </xdr:from>
    <xdr:to>
      <xdr:col>2</xdr:col>
      <xdr:colOff>273841</xdr:colOff>
      <xdr:row>9</xdr:row>
      <xdr:rowOff>4761</xdr:rowOff>
    </xdr:to>
    <xdr:cxnSp macro="">
      <xdr:nvCxnSpPr>
        <xdr:cNvPr id="54" name="Straight Connector 53">
          <a:extLst>
            <a:ext uri="{FF2B5EF4-FFF2-40B4-BE49-F238E27FC236}">
              <a16:creationId xmlns:a16="http://schemas.microsoft.com/office/drawing/2014/main" id="{00000000-0008-0000-0A00-000036000000}"/>
            </a:ext>
          </a:extLst>
        </xdr:cNvPr>
        <xdr:cNvCxnSpPr/>
      </xdr:nvCxnSpPr>
      <xdr:spPr>
        <a:xfrm flipH="1">
          <a:off x="13701181484" y="177403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138110</xdr:colOff>
      <xdr:row>17</xdr:row>
      <xdr:rowOff>104774</xdr:rowOff>
    </xdr:from>
    <xdr:to>
      <xdr:col>2</xdr:col>
      <xdr:colOff>285747</xdr:colOff>
      <xdr:row>18</xdr:row>
      <xdr:rowOff>30955</xdr:rowOff>
    </xdr:to>
    <xdr:cxnSp macro="">
      <xdr:nvCxnSpPr>
        <xdr:cNvPr id="55" name="Straight Connector 54">
          <a:extLst>
            <a:ext uri="{FF2B5EF4-FFF2-40B4-BE49-F238E27FC236}">
              <a16:creationId xmlns:a16="http://schemas.microsoft.com/office/drawing/2014/main" id="{00000000-0008-0000-0A00-000037000000}"/>
            </a:ext>
          </a:extLst>
        </xdr:cNvPr>
        <xdr:cNvCxnSpPr/>
      </xdr:nvCxnSpPr>
      <xdr:spPr>
        <a:xfrm flipH="1">
          <a:off x="13701169578" y="3800474"/>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25</xdr:row>
      <xdr:rowOff>57150</xdr:rowOff>
    </xdr:from>
    <xdr:to>
      <xdr:col>2</xdr:col>
      <xdr:colOff>271462</xdr:colOff>
      <xdr:row>25</xdr:row>
      <xdr:rowOff>183356</xdr:rowOff>
    </xdr:to>
    <xdr:cxnSp macro="">
      <xdr:nvCxnSpPr>
        <xdr:cNvPr id="56" name="Straight Connector 55">
          <a:extLst>
            <a:ext uri="{FF2B5EF4-FFF2-40B4-BE49-F238E27FC236}">
              <a16:creationId xmlns:a16="http://schemas.microsoft.com/office/drawing/2014/main" id="{00000000-0008-0000-0A00-000038000000}"/>
            </a:ext>
          </a:extLst>
        </xdr:cNvPr>
        <xdr:cNvCxnSpPr/>
      </xdr:nvCxnSpPr>
      <xdr:spPr>
        <a:xfrm flipH="1">
          <a:off x="13701183863" y="55530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34</xdr:row>
      <xdr:rowOff>47625</xdr:rowOff>
    </xdr:from>
    <xdr:to>
      <xdr:col>2</xdr:col>
      <xdr:colOff>271462</xdr:colOff>
      <xdr:row>34</xdr:row>
      <xdr:rowOff>173831</xdr:rowOff>
    </xdr:to>
    <xdr:cxnSp macro="">
      <xdr:nvCxnSpPr>
        <xdr:cNvPr id="57" name="Straight Connector 56">
          <a:extLst>
            <a:ext uri="{FF2B5EF4-FFF2-40B4-BE49-F238E27FC236}">
              <a16:creationId xmlns:a16="http://schemas.microsoft.com/office/drawing/2014/main" id="{00000000-0008-0000-0A00-000039000000}"/>
            </a:ext>
          </a:extLst>
        </xdr:cNvPr>
        <xdr:cNvCxnSpPr/>
      </xdr:nvCxnSpPr>
      <xdr:spPr>
        <a:xfrm flipH="1">
          <a:off x="13701183863" y="773430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42</xdr:row>
      <xdr:rowOff>66675</xdr:rowOff>
    </xdr:from>
    <xdr:to>
      <xdr:col>2</xdr:col>
      <xdr:colOff>280987</xdr:colOff>
      <xdr:row>42</xdr:row>
      <xdr:rowOff>192881</xdr:rowOff>
    </xdr:to>
    <xdr:cxnSp macro="">
      <xdr:nvCxnSpPr>
        <xdr:cNvPr id="58" name="Straight Connector 57">
          <a:extLst>
            <a:ext uri="{FF2B5EF4-FFF2-40B4-BE49-F238E27FC236}">
              <a16:creationId xmlns:a16="http://schemas.microsoft.com/office/drawing/2014/main" id="{00000000-0008-0000-0A00-00003A000000}"/>
            </a:ext>
          </a:extLst>
        </xdr:cNvPr>
        <xdr:cNvCxnSpPr/>
      </xdr:nvCxnSpPr>
      <xdr:spPr>
        <a:xfrm flipH="1">
          <a:off x="13701174338" y="935355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51</xdr:row>
      <xdr:rowOff>47625</xdr:rowOff>
    </xdr:from>
    <xdr:to>
      <xdr:col>2</xdr:col>
      <xdr:colOff>247650</xdr:colOff>
      <xdr:row>52</xdr:row>
      <xdr:rowOff>0</xdr:rowOff>
    </xdr:to>
    <xdr:cxnSp macro="">
      <xdr:nvCxnSpPr>
        <xdr:cNvPr id="59" name="Straight Connector 58">
          <a:extLst>
            <a:ext uri="{FF2B5EF4-FFF2-40B4-BE49-F238E27FC236}">
              <a16:creationId xmlns:a16="http://schemas.microsoft.com/office/drawing/2014/main" id="{00000000-0008-0000-0A00-00003B000000}"/>
            </a:ext>
          </a:extLst>
        </xdr:cNvPr>
        <xdr:cNvCxnSpPr/>
      </xdr:nvCxnSpPr>
      <xdr:spPr>
        <a:xfrm flipH="1" flipV="1">
          <a:off x="13701207675" y="11134725"/>
          <a:ext cx="123825" cy="15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59</xdr:row>
      <xdr:rowOff>47625</xdr:rowOff>
    </xdr:from>
    <xdr:to>
      <xdr:col>2</xdr:col>
      <xdr:colOff>280987</xdr:colOff>
      <xdr:row>59</xdr:row>
      <xdr:rowOff>173831</xdr:rowOff>
    </xdr:to>
    <xdr:cxnSp macro="">
      <xdr:nvCxnSpPr>
        <xdr:cNvPr id="60" name="Straight Connector 59">
          <a:extLst>
            <a:ext uri="{FF2B5EF4-FFF2-40B4-BE49-F238E27FC236}">
              <a16:creationId xmlns:a16="http://schemas.microsoft.com/office/drawing/2014/main" id="{00000000-0008-0000-0A00-00003C000000}"/>
            </a:ext>
          </a:extLst>
        </xdr:cNvPr>
        <xdr:cNvCxnSpPr/>
      </xdr:nvCxnSpPr>
      <xdr:spPr>
        <a:xfrm flipH="1">
          <a:off x="13701174338" y="127349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67</xdr:row>
      <xdr:rowOff>47625</xdr:rowOff>
    </xdr:from>
    <xdr:to>
      <xdr:col>2</xdr:col>
      <xdr:colOff>280987</xdr:colOff>
      <xdr:row>67</xdr:row>
      <xdr:rowOff>173831</xdr:rowOff>
    </xdr:to>
    <xdr:cxnSp macro="">
      <xdr:nvCxnSpPr>
        <xdr:cNvPr id="61" name="Straight Connector 60">
          <a:extLst>
            <a:ext uri="{FF2B5EF4-FFF2-40B4-BE49-F238E27FC236}">
              <a16:creationId xmlns:a16="http://schemas.microsoft.com/office/drawing/2014/main" id="{00000000-0008-0000-0A00-00003D000000}"/>
            </a:ext>
          </a:extLst>
        </xdr:cNvPr>
        <xdr:cNvCxnSpPr/>
      </xdr:nvCxnSpPr>
      <xdr:spPr>
        <a:xfrm flipH="1">
          <a:off x="13701174338" y="143351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81</xdr:row>
      <xdr:rowOff>76200</xdr:rowOff>
    </xdr:from>
    <xdr:to>
      <xdr:col>2</xdr:col>
      <xdr:colOff>190500</xdr:colOff>
      <xdr:row>82</xdr:row>
      <xdr:rowOff>19049</xdr:rowOff>
    </xdr:to>
    <xdr:cxnSp macro="">
      <xdr:nvCxnSpPr>
        <xdr:cNvPr id="62" name="Straight Connector 61">
          <a:extLst>
            <a:ext uri="{FF2B5EF4-FFF2-40B4-BE49-F238E27FC236}">
              <a16:creationId xmlns:a16="http://schemas.microsoft.com/office/drawing/2014/main" id="{00000000-0008-0000-0A00-00003E000000}"/>
            </a:ext>
          </a:extLst>
        </xdr:cNvPr>
        <xdr:cNvCxnSpPr/>
      </xdr:nvCxnSpPr>
      <xdr:spPr>
        <a:xfrm flipH="1" flipV="1">
          <a:off x="13701264825" y="17173575"/>
          <a:ext cx="1905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83</xdr:row>
      <xdr:rowOff>209550</xdr:rowOff>
    </xdr:from>
    <xdr:to>
      <xdr:col>2</xdr:col>
      <xdr:colOff>238125</xdr:colOff>
      <xdr:row>84</xdr:row>
      <xdr:rowOff>19049</xdr:rowOff>
    </xdr:to>
    <xdr:cxnSp macro="">
      <xdr:nvCxnSpPr>
        <xdr:cNvPr id="63" name="Straight Connector 62">
          <a:extLst>
            <a:ext uri="{FF2B5EF4-FFF2-40B4-BE49-F238E27FC236}">
              <a16:creationId xmlns:a16="http://schemas.microsoft.com/office/drawing/2014/main" id="{00000000-0008-0000-0A00-00003F000000}"/>
            </a:ext>
          </a:extLst>
        </xdr:cNvPr>
        <xdr:cNvCxnSpPr/>
      </xdr:nvCxnSpPr>
      <xdr:spPr>
        <a:xfrm flipH="1" flipV="1">
          <a:off x="13701217200" y="17716500"/>
          <a:ext cx="104775" cy="1904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81</xdr:row>
      <xdr:rowOff>57150</xdr:rowOff>
    </xdr:from>
    <xdr:to>
      <xdr:col>2</xdr:col>
      <xdr:colOff>266700</xdr:colOff>
      <xdr:row>82</xdr:row>
      <xdr:rowOff>0</xdr:rowOff>
    </xdr:to>
    <xdr:cxnSp macro="">
      <xdr:nvCxnSpPr>
        <xdr:cNvPr id="64" name="Straight Connector 63">
          <a:extLst>
            <a:ext uri="{FF2B5EF4-FFF2-40B4-BE49-F238E27FC236}">
              <a16:creationId xmlns:a16="http://schemas.microsoft.com/office/drawing/2014/main" id="{00000000-0008-0000-0A00-000040000000}"/>
            </a:ext>
          </a:extLst>
        </xdr:cNvPr>
        <xdr:cNvCxnSpPr/>
      </xdr:nvCxnSpPr>
      <xdr:spPr>
        <a:xfrm>
          <a:off x="13701188625" y="17154525"/>
          <a:ext cx="13335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152400</xdr:colOff>
      <xdr:row>83</xdr:row>
      <xdr:rowOff>228600</xdr:rowOff>
    </xdr:from>
    <xdr:to>
      <xdr:col>2</xdr:col>
      <xdr:colOff>219075</xdr:colOff>
      <xdr:row>83</xdr:row>
      <xdr:rowOff>371475</xdr:rowOff>
    </xdr:to>
    <xdr:cxnSp macro="">
      <xdr:nvCxnSpPr>
        <xdr:cNvPr id="65" name="Straight Connector 64">
          <a:extLst>
            <a:ext uri="{FF2B5EF4-FFF2-40B4-BE49-F238E27FC236}">
              <a16:creationId xmlns:a16="http://schemas.microsoft.com/office/drawing/2014/main" id="{00000000-0008-0000-0A00-000041000000}"/>
            </a:ext>
          </a:extLst>
        </xdr:cNvPr>
        <xdr:cNvCxnSpPr/>
      </xdr:nvCxnSpPr>
      <xdr:spPr>
        <a:xfrm flipH="1">
          <a:off x="13701236250" y="17735550"/>
          <a:ext cx="66675"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130966</xdr:colOff>
      <xdr:row>8</xdr:row>
      <xdr:rowOff>59530</xdr:rowOff>
    </xdr:from>
    <xdr:to>
      <xdr:col>2</xdr:col>
      <xdr:colOff>245266</xdr:colOff>
      <xdr:row>9</xdr:row>
      <xdr:rowOff>2379</xdr:rowOff>
    </xdr:to>
    <xdr:cxnSp macro="">
      <xdr:nvCxnSpPr>
        <xdr:cNvPr id="66" name="Straight Connector 65">
          <a:extLst>
            <a:ext uri="{FF2B5EF4-FFF2-40B4-BE49-F238E27FC236}">
              <a16:creationId xmlns:a16="http://schemas.microsoft.com/office/drawing/2014/main" id="{00000000-0008-0000-0A00-000042000000}"/>
            </a:ext>
          </a:extLst>
        </xdr:cNvPr>
        <xdr:cNvCxnSpPr/>
      </xdr:nvCxnSpPr>
      <xdr:spPr>
        <a:xfrm flipH="1" flipV="1">
          <a:off x="13701210059" y="175498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142872</xdr:colOff>
      <xdr:row>17</xdr:row>
      <xdr:rowOff>59530</xdr:rowOff>
    </xdr:from>
    <xdr:to>
      <xdr:col>2</xdr:col>
      <xdr:colOff>257172</xdr:colOff>
      <xdr:row>18</xdr:row>
      <xdr:rowOff>2379</xdr:rowOff>
    </xdr:to>
    <xdr:cxnSp macro="">
      <xdr:nvCxnSpPr>
        <xdr:cNvPr id="67" name="Straight Connector 66">
          <a:extLst>
            <a:ext uri="{FF2B5EF4-FFF2-40B4-BE49-F238E27FC236}">
              <a16:creationId xmlns:a16="http://schemas.microsoft.com/office/drawing/2014/main" id="{00000000-0008-0000-0A00-000043000000}"/>
            </a:ext>
          </a:extLst>
        </xdr:cNvPr>
        <xdr:cNvCxnSpPr/>
      </xdr:nvCxnSpPr>
      <xdr:spPr>
        <a:xfrm flipH="1" flipV="1">
          <a:off x="13701198153" y="375523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25</xdr:row>
      <xdr:rowOff>57150</xdr:rowOff>
    </xdr:from>
    <xdr:to>
      <xdr:col>2</xdr:col>
      <xdr:colOff>238125</xdr:colOff>
      <xdr:row>25</xdr:row>
      <xdr:rowOff>200024</xdr:rowOff>
    </xdr:to>
    <xdr:cxnSp macro="">
      <xdr:nvCxnSpPr>
        <xdr:cNvPr id="68" name="Straight Connector 67">
          <a:extLst>
            <a:ext uri="{FF2B5EF4-FFF2-40B4-BE49-F238E27FC236}">
              <a16:creationId xmlns:a16="http://schemas.microsoft.com/office/drawing/2014/main" id="{00000000-0008-0000-0A00-000044000000}"/>
            </a:ext>
          </a:extLst>
        </xdr:cNvPr>
        <xdr:cNvCxnSpPr/>
      </xdr:nvCxnSpPr>
      <xdr:spPr>
        <a:xfrm flipH="1" flipV="1">
          <a:off x="13701217200" y="555307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34</xdr:row>
      <xdr:rowOff>47625</xdr:rowOff>
    </xdr:from>
    <xdr:to>
      <xdr:col>2</xdr:col>
      <xdr:colOff>238125</xdr:colOff>
      <xdr:row>34</xdr:row>
      <xdr:rowOff>190499</xdr:rowOff>
    </xdr:to>
    <xdr:cxnSp macro="">
      <xdr:nvCxnSpPr>
        <xdr:cNvPr id="69" name="Straight Connector 68">
          <a:extLst>
            <a:ext uri="{FF2B5EF4-FFF2-40B4-BE49-F238E27FC236}">
              <a16:creationId xmlns:a16="http://schemas.microsoft.com/office/drawing/2014/main" id="{00000000-0008-0000-0A00-000045000000}"/>
            </a:ext>
          </a:extLst>
        </xdr:cNvPr>
        <xdr:cNvCxnSpPr/>
      </xdr:nvCxnSpPr>
      <xdr:spPr>
        <a:xfrm flipH="1" flipV="1">
          <a:off x="13701217200" y="773430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42</xdr:row>
      <xdr:rowOff>66675</xdr:rowOff>
    </xdr:from>
    <xdr:to>
      <xdr:col>2</xdr:col>
      <xdr:colOff>247650</xdr:colOff>
      <xdr:row>42</xdr:row>
      <xdr:rowOff>200024</xdr:rowOff>
    </xdr:to>
    <xdr:cxnSp macro="">
      <xdr:nvCxnSpPr>
        <xdr:cNvPr id="70" name="Straight Connector 69">
          <a:extLst>
            <a:ext uri="{FF2B5EF4-FFF2-40B4-BE49-F238E27FC236}">
              <a16:creationId xmlns:a16="http://schemas.microsoft.com/office/drawing/2014/main" id="{00000000-0008-0000-0A00-000046000000}"/>
            </a:ext>
          </a:extLst>
        </xdr:cNvPr>
        <xdr:cNvCxnSpPr/>
      </xdr:nvCxnSpPr>
      <xdr:spPr>
        <a:xfrm flipH="1" flipV="1">
          <a:off x="13701207675" y="9353550"/>
          <a:ext cx="114300" cy="1333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51</xdr:row>
      <xdr:rowOff>57150</xdr:rowOff>
    </xdr:from>
    <xdr:to>
      <xdr:col>2</xdr:col>
      <xdr:colOff>238125</xdr:colOff>
      <xdr:row>52</xdr:row>
      <xdr:rowOff>0</xdr:rowOff>
    </xdr:to>
    <xdr:cxnSp macro="">
      <xdr:nvCxnSpPr>
        <xdr:cNvPr id="71" name="Straight Connector 70">
          <a:extLst>
            <a:ext uri="{FF2B5EF4-FFF2-40B4-BE49-F238E27FC236}">
              <a16:creationId xmlns:a16="http://schemas.microsoft.com/office/drawing/2014/main" id="{00000000-0008-0000-0A00-000047000000}"/>
            </a:ext>
          </a:extLst>
        </xdr:cNvPr>
        <xdr:cNvCxnSpPr/>
      </xdr:nvCxnSpPr>
      <xdr:spPr>
        <a:xfrm flipH="1">
          <a:off x="13701217200" y="11144250"/>
          <a:ext cx="11430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59</xdr:row>
      <xdr:rowOff>47625</xdr:rowOff>
    </xdr:from>
    <xdr:to>
      <xdr:col>2</xdr:col>
      <xdr:colOff>247650</xdr:colOff>
      <xdr:row>59</xdr:row>
      <xdr:rowOff>190499</xdr:rowOff>
    </xdr:to>
    <xdr:cxnSp macro="">
      <xdr:nvCxnSpPr>
        <xdr:cNvPr id="72" name="Straight Connector 71">
          <a:extLst>
            <a:ext uri="{FF2B5EF4-FFF2-40B4-BE49-F238E27FC236}">
              <a16:creationId xmlns:a16="http://schemas.microsoft.com/office/drawing/2014/main" id="{00000000-0008-0000-0A00-000048000000}"/>
            </a:ext>
          </a:extLst>
        </xdr:cNvPr>
        <xdr:cNvCxnSpPr/>
      </xdr:nvCxnSpPr>
      <xdr:spPr>
        <a:xfrm flipH="1" flipV="1">
          <a:off x="13701207675" y="1273492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67</xdr:row>
      <xdr:rowOff>47625</xdr:rowOff>
    </xdr:from>
    <xdr:to>
      <xdr:col>2</xdr:col>
      <xdr:colOff>247650</xdr:colOff>
      <xdr:row>67</xdr:row>
      <xdr:rowOff>190499</xdr:rowOff>
    </xdr:to>
    <xdr:cxnSp macro="">
      <xdr:nvCxnSpPr>
        <xdr:cNvPr id="73" name="Straight Connector 72">
          <a:extLst>
            <a:ext uri="{FF2B5EF4-FFF2-40B4-BE49-F238E27FC236}">
              <a16:creationId xmlns:a16="http://schemas.microsoft.com/office/drawing/2014/main" id="{00000000-0008-0000-0A00-000049000000}"/>
            </a:ext>
          </a:extLst>
        </xdr:cNvPr>
        <xdr:cNvCxnSpPr/>
      </xdr:nvCxnSpPr>
      <xdr:spPr>
        <a:xfrm flipH="1" flipV="1">
          <a:off x="13701207675" y="1433512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126204</xdr:colOff>
      <xdr:row>8</xdr:row>
      <xdr:rowOff>78580</xdr:rowOff>
    </xdr:from>
    <xdr:to>
      <xdr:col>2</xdr:col>
      <xdr:colOff>273841</xdr:colOff>
      <xdr:row>9</xdr:row>
      <xdr:rowOff>4761</xdr:rowOff>
    </xdr:to>
    <xdr:cxnSp macro="">
      <xdr:nvCxnSpPr>
        <xdr:cNvPr id="74" name="Straight Connector 73">
          <a:extLst>
            <a:ext uri="{FF2B5EF4-FFF2-40B4-BE49-F238E27FC236}">
              <a16:creationId xmlns:a16="http://schemas.microsoft.com/office/drawing/2014/main" id="{00000000-0008-0000-0A00-00004A000000}"/>
            </a:ext>
          </a:extLst>
        </xdr:cNvPr>
        <xdr:cNvCxnSpPr/>
      </xdr:nvCxnSpPr>
      <xdr:spPr>
        <a:xfrm flipH="1">
          <a:off x="13701181484" y="177403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138110</xdr:colOff>
      <xdr:row>17</xdr:row>
      <xdr:rowOff>104774</xdr:rowOff>
    </xdr:from>
    <xdr:to>
      <xdr:col>2</xdr:col>
      <xdr:colOff>285747</xdr:colOff>
      <xdr:row>18</xdr:row>
      <xdr:rowOff>30955</xdr:rowOff>
    </xdr:to>
    <xdr:cxnSp macro="">
      <xdr:nvCxnSpPr>
        <xdr:cNvPr id="75" name="Straight Connector 74">
          <a:extLst>
            <a:ext uri="{FF2B5EF4-FFF2-40B4-BE49-F238E27FC236}">
              <a16:creationId xmlns:a16="http://schemas.microsoft.com/office/drawing/2014/main" id="{00000000-0008-0000-0A00-00004B000000}"/>
            </a:ext>
          </a:extLst>
        </xdr:cNvPr>
        <xdr:cNvCxnSpPr/>
      </xdr:nvCxnSpPr>
      <xdr:spPr>
        <a:xfrm flipH="1">
          <a:off x="13701169578" y="3800474"/>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25</xdr:row>
      <xdr:rowOff>57150</xdr:rowOff>
    </xdr:from>
    <xdr:to>
      <xdr:col>2</xdr:col>
      <xdr:colOff>271462</xdr:colOff>
      <xdr:row>25</xdr:row>
      <xdr:rowOff>183356</xdr:rowOff>
    </xdr:to>
    <xdr:cxnSp macro="">
      <xdr:nvCxnSpPr>
        <xdr:cNvPr id="76" name="Straight Connector 75">
          <a:extLst>
            <a:ext uri="{FF2B5EF4-FFF2-40B4-BE49-F238E27FC236}">
              <a16:creationId xmlns:a16="http://schemas.microsoft.com/office/drawing/2014/main" id="{00000000-0008-0000-0A00-00004C000000}"/>
            </a:ext>
          </a:extLst>
        </xdr:cNvPr>
        <xdr:cNvCxnSpPr/>
      </xdr:nvCxnSpPr>
      <xdr:spPr>
        <a:xfrm flipH="1">
          <a:off x="13701183863" y="55530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34</xdr:row>
      <xdr:rowOff>47625</xdr:rowOff>
    </xdr:from>
    <xdr:to>
      <xdr:col>2</xdr:col>
      <xdr:colOff>271462</xdr:colOff>
      <xdr:row>34</xdr:row>
      <xdr:rowOff>173831</xdr:rowOff>
    </xdr:to>
    <xdr:cxnSp macro="">
      <xdr:nvCxnSpPr>
        <xdr:cNvPr id="77" name="Straight Connector 76">
          <a:extLst>
            <a:ext uri="{FF2B5EF4-FFF2-40B4-BE49-F238E27FC236}">
              <a16:creationId xmlns:a16="http://schemas.microsoft.com/office/drawing/2014/main" id="{00000000-0008-0000-0A00-00004D000000}"/>
            </a:ext>
          </a:extLst>
        </xdr:cNvPr>
        <xdr:cNvCxnSpPr/>
      </xdr:nvCxnSpPr>
      <xdr:spPr>
        <a:xfrm flipH="1">
          <a:off x="13701183863" y="773430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42</xdr:row>
      <xdr:rowOff>66675</xdr:rowOff>
    </xdr:from>
    <xdr:to>
      <xdr:col>2</xdr:col>
      <xdr:colOff>280987</xdr:colOff>
      <xdr:row>42</xdr:row>
      <xdr:rowOff>192881</xdr:rowOff>
    </xdr:to>
    <xdr:cxnSp macro="">
      <xdr:nvCxnSpPr>
        <xdr:cNvPr id="78" name="Straight Connector 77">
          <a:extLst>
            <a:ext uri="{FF2B5EF4-FFF2-40B4-BE49-F238E27FC236}">
              <a16:creationId xmlns:a16="http://schemas.microsoft.com/office/drawing/2014/main" id="{00000000-0008-0000-0A00-00004E000000}"/>
            </a:ext>
          </a:extLst>
        </xdr:cNvPr>
        <xdr:cNvCxnSpPr/>
      </xdr:nvCxnSpPr>
      <xdr:spPr>
        <a:xfrm flipH="1">
          <a:off x="13701174338" y="935355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51</xdr:row>
      <xdr:rowOff>47625</xdr:rowOff>
    </xdr:from>
    <xdr:to>
      <xdr:col>2</xdr:col>
      <xdr:colOff>247650</xdr:colOff>
      <xdr:row>52</xdr:row>
      <xdr:rowOff>0</xdr:rowOff>
    </xdr:to>
    <xdr:cxnSp macro="">
      <xdr:nvCxnSpPr>
        <xdr:cNvPr id="79" name="Straight Connector 78">
          <a:extLst>
            <a:ext uri="{FF2B5EF4-FFF2-40B4-BE49-F238E27FC236}">
              <a16:creationId xmlns:a16="http://schemas.microsoft.com/office/drawing/2014/main" id="{00000000-0008-0000-0A00-00004F000000}"/>
            </a:ext>
          </a:extLst>
        </xdr:cNvPr>
        <xdr:cNvCxnSpPr/>
      </xdr:nvCxnSpPr>
      <xdr:spPr>
        <a:xfrm flipH="1" flipV="1">
          <a:off x="13701207675" y="11134725"/>
          <a:ext cx="123825" cy="15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59</xdr:row>
      <xdr:rowOff>47625</xdr:rowOff>
    </xdr:from>
    <xdr:to>
      <xdr:col>2</xdr:col>
      <xdr:colOff>280987</xdr:colOff>
      <xdr:row>59</xdr:row>
      <xdr:rowOff>173831</xdr:rowOff>
    </xdr:to>
    <xdr:cxnSp macro="">
      <xdr:nvCxnSpPr>
        <xdr:cNvPr id="80" name="Straight Connector 79">
          <a:extLst>
            <a:ext uri="{FF2B5EF4-FFF2-40B4-BE49-F238E27FC236}">
              <a16:creationId xmlns:a16="http://schemas.microsoft.com/office/drawing/2014/main" id="{00000000-0008-0000-0A00-000050000000}"/>
            </a:ext>
          </a:extLst>
        </xdr:cNvPr>
        <xdr:cNvCxnSpPr/>
      </xdr:nvCxnSpPr>
      <xdr:spPr>
        <a:xfrm flipH="1">
          <a:off x="13701174338" y="127349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67</xdr:row>
      <xdr:rowOff>47625</xdr:rowOff>
    </xdr:from>
    <xdr:to>
      <xdr:col>2</xdr:col>
      <xdr:colOff>280987</xdr:colOff>
      <xdr:row>67</xdr:row>
      <xdr:rowOff>173831</xdr:rowOff>
    </xdr:to>
    <xdr:cxnSp macro="">
      <xdr:nvCxnSpPr>
        <xdr:cNvPr id="81" name="Straight Connector 80">
          <a:extLst>
            <a:ext uri="{FF2B5EF4-FFF2-40B4-BE49-F238E27FC236}">
              <a16:creationId xmlns:a16="http://schemas.microsoft.com/office/drawing/2014/main" id="{00000000-0008-0000-0A00-000051000000}"/>
            </a:ext>
          </a:extLst>
        </xdr:cNvPr>
        <xdr:cNvCxnSpPr/>
      </xdr:nvCxnSpPr>
      <xdr:spPr>
        <a:xfrm flipH="1">
          <a:off x="13701174338" y="143351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81</xdr:row>
      <xdr:rowOff>76200</xdr:rowOff>
    </xdr:from>
    <xdr:to>
      <xdr:col>2</xdr:col>
      <xdr:colOff>190500</xdr:colOff>
      <xdr:row>82</xdr:row>
      <xdr:rowOff>19049</xdr:rowOff>
    </xdr:to>
    <xdr:cxnSp macro="">
      <xdr:nvCxnSpPr>
        <xdr:cNvPr id="82" name="Straight Connector 81">
          <a:extLst>
            <a:ext uri="{FF2B5EF4-FFF2-40B4-BE49-F238E27FC236}">
              <a16:creationId xmlns:a16="http://schemas.microsoft.com/office/drawing/2014/main" id="{00000000-0008-0000-0A00-000052000000}"/>
            </a:ext>
          </a:extLst>
        </xdr:cNvPr>
        <xdr:cNvCxnSpPr/>
      </xdr:nvCxnSpPr>
      <xdr:spPr>
        <a:xfrm flipH="1" flipV="1">
          <a:off x="13701264825" y="17173575"/>
          <a:ext cx="1905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83</xdr:row>
      <xdr:rowOff>209550</xdr:rowOff>
    </xdr:from>
    <xdr:to>
      <xdr:col>2</xdr:col>
      <xdr:colOff>238125</xdr:colOff>
      <xdr:row>84</xdr:row>
      <xdr:rowOff>19049</xdr:rowOff>
    </xdr:to>
    <xdr:cxnSp macro="">
      <xdr:nvCxnSpPr>
        <xdr:cNvPr id="83" name="Straight Connector 82">
          <a:extLst>
            <a:ext uri="{FF2B5EF4-FFF2-40B4-BE49-F238E27FC236}">
              <a16:creationId xmlns:a16="http://schemas.microsoft.com/office/drawing/2014/main" id="{00000000-0008-0000-0A00-000053000000}"/>
            </a:ext>
          </a:extLst>
        </xdr:cNvPr>
        <xdr:cNvCxnSpPr/>
      </xdr:nvCxnSpPr>
      <xdr:spPr>
        <a:xfrm flipH="1" flipV="1">
          <a:off x="13701217200" y="17716500"/>
          <a:ext cx="104775" cy="1904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81</xdr:row>
      <xdr:rowOff>57150</xdr:rowOff>
    </xdr:from>
    <xdr:to>
      <xdr:col>2</xdr:col>
      <xdr:colOff>266700</xdr:colOff>
      <xdr:row>82</xdr:row>
      <xdr:rowOff>0</xdr:rowOff>
    </xdr:to>
    <xdr:cxnSp macro="">
      <xdr:nvCxnSpPr>
        <xdr:cNvPr id="84" name="Straight Connector 83">
          <a:extLst>
            <a:ext uri="{FF2B5EF4-FFF2-40B4-BE49-F238E27FC236}">
              <a16:creationId xmlns:a16="http://schemas.microsoft.com/office/drawing/2014/main" id="{00000000-0008-0000-0A00-000054000000}"/>
            </a:ext>
          </a:extLst>
        </xdr:cNvPr>
        <xdr:cNvCxnSpPr/>
      </xdr:nvCxnSpPr>
      <xdr:spPr>
        <a:xfrm>
          <a:off x="13701188625" y="17154525"/>
          <a:ext cx="13335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152400</xdr:colOff>
      <xdr:row>83</xdr:row>
      <xdr:rowOff>228600</xdr:rowOff>
    </xdr:from>
    <xdr:to>
      <xdr:col>2</xdr:col>
      <xdr:colOff>219075</xdr:colOff>
      <xdr:row>83</xdr:row>
      <xdr:rowOff>371475</xdr:rowOff>
    </xdr:to>
    <xdr:cxnSp macro="">
      <xdr:nvCxnSpPr>
        <xdr:cNvPr id="85" name="Straight Connector 84">
          <a:extLst>
            <a:ext uri="{FF2B5EF4-FFF2-40B4-BE49-F238E27FC236}">
              <a16:creationId xmlns:a16="http://schemas.microsoft.com/office/drawing/2014/main" id="{00000000-0008-0000-0A00-000055000000}"/>
            </a:ext>
          </a:extLst>
        </xdr:cNvPr>
        <xdr:cNvCxnSpPr/>
      </xdr:nvCxnSpPr>
      <xdr:spPr>
        <a:xfrm flipH="1">
          <a:off x="13701236250" y="17735550"/>
          <a:ext cx="66675"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371475</xdr:colOff>
      <xdr:row>9</xdr:row>
      <xdr:rowOff>38100</xdr:rowOff>
    </xdr:from>
    <xdr:to>
      <xdr:col>2</xdr:col>
      <xdr:colOff>485775</xdr:colOff>
      <xdr:row>9</xdr:row>
      <xdr:rowOff>180974</xdr:rowOff>
    </xdr:to>
    <xdr:cxnSp macro="">
      <xdr:nvCxnSpPr>
        <xdr:cNvPr id="2" name="Straight Connector 1">
          <a:extLst>
            <a:ext uri="{FF2B5EF4-FFF2-40B4-BE49-F238E27FC236}">
              <a16:creationId xmlns:a16="http://schemas.microsoft.com/office/drawing/2014/main" id="{00000000-0008-0000-0B00-000002000000}"/>
            </a:ext>
          </a:extLst>
        </xdr:cNvPr>
        <xdr:cNvCxnSpPr/>
      </xdr:nvCxnSpPr>
      <xdr:spPr>
        <a:xfrm flipH="1" flipV="1">
          <a:off x="13706541675" y="21145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9</xdr:row>
      <xdr:rowOff>66675</xdr:rowOff>
    </xdr:from>
    <xdr:to>
      <xdr:col>2</xdr:col>
      <xdr:colOff>500062</xdr:colOff>
      <xdr:row>9</xdr:row>
      <xdr:rowOff>192881</xdr:rowOff>
    </xdr:to>
    <xdr:cxnSp macro="">
      <xdr:nvCxnSpPr>
        <xdr:cNvPr id="3" name="Straight Connector 2">
          <a:extLst>
            <a:ext uri="{FF2B5EF4-FFF2-40B4-BE49-F238E27FC236}">
              <a16:creationId xmlns:a16="http://schemas.microsoft.com/office/drawing/2014/main" id="{00000000-0008-0000-0B00-000003000000}"/>
            </a:ext>
          </a:extLst>
        </xdr:cNvPr>
        <xdr:cNvCxnSpPr/>
      </xdr:nvCxnSpPr>
      <xdr:spPr>
        <a:xfrm flipH="1">
          <a:off x="13706527388" y="21431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17</xdr:row>
      <xdr:rowOff>47625</xdr:rowOff>
    </xdr:from>
    <xdr:to>
      <xdr:col>2</xdr:col>
      <xdr:colOff>490537</xdr:colOff>
      <xdr:row>17</xdr:row>
      <xdr:rowOff>173831</xdr:rowOff>
    </xdr:to>
    <xdr:cxnSp macro="">
      <xdr:nvCxnSpPr>
        <xdr:cNvPr id="4" name="Straight Connector 3">
          <a:extLst>
            <a:ext uri="{FF2B5EF4-FFF2-40B4-BE49-F238E27FC236}">
              <a16:creationId xmlns:a16="http://schemas.microsoft.com/office/drawing/2014/main" id="{00000000-0008-0000-0B00-000004000000}"/>
            </a:ext>
          </a:extLst>
        </xdr:cNvPr>
        <xdr:cNvCxnSpPr/>
      </xdr:nvCxnSpPr>
      <xdr:spPr>
        <a:xfrm flipH="1">
          <a:off x="13706536913" y="39147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25</xdr:row>
      <xdr:rowOff>66675</xdr:rowOff>
    </xdr:from>
    <xdr:to>
      <xdr:col>2</xdr:col>
      <xdr:colOff>500062</xdr:colOff>
      <xdr:row>25</xdr:row>
      <xdr:rowOff>192881</xdr:rowOff>
    </xdr:to>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flipH="1">
          <a:off x="13706527388" y="560070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33</xdr:row>
      <xdr:rowOff>257175</xdr:rowOff>
    </xdr:from>
    <xdr:to>
      <xdr:col>2</xdr:col>
      <xdr:colOff>500062</xdr:colOff>
      <xdr:row>34</xdr:row>
      <xdr:rowOff>2381</xdr:rowOff>
    </xdr:to>
    <xdr:cxnSp macro="">
      <xdr:nvCxnSpPr>
        <xdr:cNvPr id="6" name="Straight Connector 5">
          <a:extLst>
            <a:ext uri="{FF2B5EF4-FFF2-40B4-BE49-F238E27FC236}">
              <a16:creationId xmlns:a16="http://schemas.microsoft.com/office/drawing/2014/main" id="{00000000-0008-0000-0B00-000006000000}"/>
            </a:ext>
          </a:extLst>
        </xdr:cNvPr>
        <xdr:cNvCxnSpPr/>
      </xdr:nvCxnSpPr>
      <xdr:spPr>
        <a:xfrm flipH="1">
          <a:off x="13706527388" y="74199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17</xdr:row>
      <xdr:rowOff>38100</xdr:rowOff>
    </xdr:from>
    <xdr:to>
      <xdr:col>2</xdr:col>
      <xdr:colOff>466725</xdr:colOff>
      <xdr:row>17</xdr:row>
      <xdr:rowOff>180974</xdr:rowOff>
    </xdr:to>
    <xdr:cxnSp macro="">
      <xdr:nvCxnSpPr>
        <xdr:cNvPr id="8" name="Straight Connector 7">
          <a:extLst>
            <a:ext uri="{FF2B5EF4-FFF2-40B4-BE49-F238E27FC236}">
              <a16:creationId xmlns:a16="http://schemas.microsoft.com/office/drawing/2014/main" id="{00000000-0008-0000-0B00-000008000000}"/>
            </a:ext>
          </a:extLst>
        </xdr:cNvPr>
        <xdr:cNvCxnSpPr/>
      </xdr:nvCxnSpPr>
      <xdr:spPr>
        <a:xfrm flipH="1" flipV="1">
          <a:off x="13706560725" y="39052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381000</xdr:colOff>
      <xdr:row>25</xdr:row>
      <xdr:rowOff>47625</xdr:rowOff>
    </xdr:from>
    <xdr:to>
      <xdr:col>2</xdr:col>
      <xdr:colOff>495300</xdr:colOff>
      <xdr:row>25</xdr:row>
      <xdr:rowOff>190499</xdr:rowOff>
    </xdr:to>
    <xdr:cxnSp macro="">
      <xdr:nvCxnSpPr>
        <xdr:cNvPr id="9" name="Straight Connector 8">
          <a:extLst>
            <a:ext uri="{FF2B5EF4-FFF2-40B4-BE49-F238E27FC236}">
              <a16:creationId xmlns:a16="http://schemas.microsoft.com/office/drawing/2014/main" id="{00000000-0008-0000-0B00-000009000000}"/>
            </a:ext>
          </a:extLst>
        </xdr:cNvPr>
        <xdr:cNvCxnSpPr/>
      </xdr:nvCxnSpPr>
      <xdr:spPr>
        <a:xfrm flipH="1" flipV="1">
          <a:off x="13706532150" y="55816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371475</xdr:colOff>
      <xdr:row>33</xdr:row>
      <xdr:rowOff>228600</xdr:rowOff>
    </xdr:from>
    <xdr:to>
      <xdr:col>2</xdr:col>
      <xdr:colOff>485775</xdr:colOff>
      <xdr:row>33</xdr:row>
      <xdr:rowOff>371474</xdr:rowOff>
    </xdr:to>
    <xdr:cxnSp macro="">
      <xdr:nvCxnSpPr>
        <xdr:cNvPr id="10" name="Straight Connector 9">
          <a:extLst>
            <a:ext uri="{FF2B5EF4-FFF2-40B4-BE49-F238E27FC236}">
              <a16:creationId xmlns:a16="http://schemas.microsoft.com/office/drawing/2014/main" id="{00000000-0008-0000-0B00-00000A000000}"/>
            </a:ext>
          </a:extLst>
        </xdr:cNvPr>
        <xdr:cNvCxnSpPr/>
      </xdr:nvCxnSpPr>
      <xdr:spPr>
        <a:xfrm flipH="1" flipV="1">
          <a:off x="13706541675" y="739140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371475</xdr:colOff>
      <xdr:row>9</xdr:row>
      <xdr:rowOff>38100</xdr:rowOff>
    </xdr:from>
    <xdr:to>
      <xdr:col>2</xdr:col>
      <xdr:colOff>485775</xdr:colOff>
      <xdr:row>9</xdr:row>
      <xdr:rowOff>180974</xdr:rowOff>
    </xdr:to>
    <xdr:cxnSp macro="">
      <xdr:nvCxnSpPr>
        <xdr:cNvPr id="11" name="Straight Connector 10">
          <a:extLst>
            <a:ext uri="{FF2B5EF4-FFF2-40B4-BE49-F238E27FC236}">
              <a16:creationId xmlns:a16="http://schemas.microsoft.com/office/drawing/2014/main" id="{00000000-0008-0000-0B00-00000B000000}"/>
            </a:ext>
          </a:extLst>
        </xdr:cNvPr>
        <xdr:cNvCxnSpPr/>
      </xdr:nvCxnSpPr>
      <xdr:spPr>
        <a:xfrm flipH="1" flipV="1">
          <a:off x="13706541675" y="21145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9</xdr:row>
      <xdr:rowOff>66675</xdr:rowOff>
    </xdr:from>
    <xdr:to>
      <xdr:col>2</xdr:col>
      <xdr:colOff>500062</xdr:colOff>
      <xdr:row>9</xdr:row>
      <xdr:rowOff>192881</xdr:rowOff>
    </xdr:to>
    <xdr:cxnSp macro="">
      <xdr:nvCxnSpPr>
        <xdr:cNvPr id="12" name="Straight Connector 11">
          <a:extLst>
            <a:ext uri="{FF2B5EF4-FFF2-40B4-BE49-F238E27FC236}">
              <a16:creationId xmlns:a16="http://schemas.microsoft.com/office/drawing/2014/main" id="{00000000-0008-0000-0B00-00000C000000}"/>
            </a:ext>
          </a:extLst>
        </xdr:cNvPr>
        <xdr:cNvCxnSpPr/>
      </xdr:nvCxnSpPr>
      <xdr:spPr>
        <a:xfrm flipH="1">
          <a:off x="13706527388" y="21431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17</xdr:row>
      <xdr:rowOff>47625</xdr:rowOff>
    </xdr:from>
    <xdr:to>
      <xdr:col>2</xdr:col>
      <xdr:colOff>490537</xdr:colOff>
      <xdr:row>17</xdr:row>
      <xdr:rowOff>173831</xdr:rowOff>
    </xdr:to>
    <xdr:cxnSp macro="">
      <xdr:nvCxnSpPr>
        <xdr:cNvPr id="13" name="Straight Connector 12">
          <a:extLst>
            <a:ext uri="{FF2B5EF4-FFF2-40B4-BE49-F238E27FC236}">
              <a16:creationId xmlns:a16="http://schemas.microsoft.com/office/drawing/2014/main" id="{00000000-0008-0000-0B00-00000D000000}"/>
            </a:ext>
          </a:extLst>
        </xdr:cNvPr>
        <xdr:cNvCxnSpPr/>
      </xdr:nvCxnSpPr>
      <xdr:spPr>
        <a:xfrm flipH="1">
          <a:off x="13706536913" y="39147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25</xdr:row>
      <xdr:rowOff>66675</xdr:rowOff>
    </xdr:from>
    <xdr:to>
      <xdr:col>2</xdr:col>
      <xdr:colOff>500062</xdr:colOff>
      <xdr:row>25</xdr:row>
      <xdr:rowOff>192881</xdr:rowOff>
    </xdr:to>
    <xdr:cxnSp macro="">
      <xdr:nvCxnSpPr>
        <xdr:cNvPr id="14" name="Straight Connector 13">
          <a:extLst>
            <a:ext uri="{FF2B5EF4-FFF2-40B4-BE49-F238E27FC236}">
              <a16:creationId xmlns:a16="http://schemas.microsoft.com/office/drawing/2014/main" id="{00000000-0008-0000-0B00-00000E000000}"/>
            </a:ext>
          </a:extLst>
        </xdr:cNvPr>
        <xdr:cNvCxnSpPr/>
      </xdr:nvCxnSpPr>
      <xdr:spPr>
        <a:xfrm flipH="1">
          <a:off x="13706527388" y="560070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33</xdr:row>
      <xdr:rowOff>257175</xdr:rowOff>
    </xdr:from>
    <xdr:to>
      <xdr:col>2</xdr:col>
      <xdr:colOff>500062</xdr:colOff>
      <xdr:row>34</xdr:row>
      <xdr:rowOff>2381</xdr:rowOff>
    </xdr:to>
    <xdr:cxnSp macro="">
      <xdr:nvCxnSpPr>
        <xdr:cNvPr id="15" name="Straight Connector 14">
          <a:extLst>
            <a:ext uri="{FF2B5EF4-FFF2-40B4-BE49-F238E27FC236}">
              <a16:creationId xmlns:a16="http://schemas.microsoft.com/office/drawing/2014/main" id="{00000000-0008-0000-0B00-00000F000000}"/>
            </a:ext>
          </a:extLst>
        </xdr:cNvPr>
        <xdr:cNvCxnSpPr/>
      </xdr:nvCxnSpPr>
      <xdr:spPr>
        <a:xfrm flipH="1">
          <a:off x="13706527388" y="74199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17</xdr:row>
      <xdr:rowOff>38100</xdr:rowOff>
    </xdr:from>
    <xdr:to>
      <xdr:col>2</xdr:col>
      <xdr:colOff>466725</xdr:colOff>
      <xdr:row>17</xdr:row>
      <xdr:rowOff>180974</xdr:rowOff>
    </xdr:to>
    <xdr:cxnSp macro="">
      <xdr:nvCxnSpPr>
        <xdr:cNvPr id="16" name="Straight Connector 15">
          <a:extLst>
            <a:ext uri="{FF2B5EF4-FFF2-40B4-BE49-F238E27FC236}">
              <a16:creationId xmlns:a16="http://schemas.microsoft.com/office/drawing/2014/main" id="{00000000-0008-0000-0B00-000010000000}"/>
            </a:ext>
          </a:extLst>
        </xdr:cNvPr>
        <xdr:cNvCxnSpPr/>
      </xdr:nvCxnSpPr>
      <xdr:spPr>
        <a:xfrm flipH="1" flipV="1">
          <a:off x="13706560725" y="39052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381000</xdr:colOff>
      <xdr:row>25</xdr:row>
      <xdr:rowOff>47625</xdr:rowOff>
    </xdr:from>
    <xdr:to>
      <xdr:col>2</xdr:col>
      <xdr:colOff>495300</xdr:colOff>
      <xdr:row>25</xdr:row>
      <xdr:rowOff>190499</xdr:rowOff>
    </xdr:to>
    <xdr:cxnSp macro="">
      <xdr:nvCxnSpPr>
        <xdr:cNvPr id="17" name="Straight Connector 16">
          <a:extLst>
            <a:ext uri="{FF2B5EF4-FFF2-40B4-BE49-F238E27FC236}">
              <a16:creationId xmlns:a16="http://schemas.microsoft.com/office/drawing/2014/main" id="{00000000-0008-0000-0B00-000011000000}"/>
            </a:ext>
          </a:extLst>
        </xdr:cNvPr>
        <xdr:cNvCxnSpPr/>
      </xdr:nvCxnSpPr>
      <xdr:spPr>
        <a:xfrm flipH="1" flipV="1">
          <a:off x="13706532150" y="55816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371475</xdr:colOff>
      <xdr:row>33</xdr:row>
      <xdr:rowOff>228600</xdr:rowOff>
    </xdr:from>
    <xdr:to>
      <xdr:col>2</xdr:col>
      <xdr:colOff>485775</xdr:colOff>
      <xdr:row>33</xdr:row>
      <xdr:rowOff>371474</xdr:rowOff>
    </xdr:to>
    <xdr:cxnSp macro="">
      <xdr:nvCxnSpPr>
        <xdr:cNvPr id="18" name="Straight Connector 17">
          <a:extLst>
            <a:ext uri="{FF2B5EF4-FFF2-40B4-BE49-F238E27FC236}">
              <a16:creationId xmlns:a16="http://schemas.microsoft.com/office/drawing/2014/main" id="{00000000-0008-0000-0B00-000012000000}"/>
            </a:ext>
          </a:extLst>
        </xdr:cNvPr>
        <xdr:cNvCxnSpPr/>
      </xdr:nvCxnSpPr>
      <xdr:spPr>
        <a:xfrm flipH="1" flipV="1">
          <a:off x="13706541675" y="739140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371475</xdr:colOff>
      <xdr:row>9</xdr:row>
      <xdr:rowOff>38100</xdr:rowOff>
    </xdr:from>
    <xdr:to>
      <xdr:col>2</xdr:col>
      <xdr:colOff>485775</xdr:colOff>
      <xdr:row>9</xdr:row>
      <xdr:rowOff>180974</xdr:rowOff>
    </xdr:to>
    <xdr:cxnSp macro="">
      <xdr:nvCxnSpPr>
        <xdr:cNvPr id="19" name="Straight Connector 18">
          <a:extLst>
            <a:ext uri="{FF2B5EF4-FFF2-40B4-BE49-F238E27FC236}">
              <a16:creationId xmlns:a16="http://schemas.microsoft.com/office/drawing/2014/main" id="{00000000-0008-0000-0B00-000013000000}"/>
            </a:ext>
          </a:extLst>
        </xdr:cNvPr>
        <xdr:cNvCxnSpPr/>
      </xdr:nvCxnSpPr>
      <xdr:spPr>
        <a:xfrm flipH="1" flipV="1">
          <a:off x="13706541675" y="21145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9</xdr:row>
      <xdr:rowOff>66675</xdr:rowOff>
    </xdr:from>
    <xdr:to>
      <xdr:col>2</xdr:col>
      <xdr:colOff>500062</xdr:colOff>
      <xdr:row>9</xdr:row>
      <xdr:rowOff>192881</xdr:rowOff>
    </xdr:to>
    <xdr:cxnSp macro="">
      <xdr:nvCxnSpPr>
        <xdr:cNvPr id="20" name="Straight Connector 19">
          <a:extLst>
            <a:ext uri="{FF2B5EF4-FFF2-40B4-BE49-F238E27FC236}">
              <a16:creationId xmlns:a16="http://schemas.microsoft.com/office/drawing/2014/main" id="{00000000-0008-0000-0B00-000014000000}"/>
            </a:ext>
          </a:extLst>
        </xdr:cNvPr>
        <xdr:cNvCxnSpPr/>
      </xdr:nvCxnSpPr>
      <xdr:spPr>
        <a:xfrm flipH="1">
          <a:off x="13706527388" y="21431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17</xdr:row>
      <xdr:rowOff>47625</xdr:rowOff>
    </xdr:from>
    <xdr:to>
      <xdr:col>2</xdr:col>
      <xdr:colOff>490537</xdr:colOff>
      <xdr:row>17</xdr:row>
      <xdr:rowOff>173831</xdr:rowOff>
    </xdr:to>
    <xdr:cxnSp macro="">
      <xdr:nvCxnSpPr>
        <xdr:cNvPr id="21" name="Straight Connector 20">
          <a:extLst>
            <a:ext uri="{FF2B5EF4-FFF2-40B4-BE49-F238E27FC236}">
              <a16:creationId xmlns:a16="http://schemas.microsoft.com/office/drawing/2014/main" id="{00000000-0008-0000-0B00-000015000000}"/>
            </a:ext>
          </a:extLst>
        </xdr:cNvPr>
        <xdr:cNvCxnSpPr/>
      </xdr:nvCxnSpPr>
      <xdr:spPr>
        <a:xfrm flipH="1">
          <a:off x="13706536913" y="39147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25</xdr:row>
      <xdr:rowOff>66675</xdr:rowOff>
    </xdr:from>
    <xdr:to>
      <xdr:col>2</xdr:col>
      <xdr:colOff>500062</xdr:colOff>
      <xdr:row>25</xdr:row>
      <xdr:rowOff>192881</xdr:rowOff>
    </xdr:to>
    <xdr:cxnSp macro="">
      <xdr:nvCxnSpPr>
        <xdr:cNvPr id="22" name="Straight Connector 21">
          <a:extLst>
            <a:ext uri="{FF2B5EF4-FFF2-40B4-BE49-F238E27FC236}">
              <a16:creationId xmlns:a16="http://schemas.microsoft.com/office/drawing/2014/main" id="{00000000-0008-0000-0B00-000016000000}"/>
            </a:ext>
          </a:extLst>
        </xdr:cNvPr>
        <xdr:cNvCxnSpPr/>
      </xdr:nvCxnSpPr>
      <xdr:spPr>
        <a:xfrm flipH="1">
          <a:off x="13706527388" y="560070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33</xdr:row>
      <xdr:rowOff>257175</xdr:rowOff>
    </xdr:from>
    <xdr:to>
      <xdr:col>2</xdr:col>
      <xdr:colOff>500062</xdr:colOff>
      <xdr:row>34</xdr:row>
      <xdr:rowOff>2381</xdr:rowOff>
    </xdr:to>
    <xdr:cxnSp macro="">
      <xdr:nvCxnSpPr>
        <xdr:cNvPr id="23" name="Straight Connector 22">
          <a:extLst>
            <a:ext uri="{FF2B5EF4-FFF2-40B4-BE49-F238E27FC236}">
              <a16:creationId xmlns:a16="http://schemas.microsoft.com/office/drawing/2014/main" id="{00000000-0008-0000-0B00-000017000000}"/>
            </a:ext>
          </a:extLst>
        </xdr:cNvPr>
        <xdr:cNvCxnSpPr/>
      </xdr:nvCxnSpPr>
      <xdr:spPr>
        <a:xfrm flipH="1">
          <a:off x="13706527388" y="74199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17</xdr:row>
      <xdr:rowOff>38100</xdr:rowOff>
    </xdr:from>
    <xdr:to>
      <xdr:col>2</xdr:col>
      <xdr:colOff>466725</xdr:colOff>
      <xdr:row>17</xdr:row>
      <xdr:rowOff>180974</xdr:rowOff>
    </xdr:to>
    <xdr:cxnSp macro="">
      <xdr:nvCxnSpPr>
        <xdr:cNvPr id="24" name="Straight Connector 23">
          <a:extLst>
            <a:ext uri="{FF2B5EF4-FFF2-40B4-BE49-F238E27FC236}">
              <a16:creationId xmlns:a16="http://schemas.microsoft.com/office/drawing/2014/main" id="{00000000-0008-0000-0B00-000018000000}"/>
            </a:ext>
          </a:extLst>
        </xdr:cNvPr>
        <xdr:cNvCxnSpPr/>
      </xdr:nvCxnSpPr>
      <xdr:spPr>
        <a:xfrm flipH="1" flipV="1">
          <a:off x="13706560725" y="39052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381000</xdr:colOff>
      <xdr:row>25</xdr:row>
      <xdr:rowOff>47625</xdr:rowOff>
    </xdr:from>
    <xdr:to>
      <xdr:col>2</xdr:col>
      <xdr:colOff>495300</xdr:colOff>
      <xdr:row>25</xdr:row>
      <xdr:rowOff>190499</xdr:rowOff>
    </xdr:to>
    <xdr:cxnSp macro="">
      <xdr:nvCxnSpPr>
        <xdr:cNvPr id="25" name="Straight Connector 24">
          <a:extLst>
            <a:ext uri="{FF2B5EF4-FFF2-40B4-BE49-F238E27FC236}">
              <a16:creationId xmlns:a16="http://schemas.microsoft.com/office/drawing/2014/main" id="{00000000-0008-0000-0B00-000019000000}"/>
            </a:ext>
          </a:extLst>
        </xdr:cNvPr>
        <xdr:cNvCxnSpPr/>
      </xdr:nvCxnSpPr>
      <xdr:spPr>
        <a:xfrm flipH="1" flipV="1">
          <a:off x="13706532150" y="55816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371475</xdr:colOff>
      <xdr:row>33</xdr:row>
      <xdr:rowOff>228600</xdr:rowOff>
    </xdr:from>
    <xdr:to>
      <xdr:col>2</xdr:col>
      <xdr:colOff>485775</xdr:colOff>
      <xdr:row>33</xdr:row>
      <xdr:rowOff>371474</xdr:rowOff>
    </xdr:to>
    <xdr:cxnSp macro="">
      <xdr:nvCxnSpPr>
        <xdr:cNvPr id="26" name="Straight Connector 25">
          <a:extLst>
            <a:ext uri="{FF2B5EF4-FFF2-40B4-BE49-F238E27FC236}">
              <a16:creationId xmlns:a16="http://schemas.microsoft.com/office/drawing/2014/main" id="{00000000-0008-0000-0B00-00001A000000}"/>
            </a:ext>
          </a:extLst>
        </xdr:cNvPr>
        <xdr:cNvCxnSpPr/>
      </xdr:nvCxnSpPr>
      <xdr:spPr>
        <a:xfrm flipH="1" flipV="1">
          <a:off x="13706541675" y="739140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371475</xdr:colOff>
      <xdr:row>9</xdr:row>
      <xdr:rowOff>38100</xdr:rowOff>
    </xdr:from>
    <xdr:to>
      <xdr:col>2</xdr:col>
      <xdr:colOff>485775</xdr:colOff>
      <xdr:row>9</xdr:row>
      <xdr:rowOff>180974</xdr:rowOff>
    </xdr:to>
    <xdr:cxnSp macro="">
      <xdr:nvCxnSpPr>
        <xdr:cNvPr id="27" name="Straight Connector 26">
          <a:extLst>
            <a:ext uri="{FF2B5EF4-FFF2-40B4-BE49-F238E27FC236}">
              <a16:creationId xmlns:a16="http://schemas.microsoft.com/office/drawing/2014/main" id="{00000000-0008-0000-0B00-00001B000000}"/>
            </a:ext>
          </a:extLst>
        </xdr:cNvPr>
        <xdr:cNvCxnSpPr/>
      </xdr:nvCxnSpPr>
      <xdr:spPr>
        <a:xfrm flipH="1" flipV="1">
          <a:off x="13706541675" y="21145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9</xdr:row>
      <xdr:rowOff>66675</xdr:rowOff>
    </xdr:from>
    <xdr:to>
      <xdr:col>2</xdr:col>
      <xdr:colOff>500062</xdr:colOff>
      <xdr:row>9</xdr:row>
      <xdr:rowOff>192881</xdr:rowOff>
    </xdr:to>
    <xdr:cxnSp macro="">
      <xdr:nvCxnSpPr>
        <xdr:cNvPr id="28" name="Straight Connector 27">
          <a:extLst>
            <a:ext uri="{FF2B5EF4-FFF2-40B4-BE49-F238E27FC236}">
              <a16:creationId xmlns:a16="http://schemas.microsoft.com/office/drawing/2014/main" id="{00000000-0008-0000-0B00-00001C000000}"/>
            </a:ext>
          </a:extLst>
        </xdr:cNvPr>
        <xdr:cNvCxnSpPr/>
      </xdr:nvCxnSpPr>
      <xdr:spPr>
        <a:xfrm flipH="1">
          <a:off x="13706527388" y="21431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17</xdr:row>
      <xdr:rowOff>47625</xdr:rowOff>
    </xdr:from>
    <xdr:to>
      <xdr:col>2</xdr:col>
      <xdr:colOff>490537</xdr:colOff>
      <xdr:row>17</xdr:row>
      <xdr:rowOff>173831</xdr:rowOff>
    </xdr:to>
    <xdr:cxnSp macro="">
      <xdr:nvCxnSpPr>
        <xdr:cNvPr id="29" name="Straight Connector 28">
          <a:extLst>
            <a:ext uri="{FF2B5EF4-FFF2-40B4-BE49-F238E27FC236}">
              <a16:creationId xmlns:a16="http://schemas.microsoft.com/office/drawing/2014/main" id="{00000000-0008-0000-0B00-00001D000000}"/>
            </a:ext>
          </a:extLst>
        </xdr:cNvPr>
        <xdr:cNvCxnSpPr/>
      </xdr:nvCxnSpPr>
      <xdr:spPr>
        <a:xfrm flipH="1">
          <a:off x="13706536913" y="39147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25</xdr:row>
      <xdr:rowOff>66675</xdr:rowOff>
    </xdr:from>
    <xdr:to>
      <xdr:col>2</xdr:col>
      <xdr:colOff>500062</xdr:colOff>
      <xdr:row>25</xdr:row>
      <xdr:rowOff>192881</xdr:rowOff>
    </xdr:to>
    <xdr:cxnSp macro="">
      <xdr:nvCxnSpPr>
        <xdr:cNvPr id="30" name="Straight Connector 29">
          <a:extLst>
            <a:ext uri="{FF2B5EF4-FFF2-40B4-BE49-F238E27FC236}">
              <a16:creationId xmlns:a16="http://schemas.microsoft.com/office/drawing/2014/main" id="{00000000-0008-0000-0B00-00001E000000}"/>
            </a:ext>
          </a:extLst>
        </xdr:cNvPr>
        <xdr:cNvCxnSpPr/>
      </xdr:nvCxnSpPr>
      <xdr:spPr>
        <a:xfrm flipH="1">
          <a:off x="13706527388" y="560070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33</xdr:row>
      <xdr:rowOff>257175</xdr:rowOff>
    </xdr:from>
    <xdr:to>
      <xdr:col>2</xdr:col>
      <xdr:colOff>500062</xdr:colOff>
      <xdr:row>34</xdr:row>
      <xdr:rowOff>2381</xdr:rowOff>
    </xdr:to>
    <xdr:cxnSp macro="">
      <xdr:nvCxnSpPr>
        <xdr:cNvPr id="31" name="Straight Connector 30">
          <a:extLst>
            <a:ext uri="{FF2B5EF4-FFF2-40B4-BE49-F238E27FC236}">
              <a16:creationId xmlns:a16="http://schemas.microsoft.com/office/drawing/2014/main" id="{00000000-0008-0000-0B00-00001F000000}"/>
            </a:ext>
          </a:extLst>
        </xdr:cNvPr>
        <xdr:cNvCxnSpPr/>
      </xdr:nvCxnSpPr>
      <xdr:spPr>
        <a:xfrm flipH="1">
          <a:off x="13706527388" y="74199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17</xdr:row>
      <xdr:rowOff>38100</xdr:rowOff>
    </xdr:from>
    <xdr:to>
      <xdr:col>2</xdr:col>
      <xdr:colOff>466725</xdr:colOff>
      <xdr:row>17</xdr:row>
      <xdr:rowOff>180974</xdr:rowOff>
    </xdr:to>
    <xdr:cxnSp macro="">
      <xdr:nvCxnSpPr>
        <xdr:cNvPr id="32" name="Straight Connector 31">
          <a:extLst>
            <a:ext uri="{FF2B5EF4-FFF2-40B4-BE49-F238E27FC236}">
              <a16:creationId xmlns:a16="http://schemas.microsoft.com/office/drawing/2014/main" id="{00000000-0008-0000-0B00-000020000000}"/>
            </a:ext>
          </a:extLst>
        </xdr:cNvPr>
        <xdr:cNvCxnSpPr/>
      </xdr:nvCxnSpPr>
      <xdr:spPr>
        <a:xfrm flipH="1" flipV="1">
          <a:off x="13706560725" y="39052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381000</xdr:colOff>
      <xdr:row>25</xdr:row>
      <xdr:rowOff>47625</xdr:rowOff>
    </xdr:from>
    <xdr:to>
      <xdr:col>2</xdr:col>
      <xdr:colOff>495300</xdr:colOff>
      <xdr:row>25</xdr:row>
      <xdr:rowOff>190499</xdr:rowOff>
    </xdr:to>
    <xdr:cxnSp macro="">
      <xdr:nvCxnSpPr>
        <xdr:cNvPr id="33" name="Straight Connector 32">
          <a:extLst>
            <a:ext uri="{FF2B5EF4-FFF2-40B4-BE49-F238E27FC236}">
              <a16:creationId xmlns:a16="http://schemas.microsoft.com/office/drawing/2014/main" id="{00000000-0008-0000-0B00-000021000000}"/>
            </a:ext>
          </a:extLst>
        </xdr:cNvPr>
        <xdr:cNvCxnSpPr/>
      </xdr:nvCxnSpPr>
      <xdr:spPr>
        <a:xfrm flipH="1" flipV="1">
          <a:off x="13706532150" y="55816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371475</xdr:colOff>
      <xdr:row>33</xdr:row>
      <xdr:rowOff>228600</xdr:rowOff>
    </xdr:from>
    <xdr:to>
      <xdr:col>2</xdr:col>
      <xdr:colOff>485775</xdr:colOff>
      <xdr:row>33</xdr:row>
      <xdr:rowOff>371474</xdr:rowOff>
    </xdr:to>
    <xdr:cxnSp macro="">
      <xdr:nvCxnSpPr>
        <xdr:cNvPr id="34" name="Straight Connector 33">
          <a:extLst>
            <a:ext uri="{FF2B5EF4-FFF2-40B4-BE49-F238E27FC236}">
              <a16:creationId xmlns:a16="http://schemas.microsoft.com/office/drawing/2014/main" id="{00000000-0008-0000-0B00-000022000000}"/>
            </a:ext>
          </a:extLst>
        </xdr:cNvPr>
        <xdr:cNvCxnSpPr/>
      </xdr:nvCxnSpPr>
      <xdr:spPr>
        <a:xfrm flipH="1" flipV="1">
          <a:off x="13706541675" y="739140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542925</xdr:colOff>
      <xdr:row>5</xdr:row>
      <xdr:rowOff>133350</xdr:rowOff>
    </xdr:from>
    <xdr:to>
      <xdr:col>9</xdr:col>
      <xdr:colOff>704850</xdr:colOff>
      <xdr:row>30</xdr:row>
      <xdr:rowOff>76200</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12</xdr:row>
      <xdr:rowOff>0</xdr:rowOff>
    </xdr:from>
    <xdr:to>
      <xdr:col>10</xdr:col>
      <xdr:colOff>361950</xdr:colOff>
      <xdr:row>12</xdr:row>
      <xdr:rowOff>0</xdr:rowOff>
    </xdr:to>
    <xdr:cxnSp macro="">
      <xdr:nvCxnSpPr>
        <xdr:cNvPr id="5" name="Straight Connector 4">
          <a:extLst>
            <a:ext uri="{FF2B5EF4-FFF2-40B4-BE49-F238E27FC236}">
              <a16:creationId xmlns:a16="http://schemas.microsoft.com/office/drawing/2014/main" id="{00000000-0008-0000-0D00-000005000000}"/>
            </a:ext>
          </a:extLst>
        </xdr:cNvPr>
        <xdr:cNvCxnSpPr/>
      </xdr:nvCxnSpPr>
      <xdr:spPr>
        <a:xfrm flipH="1">
          <a:off x="20274743550" y="2771775"/>
          <a:ext cx="12573000" cy="0"/>
        </a:xfrm>
        <a:prstGeom prst="line">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542925</xdr:colOff>
      <xdr:row>5</xdr:row>
      <xdr:rowOff>133350</xdr:rowOff>
    </xdr:from>
    <xdr:to>
      <xdr:col>9</xdr:col>
      <xdr:colOff>704850</xdr:colOff>
      <xdr:row>30</xdr:row>
      <xdr:rowOff>76200</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12</xdr:row>
      <xdr:rowOff>0</xdr:rowOff>
    </xdr:from>
    <xdr:to>
      <xdr:col>10</xdr:col>
      <xdr:colOff>361950</xdr:colOff>
      <xdr:row>12</xdr:row>
      <xdr:rowOff>0</xdr:rowOff>
    </xdr:to>
    <xdr:cxnSp macro="">
      <xdr:nvCxnSpPr>
        <xdr:cNvPr id="6" name="Straight Connector 5">
          <a:extLst>
            <a:ext uri="{FF2B5EF4-FFF2-40B4-BE49-F238E27FC236}">
              <a16:creationId xmlns:a16="http://schemas.microsoft.com/office/drawing/2014/main" id="{00000000-0008-0000-0D00-000006000000}"/>
            </a:ext>
          </a:extLst>
        </xdr:cNvPr>
        <xdr:cNvCxnSpPr/>
      </xdr:nvCxnSpPr>
      <xdr:spPr>
        <a:xfrm flipH="1">
          <a:off x="20274743550" y="2771775"/>
          <a:ext cx="12573000" cy="0"/>
        </a:xfrm>
        <a:prstGeom prst="line">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180975</xdr:colOff>
      <xdr:row>9</xdr:row>
      <xdr:rowOff>66675</xdr:rowOff>
    </xdr:from>
    <xdr:to>
      <xdr:col>2</xdr:col>
      <xdr:colOff>328612</xdr:colOff>
      <xdr:row>9</xdr:row>
      <xdr:rowOff>192881</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flipH="1">
          <a:off x="13701698213" y="19335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9</xdr:row>
      <xdr:rowOff>66675</xdr:rowOff>
    </xdr:from>
    <xdr:to>
      <xdr:col>2</xdr:col>
      <xdr:colOff>295275</xdr:colOff>
      <xdr:row>10</xdr:row>
      <xdr:rowOff>9524</xdr:rowOff>
    </xdr:to>
    <xdr:cxnSp macro="">
      <xdr:nvCxnSpPr>
        <xdr:cNvPr id="7" name="Straight Connector 6">
          <a:extLst>
            <a:ext uri="{FF2B5EF4-FFF2-40B4-BE49-F238E27FC236}">
              <a16:creationId xmlns:a16="http://schemas.microsoft.com/office/drawing/2014/main" id="{00000000-0008-0000-0200-000007000000}"/>
            </a:ext>
          </a:extLst>
        </xdr:cNvPr>
        <xdr:cNvCxnSpPr/>
      </xdr:nvCxnSpPr>
      <xdr:spPr>
        <a:xfrm flipH="1" flipV="1">
          <a:off x="13701731550" y="1933575"/>
          <a:ext cx="114300" cy="1523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238125</xdr:colOff>
      <xdr:row>109</xdr:row>
      <xdr:rowOff>47625</xdr:rowOff>
    </xdr:from>
    <xdr:to>
      <xdr:col>2</xdr:col>
      <xdr:colOff>276225</xdr:colOff>
      <xdr:row>109</xdr:row>
      <xdr:rowOff>190499</xdr:rowOff>
    </xdr:to>
    <xdr:cxnSp macro="">
      <xdr:nvCxnSpPr>
        <xdr:cNvPr id="8" name="Straight Connector 7">
          <a:extLst>
            <a:ext uri="{FF2B5EF4-FFF2-40B4-BE49-F238E27FC236}">
              <a16:creationId xmlns:a16="http://schemas.microsoft.com/office/drawing/2014/main" id="{00000000-0008-0000-0200-000008000000}"/>
            </a:ext>
          </a:extLst>
        </xdr:cNvPr>
        <xdr:cNvCxnSpPr/>
      </xdr:nvCxnSpPr>
      <xdr:spPr>
        <a:xfrm flipH="1" flipV="1">
          <a:off x="13701750600" y="23193375"/>
          <a:ext cx="381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107</xdr:row>
      <xdr:rowOff>57150</xdr:rowOff>
    </xdr:from>
    <xdr:to>
      <xdr:col>2</xdr:col>
      <xdr:colOff>328612</xdr:colOff>
      <xdr:row>107</xdr:row>
      <xdr:rowOff>183356</xdr:rowOff>
    </xdr:to>
    <xdr:cxnSp macro="">
      <xdr:nvCxnSpPr>
        <xdr:cNvPr id="9" name="Straight Connector 8">
          <a:extLst>
            <a:ext uri="{FF2B5EF4-FFF2-40B4-BE49-F238E27FC236}">
              <a16:creationId xmlns:a16="http://schemas.microsoft.com/office/drawing/2014/main" id="{00000000-0008-0000-0200-000009000000}"/>
            </a:ext>
          </a:extLst>
        </xdr:cNvPr>
        <xdr:cNvCxnSpPr/>
      </xdr:nvCxnSpPr>
      <xdr:spPr>
        <a:xfrm flipH="1">
          <a:off x="13701698213" y="2280285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209550</xdr:colOff>
      <xdr:row>109</xdr:row>
      <xdr:rowOff>66675</xdr:rowOff>
    </xdr:from>
    <xdr:to>
      <xdr:col>2</xdr:col>
      <xdr:colOff>357187</xdr:colOff>
      <xdr:row>109</xdr:row>
      <xdr:rowOff>192881</xdr:rowOff>
    </xdr:to>
    <xdr:cxnSp macro="">
      <xdr:nvCxnSpPr>
        <xdr:cNvPr id="10" name="Straight Connector 9">
          <a:extLst>
            <a:ext uri="{FF2B5EF4-FFF2-40B4-BE49-F238E27FC236}">
              <a16:creationId xmlns:a16="http://schemas.microsoft.com/office/drawing/2014/main" id="{00000000-0008-0000-0200-00000A000000}"/>
            </a:ext>
          </a:extLst>
        </xdr:cNvPr>
        <xdr:cNvCxnSpPr/>
      </xdr:nvCxnSpPr>
      <xdr:spPr>
        <a:xfrm flipH="1">
          <a:off x="13701669638" y="232124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107</xdr:row>
      <xdr:rowOff>76200</xdr:rowOff>
    </xdr:from>
    <xdr:to>
      <xdr:col>2</xdr:col>
      <xdr:colOff>304800</xdr:colOff>
      <xdr:row>108</xdr:row>
      <xdr:rowOff>19049</xdr:rowOff>
    </xdr:to>
    <xdr:cxnSp macro="">
      <xdr:nvCxnSpPr>
        <xdr:cNvPr id="11" name="Straight Connector 10">
          <a:extLst>
            <a:ext uri="{FF2B5EF4-FFF2-40B4-BE49-F238E27FC236}">
              <a16:creationId xmlns:a16="http://schemas.microsoft.com/office/drawing/2014/main" id="{00000000-0008-0000-0200-00000B000000}"/>
            </a:ext>
          </a:extLst>
        </xdr:cNvPr>
        <xdr:cNvCxnSpPr/>
      </xdr:nvCxnSpPr>
      <xdr:spPr>
        <a:xfrm flipH="1" flipV="1">
          <a:off x="13701722025" y="2282190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133350</xdr:colOff>
      <xdr:row>65</xdr:row>
      <xdr:rowOff>76200</xdr:rowOff>
    </xdr:from>
    <xdr:to>
      <xdr:col>2</xdr:col>
      <xdr:colOff>280987</xdr:colOff>
      <xdr:row>66</xdr:row>
      <xdr:rowOff>2381</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flipH="1">
          <a:off x="13691296913" y="1375410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65</xdr:row>
      <xdr:rowOff>66676</xdr:rowOff>
    </xdr:from>
    <xdr:to>
      <xdr:col>2</xdr:col>
      <xdr:colOff>257175</xdr:colOff>
      <xdr:row>66</xdr:row>
      <xdr:rowOff>9525</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flipH="1" flipV="1">
          <a:off x="13691320725" y="13744576"/>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114300</xdr:colOff>
      <xdr:row>72</xdr:row>
      <xdr:rowOff>190500</xdr:rowOff>
    </xdr:from>
    <xdr:to>
      <xdr:col>59</xdr:col>
      <xdr:colOff>533400</xdr:colOff>
      <xdr:row>74</xdr:row>
      <xdr:rowOff>0</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rot="10800000" flipH="1">
          <a:off x="13672108800" y="15268575"/>
          <a:ext cx="419100" cy="2095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59</xdr:col>
      <xdr:colOff>76200</xdr:colOff>
      <xdr:row>62</xdr:row>
      <xdr:rowOff>38100</xdr:rowOff>
    </xdr:from>
    <xdr:to>
      <xdr:col>59</xdr:col>
      <xdr:colOff>495300</xdr:colOff>
      <xdr:row>63</xdr:row>
      <xdr:rowOff>47625</xdr:rowOff>
    </xdr:to>
    <xdr:sp macro="" textlink="">
      <xdr:nvSpPr>
        <xdr:cNvPr id="6" name="Right Arrow 5">
          <a:extLst>
            <a:ext uri="{FF2B5EF4-FFF2-40B4-BE49-F238E27FC236}">
              <a16:creationId xmlns:a16="http://schemas.microsoft.com/office/drawing/2014/main" id="{00000000-0008-0000-0300-000006000000}"/>
            </a:ext>
          </a:extLst>
        </xdr:cNvPr>
        <xdr:cNvSpPr/>
      </xdr:nvSpPr>
      <xdr:spPr>
        <a:xfrm rot="10800000" flipH="1">
          <a:off x="13672146900" y="13115925"/>
          <a:ext cx="419100" cy="2095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59</xdr:col>
      <xdr:colOff>123825</xdr:colOff>
      <xdr:row>74</xdr:row>
      <xdr:rowOff>190500</xdr:rowOff>
    </xdr:from>
    <xdr:to>
      <xdr:col>59</xdr:col>
      <xdr:colOff>542925</xdr:colOff>
      <xdr:row>76</xdr:row>
      <xdr:rowOff>19050</xdr:rowOff>
    </xdr:to>
    <xdr:sp macro="" textlink="">
      <xdr:nvSpPr>
        <xdr:cNvPr id="7" name="Right Arrow 6">
          <a:extLst>
            <a:ext uri="{FF2B5EF4-FFF2-40B4-BE49-F238E27FC236}">
              <a16:creationId xmlns:a16="http://schemas.microsoft.com/office/drawing/2014/main" id="{00000000-0008-0000-0300-000007000000}"/>
            </a:ext>
          </a:extLst>
        </xdr:cNvPr>
        <xdr:cNvSpPr/>
      </xdr:nvSpPr>
      <xdr:spPr>
        <a:xfrm rot="10800000" flipH="1">
          <a:off x="13672099275" y="15668625"/>
          <a:ext cx="419100" cy="228600"/>
        </a:xfrm>
        <a:prstGeom prst="righ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333375</xdr:colOff>
      <xdr:row>9</xdr:row>
      <xdr:rowOff>38100</xdr:rowOff>
    </xdr:from>
    <xdr:to>
      <xdr:col>2</xdr:col>
      <xdr:colOff>481012</xdr:colOff>
      <xdr:row>9</xdr:row>
      <xdr:rowOff>164306</xdr:rowOff>
    </xdr:to>
    <xdr:cxnSp macro="">
      <xdr:nvCxnSpPr>
        <xdr:cNvPr id="2" name="Straight Connector 1">
          <a:extLst>
            <a:ext uri="{FF2B5EF4-FFF2-40B4-BE49-F238E27FC236}">
              <a16:creationId xmlns:a16="http://schemas.microsoft.com/office/drawing/2014/main" id="{00000000-0008-0000-0400-000002000000}"/>
            </a:ext>
          </a:extLst>
        </xdr:cNvPr>
        <xdr:cNvCxnSpPr/>
      </xdr:nvCxnSpPr>
      <xdr:spPr>
        <a:xfrm flipH="1">
          <a:off x="13698650213" y="19145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333375</xdr:colOff>
      <xdr:row>10</xdr:row>
      <xdr:rowOff>47625</xdr:rowOff>
    </xdr:from>
    <xdr:to>
      <xdr:col>2</xdr:col>
      <xdr:colOff>481012</xdr:colOff>
      <xdr:row>10</xdr:row>
      <xdr:rowOff>173831</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flipH="1">
          <a:off x="13698650213" y="21240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361950</xdr:colOff>
      <xdr:row>10</xdr:row>
      <xdr:rowOff>47625</xdr:rowOff>
    </xdr:from>
    <xdr:to>
      <xdr:col>2</xdr:col>
      <xdr:colOff>476250</xdr:colOff>
      <xdr:row>10</xdr:row>
      <xdr:rowOff>190499</xdr:rowOff>
    </xdr:to>
    <xdr:cxnSp macro="">
      <xdr:nvCxnSpPr>
        <xdr:cNvPr id="4" name="Straight Connector 3">
          <a:extLst>
            <a:ext uri="{FF2B5EF4-FFF2-40B4-BE49-F238E27FC236}">
              <a16:creationId xmlns:a16="http://schemas.microsoft.com/office/drawing/2014/main" id="{00000000-0008-0000-0400-000004000000}"/>
            </a:ext>
          </a:extLst>
        </xdr:cNvPr>
        <xdr:cNvCxnSpPr/>
      </xdr:nvCxnSpPr>
      <xdr:spPr>
        <a:xfrm flipH="1" flipV="1">
          <a:off x="13698654975" y="212407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9</xdr:row>
      <xdr:rowOff>57150</xdr:rowOff>
    </xdr:from>
    <xdr:to>
      <xdr:col>2</xdr:col>
      <xdr:colOff>466725</xdr:colOff>
      <xdr:row>9</xdr:row>
      <xdr:rowOff>200024</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a:xfrm flipH="1" flipV="1">
          <a:off x="13698664500" y="193357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361950</xdr:colOff>
      <xdr:row>29</xdr:row>
      <xdr:rowOff>76200</xdr:rowOff>
    </xdr:from>
    <xdr:to>
      <xdr:col>2</xdr:col>
      <xdr:colOff>476250</xdr:colOff>
      <xdr:row>30</xdr:row>
      <xdr:rowOff>19049</xdr:rowOff>
    </xdr:to>
    <xdr:cxnSp macro="">
      <xdr:nvCxnSpPr>
        <xdr:cNvPr id="6" name="Straight Connector 5">
          <a:extLst>
            <a:ext uri="{FF2B5EF4-FFF2-40B4-BE49-F238E27FC236}">
              <a16:creationId xmlns:a16="http://schemas.microsoft.com/office/drawing/2014/main" id="{00000000-0008-0000-0400-000006000000}"/>
            </a:ext>
          </a:extLst>
        </xdr:cNvPr>
        <xdr:cNvCxnSpPr/>
      </xdr:nvCxnSpPr>
      <xdr:spPr>
        <a:xfrm flipH="1" flipV="1">
          <a:off x="13698654975" y="6381750"/>
          <a:ext cx="114300" cy="1523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31</xdr:row>
      <xdr:rowOff>57150</xdr:rowOff>
    </xdr:from>
    <xdr:to>
      <xdr:col>2</xdr:col>
      <xdr:colOff>466725</xdr:colOff>
      <xdr:row>31</xdr:row>
      <xdr:rowOff>200024</xdr:rowOff>
    </xdr:to>
    <xdr:cxnSp macro="">
      <xdr:nvCxnSpPr>
        <xdr:cNvPr id="7" name="Straight Connector 6">
          <a:extLst>
            <a:ext uri="{FF2B5EF4-FFF2-40B4-BE49-F238E27FC236}">
              <a16:creationId xmlns:a16="http://schemas.microsoft.com/office/drawing/2014/main" id="{00000000-0008-0000-0400-000007000000}"/>
            </a:ext>
          </a:extLst>
        </xdr:cNvPr>
        <xdr:cNvCxnSpPr/>
      </xdr:nvCxnSpPr>
      <xdr:spPr>
        <a:xfrm flipH="1" flipV="1">
          <a:off x="13698664500" y="678180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361950</xdr:colOff>
      <xdr:row>29</xdr:row>
      <xdr:rowOff>76200</xdr:rowOff>
    </xdr:from>
    <xdr:to>
      <xdr:col>2</xdr:col>
      <xdr:colOff>509587</xdr:colOff>
      <xdr:row>30</xdr:row>
      <xdr:rowOff>2381</xdr:rowOff>
    </xdr:to>
    <xdr:cxnSp macro="">
      <xdr:nvCxnSpPr>
        <xdr:cNvPr id="8" name="Straight Connector 7">
          <a:extLst>
            <a:ext uri="{FF2B5EF4-FFF2-40B4-BE49-F238E27FC236}">
              <a16:creationId xmlns:a16="http://schemas.microsoft.com/office/drawing/2014/main" id="{00000000-0008-0000-0400-000008000000}"/>
            </a:ext>
          </a:extLst>
        </xdr:cNvPr>
        <xdr:cNvCxnSpPr/>
      </xdr:nvCxnSpPr>
      <xdr:spPr>
        <a:xfrm flipH="1">
          <a:off x="13698621638" y="6381750"/>
          <a:ext cx="147637" cy="1357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31</xdr:row>
      <xdr:rowOff>57150</xdr:rowOff>
    </xdr:from>
    <xdr:to>
      <xdr:col>2</xdr:col>
      <xdr:colOff>500062</xdr:colOff>
      <xdr:row>31</xdr:row>
      <xdr:rowOff>183356</xdr:rowOff>
    </xdr:to>
    <xdr:cxnSp macro="">
      <xdr:nvCxnSpPr>
        <xdr:cNvPr id="9" name="Straight Connector 8">
          <a:extLst>
            <a:ext uri="{FF2B5EF4-FFF2-40B4-BE49-F238E27FC236}">
              <a16:creationId xmlns:a16="http://schemas.microsoft.com/office/drawing/2014/main" id="{00000000-0008-0000-0400-000009000000}"/>
            </a:ext>
          </a:extLst>
        </xdr:cNvPr>
        <xdr:cNvCxnSpPr/>
      </xdr:nvCxnSpPr>
      <xdr:spPr>
        <a:xfrm flipH="1">
          <a:off x="13698631163" y="678180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361950</xdr:colOff>
      <xdr:row>37</xdr:row>
      <xdr:rowOff>76200</xdr:rowOff>
    </xdr:from>
    <xdr:to>
      <xdr:col>2</xdr:col>
      <xdr:colOff>476250</xdr:colOff>
      <xdr:row>38</xdr:row>
      <xdr:rowOff>19049</xdr:rowOff>
    </xdr:to>
    <xdr:cxnSp macro="">
      <xdr:nvCxnSpPr>
        <xdr:cNvPr id="2" name="Straight Connector 1">
          <a:extLst>
            <a:ext uri="{FF2B5EF4-FFF2-40B4-BE49-F238E27FC236}">
              <a16:creationId xmlns:a16="http://schemas.microsoft.com/office/drawing/2014/main" id="{00000000-0008-0000-0500-000002000000}"/>
            </a:ext>
          </a:extLst>
        </xdr:cNvPr>
        <xdr:cNvCxnSpPr/>
      </xdr:nvCxnSpPr>
      <xdr:spPr>
        <a:xfrm flipH="1" flipV="1">
          <a:off x="13696778550" y="1070610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39</xdr:row>
      <xdr:rowOff>228600</xdr:rowOff>
    </xdr:from>
    <xdr:to>
      <xdr:col>2</xdr:col>
      <xdr:colOff>466725</xdr:colOff>
      <xdr:row>39</xdr:row>
      <xdr:rowOff>371474</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flipH="1" flipV="1">
          <a:off x="13696788075" y="1126807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361950</xdr:colOff>
      <xdr:row>37</xdr:row>
      <xdr:rowOff>76200</xdr:rowOff>
    </xdr:from>
    <xdr:to>
      <xdr:col>2</xdr:col>
      <xdr:colOff>509587</xdr:colOff>
      <xdr:row>38</xdr:row>
      <xdr:rowOff>2381</xdr:rowOff>
    </xdr:to>
    <xdr:cxnSp macro="">
      <xdr:nvCxnSpPr>
        <xdr:cNvPr id="4" name="Straight Connector 3">
          <a:extLst>
            <a:ext uri="{FF2B5EF4-FFF2-40B4-BE49-F238E27FC236}">
              <a16:creationId xmlns:a16="http://schemas.microsoft.com/office/drawing/2014/main" id="{00000000-0008-0000-0500-000004000000}"/>
            </a:ext>
          </a:extLst>
        </xdr:cNvPr>
        <xdr:cNvCxnSpPr/>
      </xdr:nvCxnSpPr>
      <xdr:spPr>
        <a:xfrm flipH="1">
          <a:off x="13696745213" y="1070610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39</xdr:row>
      <xdr:rowOff>247650</xdr:rowOff>
    </xdr:from>
    <xdr:to>
      <xdr:col>2</xdr:col>
      <xdr:colOff>500062</xdr:colOff>
      <xdr:row>39</xdr:row>
      <xdr:rowOff>373856</xdr:rowOff>
    </xdr:to>
    <xdr:cxnSp macro="">
      <xdr:nvCxnSpPr>
        <xdr:cNvPr id="5" name="Straight Connector 4">
          <a:extLst>
            <a:ext uri="{FF2B5EF4-FFF2-40B4-BE49-F238E27FC236}">
              <a16:creationId xmlns:a16="http://schemas.microsoft.com/office/drawing/2014/main" id="{00000000-0008-0000-0500-000005000000}"/>
            </a:ext>
          </a:extLst>
        </xdr:cNvPr>
        <xdr:cNvCxnSpPr/>
      </xdr:nvCxnSpPr>
      <xdr:spPr>
        <a:xfrm flipH="1">
          <a:off x="13696754738" y="112871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7</xdr:row>
      <xdr:rowOff>57150</xdr:rowOff>
    </xdr:from>
    <xdr:to>
      <xdr:col>2</xdr:col>
      <xdr:colOff>500062</xdr:colOff>
      <xdr:row>7</xdr:row>
      <xdr:rowOff>183356</xdr:rowOff>
    </xdr:to>
    <xdr:cxnSp macro="">
      <xdr:nvCxnSpPr>
        <xdr:cNvPr id="6" name="Straight Connector 5">
          <a:extLst>
            <a:ext uri="{FF2B5EF4-FFF2-40B4-BE49-F238E27FC236}">
              <a16:creationId xmlns:a16="http://schemas.microsoft.com/office/drawing/2014/main" id="{00000000-0008-0000-0500-000006000000}"/>
            </a:ext>
          </a:extLst>
        </xdr:cNvPr>
        <xdr:cNvCxnSpPr/>
      </xdr:nvCxnSpPr>
      <xdr:spPr>
        <a:xfrm flipH="1">
          <a:off x="13696754738" y="19716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333375</xdr:colOff>
      <xdr:row>16</xdr:row>
      <xdr:rowOff>57150</xdr:rowOff>
    </xdr:from>
    <xdr:to>
      <xdr:col>2</xdr:col>
      <xdr:colOff>481012</xdr:colOff>
      <xdr:row>16</xdr:row>
      <xdr:rowOff>183356</xdr:rowOff>
    </xdr:to>
    <xdr:cxnSp macro="">
      <xdr:nvCxnSpPr>
        <xdr:cNvPr id="7" name="Straight Connector 6">
          <a:extLst>
            <a:ext uri="{FF2B5EF4-FFF2-40B4-BE49-F238E27FC236}">
              <a16:creationId xmlns:a16="http://schemas.microsoft.com/office/drawing/2014/main" id="{00000000-0008-0000-0500-000007000000}"/>
            </a:ext>
          </a:extLst>
        </xdr:cNvPr>
        <xdr:cNvCxnSpPr/>
      </xdr:nvCxnSpPr>
      <xdr:spPr>
        <a:xfrm flipH="1">
          <a:off x="13696773788" y="39909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7</xdr:row>
      <xdr:rowOff>47625</xdr:rowOff>
    </xdr:from>
    <xdr:to>
      <xdr:col>2</xdr:col>
      <xdr:colOff>485775</xdr:colOff>
      <xdr:row>7</xdr:row>
      <xdr:rowOff>190500</xdr:rowOff>
    </xdr:to>
    <xdr:cxnSp macro="">
      <xdr:nvCxnSpPr>
        <xdr:cNvPr id="9" name="Straight Connector 8">
          <a:extLst>
            <a:ext uri="{FF2B5EF4-FFF2-40B4-BE49-F238E27FC236}">
              <a16:creationId xmlns:a16="http://schemas.microsoft.com/office/drawing/2014/main" id="{00000000-0008-0000-0500-000009000000}"/>
            </a:ext>
          </a:extLst>
        </xdr:cNvPr>
        <xdr:cNvCxnSpPr/>
      </xdr:nvCxnSpPr>
      <xdr:spPr>
        <a:xfrm>
          <a:off x="13696769025" y="1962150"/>
          <a:ext cx="13335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333375</xdr:colOff>
      <xdr:row>16</xdr:row>
      <xdr:rowOff>76200</xdr:rowOff>
    </xdr:from>
    <xdr:to>
      <xdr:col>2</xdr:col>
      <xdr:colOff>466725</xdr:colOff>
      <xdr:row>17</xdr:row>
      <xdr:rowOff>19050</xdr:rowOff>
    </xdr:to>
    <xdr:cxnSp macro="">
      <xdr:nvCxnSpPr>
        <xdr:cNvPr id="12" name="Straight Connector 11">
          <a:extLst>
            <a:ext uri="{FF2B5EF4-FFF2-40B4-BE49-F238E27FC236}">
              <a16:creationId xmlns:a16="http://schemas.microsoft.com/office/drawing/2014/main" id="{00000000-0008-0000-0500-00000C000000}"/>
            </a:ext>
          </a:extLst>
        </xdr:cNvPr>
        <xdr:cNvCxnSpPr/>
      </xdr:nvCxnSpPr>
      <xdr:spPr>
        <a:xfrm>
          <a:off x="13696788075" y="4010025"/>
          <a:ext cx="13335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161925</xdr:colOff>
      <xdr:row>7</xdr:row>
      <xdr:rowOff>57150</xdr:rowOff>
    </xdr:from>
    <xdr:to>
      <xdr:col>2</xdr:col>
      <xdr:colOff>276225</xdr:colOff>
      <xdr:row>7</xdr:row>
      <xdr:rowOff>200024</xdr:rowOff>
    </xdr:to>
    <xdr:cxnSp macro="">
      <xdr:nvCxnSpPr>
        <xdr:cNvPr id="2" name="Straight Connector 1">
          <a:extLst>
            <a:ext uri="{FF2B5EF4-FFF2-40B4-BE49-F238E27FC236}">
              <a16:creationId xmlns:a16="http://schemas.microsoft.com/office/drawing/2014/main" id="{00000000-0008-0000-0600-000002000000}"/>
            </a:ext>
          </a:extLst>
        </xdr:cNvPr>
        <xdr:cNvCxnSpPr/>
      </xdr:nvCxnSpPr>
      <xdr:spPr>
        <a:xfrm flipH="1" flipV="1">
          <a:off x="13705341525" y="155257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152400</xdr:colOff>
      <xdr:row>14</xdr:row>
      <xdr:rowOff>66675</xdr:rowOff>
    </xdr:from>
    <xdr:to>
      <xdr:col>2</xdr:col>
      <xdr:colOff>266700</xdr:colOff>
      <xdr:row>15</xdr:row>
      <xdr:rowOff>9524</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flipH="1" flipV="1">
          <a:off x="13705351050" y="2971800"/>
          <a:ext cx="114300" cy="1523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152400</xdr:colOff>
      <xdr:row>14</xdr:row>
      <xdr:rowOff>66675</xdr:rowOff>
    </xdr:from>
    <xdr:to>
      <xdr:col>2</xdr:col>
      <xdr:colOff>300037</xdr:colOff>
      <xdr:row>14</xdr:row>
      <xdr:rowOff>192881</xdr:rowOff>
    </xdr:to>
    <xdr:cxnSp macro="">
      <xdr:nvCxnSpPr>
        <xdr:cNvPr id="4" name="Straight Connector 3">
          <a:extLst>
            <a:ext uri="{FF2B5EF4-FFF2-40B4-BE49-F238E27FC236}">
              <a16:creationId xmlns:a16="http://schemas.microsoft.com/office/drawing/2014/main" id="{00000000-0008-0000-0600-000004000000}"/>
            </a:ext>
          </a:extLst>
        </xdr:cNvPr>
        <xdr:cNvCxnSpPr/>
      </xdr:nvCxnSpPr>
      <xdr:spPr>
        <a:xfrm flipH="1">
          <a:off x="13705317713" y="297180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7</xdr:row>
      <xdr:rowOff>66675</xdr:rowOff>
    </xdr:from>
    <xdr:to>
      <xdr:col>2</xdr:col>
      <xdr:colOff>319087</xdr:colOff>
      <xdr:row>7</xdr:row>
      <xdr:rowOff>192881</xdr:rowOff>
    </xdr:to>
    <xdr:cxnSp macro="">
      <xdr:nvCxnSpPr>
        <xdr:cNvPr id="5" name="Straight Connector 4">
          <a:extLst>
            <a:ext uri="{FF2B5EF4-FFF2-40B4-BE49-F238E27FC236}">
              <a16:creationId xmlns:a16="http://schemas.microsoft.com/office/drawing/2014/main" id="{00000000-0008-0000-0600-000005000000}"/>
            </a:ext>
          </a:extLst>
        </xdr:cNvPr>
        <xdr:cNvCxnSpPr/>
      </xdr:nvCxnSpPr>
      <xdr:spPr>
        <a:xfrm flipH="1">
          <a:off x="13705298663" y="156210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161925</xdr:colOff>
      <xdr:row>24</xdr:row>
      <xdr:rowOff>66675</xdr:rowOff>
    </xdr:from>
    <xdr:to>
      <xdr:col>2</xdr:col>
      <xdr:colOff>309562</xdr:colOff>
      <xdr:row>24</xdr:row>
      <xdr:rowOff>192881</xdr:rowOff>
    </xdr:to>
    <xdr:cxnSp macro="">
      <xdr:nvCxnSpPr>
        <xdr:cNvPr id="7" name="Straight Connector 6">
          <a:extLst>
            <a:ext uri="{FF2B5EF4-FFF2-40B4-BE49-F238E27FC236}">
              <a16:creationId xmlns:a16="http://schemas.microsoft.com/office/drawing/2014/main" id="{00000000-0008-0000-0600-000007000000}"/>
            </a:ext>
          </a:extLst>
        </xdr:cNvPr>
        <xdr:cNvCxnSpPr/>
      </xdr:nvCxnSpPr>
      <xdr:spPr>
        <a:xfrm flipH="1">
          <a:off x="13705308188" y="51720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161925</xdr:colOff>
      <xdr:row>27</xdr:row>
      <xdr:rowOff>57150</xdr:rowOff>
    </xdr:from>
    <xdr:to>
      <xdr:col>2</xdr:col>
      <xdr:colOff>309562</xdr:colOff>
      <xdr:row>27</xdr:row>
      <xdr:rowOff>183356</xdr:rowOff>
    </xdr:to>
    <xdr:cxnSp macro="">
      <xdr:nvCxnSpPr>
        <xdr:cNvPr id="8" name="Straight Connector 7">
          <a:extLst>
            <a:ext uri="{FF2B5EF4-FFF2-40B4-BE49-F238E27FC236}">
              <a16:creationId xmlns:a16="http://schemas.microsoft.com/office/drawing/2014/main" id="{00000000-0008-0000-0600-000008000000}"/>
            </a:ext>
          </a:extLst>
        </xdr:cNvPr>
        <xdr:cNvCxnSpPr/>
      </xdr:nvCxnSpPr>
      <xdr:spPr>
        <a:xfrm flipH="1">
          <a:off x="13705308188" y="577215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161925</xdr:colOff>
      <xdr:row>28</xdr:row>
      <xdr:rowOff>47625</xdr:rowOff>
    </xdr:from>
    <xdr:to>
      <xdr:col>2</xdr:col>
      <xdr:colOff>309562</xdr:colOff>
      <xdr:row>28</xdr:row>
      <xdr:rowOff>173831</xdr:rowOff>
    </xdr:to>
    <xdr:cxnSp macro="">
      <xdr:nvCxnSpPr>
        <xdr:cNvPr id="9" name="Straight Connector 8">
          <a:extLst>
            <a:ext uri="{FF2B5EF4-FFF2-40B4-BE49-F238E27FC236}">
              <a16:creationId xmlns:a16="http://schemas.microsoft.com/office/drawing/2014/main" id="{00000000-0008-0000-0600-000009000000}"/>
            </a:ext>
          </a:extLst>
        </xdr:cNvPr>
        <xdr:cNvCxnSpPr/>
      </xdr:nvCxnSpPr>
      <xdr:spPr>
        <a:xfrm flipH="1">
          <a:off x="13705308188" y="614362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161925</xdr:colOff>
      <xdr:row>24</xdr:row>
      <xdr:rowOff>66675</xdr:rowOff>
    </xdr:from>
    <xdr:to>
      <xdr:col>2</xdr:col>
      <xdr:colOff>276225</xdr:colOff>
      <xdr:row>25</xdr:row>
      <xdr:rowOff>9524</xdr:rowOff>
    </xdr:to>
    <xdr:cxnSp macro="">
      <xdr:nvCxnSpPr>
        <xdr:cNvPr id="10" name="Straight Connector 9">
          <a:extLst>
            <a:ext uri="{FF2B5EF4-FFF2-40B4-BE49-F238E27FC236}">
              <a16:creationId xmlns:a16="http://schemas.microsoft.com/office/drawing/2014/main" id="{00000000-0008-0000-0600-00000A000000}"/>
            </a:ext>
          </a:extLst>
        </xdr:cNvPr>
        <xdr:cNvCxnSpPr/>
      </xdr:nvCxnSpPr>
      <xdr:spPr>
        <a:xfrm flipH="1" flipV="1">
          <a:off x="13705341525" y="517207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27</xdr:row>
      <xdr:rowOff>47625</xdr:rowOff>
    </xdr:from>
    <xdr:to>
      <xdr:col>2</xdr:col>
      <xdr:colOff>285750</xdr:colOff>
      <xdr:row>27</xdr:row>
      <xdr:rowOff>190499</xdr:rowOff>
    </xdr:to>
    <xdr:cxnSp macro="">
      <xdr:nvCxnSpPr>
        <xdr:cNvPr id="11" name="Straight Connector 10">
          <a:extLst>
            <a:ext uri="{FF2B5EF4-FFF2-40B4-BE49-F238E27FC236}">
              <a16:creationId xmlns:a16="http://schemas.microsoft.com/office/drawing/2014/main" id="{00000000-0008-0000-0600-00000B000000}"/>
            </a:ext>
          </a:extLst>
        </xdr:cNvPr>
        <xdr:cNvCxnSpPr/>
      </xdr:nvCxnSpPr>
      <xdr:spPr>
        <a:xfrm flipH="1" flipV="1">
          <a:off x="13705332000" y="576262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161925</xdr:colOff>
      <xdr:row>28</xdr:row>
      <xdr:rowOff>76200</xdr:rowOff>
    </xdr:from>
    <xdr:to>
      <xdr:col>2</xdr:col>
      <xdr:colOff>276225</xdr:colOff>
      <xdr:row>29</xdr:row>
      <xdr:rowOff>19049</xdr:rowOff>
    </xdr:to>
    <xdr:cxnSp macro="">
      <xdr:nvCxnSpPr>
        <xdr:cNvPr id="12" name="Straight Connector 11">
          <a:extLst>
            <a:ext uri="{FF2B5EF4-FFF2-40B4-BE49-F238E27FC236}">
              <a16:creationId xmlns:a16="http://schemas.microsoft.com/office/drawing/2014/main" id="{00000000-0008-0000-0600-00000C000000}"/>
            </a:ext>
          </a:extLst>
        </xdr:cNvPr>
        <xdr:cNvCxnSpPr/>
      </xdr:nvCxnSpPr>
      <xdr:spPr>
        <a:xfrm flipH="1" flipV="1">
          <a:off x="13705341525" y="617220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342900</xdr:colOff>
      <xdr:row>7</xdr:row>
      <xdr:rowOff>66675</xdr:rowOff>
    </xdr:from>
    <xdr:to>
      <xdr:col>2</xdr:col>
      <xdr:colOff>457200</xdr:colOff>
      <xdr:row>8</xdr:row>
      <xdr:rowOff>9524</xdr:rowOff>
    </xdr:to>
    <xdr:cxnSp macro="">
      <xdr:nvCxnSpPr>
        <xdr:cNvPr id="2" name="Straight Connector 1">
          <a:extLst>
            <a:ext uri="{FF2B5EF4-FFF2-40B4-BE49-F238E27FC236}">
              <a16:creationId xmlns:a16="http://schemas.microsoft.com/office/drawing/2014/main" id="{00000000-0008-0000-0700-000002000000}"/>
            </a:ext>
          </a:extLst>
        </xdr:cNvPr>
        <xdr:cNvCxnSpPr/>
      </xdr:nvCxnSpPr>
      <xdr:spPr>
        <a:xfrm flipH="1" flipV="1">
          <a:off x="13789538443" y="1726746"/>
          <a:ext cx="114300" cy="1469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7</xdr:row>
      <xdr:rowOff>66675</xdr:rowOff>
    </xdr:from>
    <xdr:to>
      <xdr:col>2</xdr:col>
      <xdr:colOff>490537</xdr:colOff>
      <xdr:row>7</xdr:row>
      <xdr:rowOff>192881</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flipH="1">
          <a:off x="13789505106" y="1726746"/>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25</xdr:row>
      <xdr:rowOff>66675</xdr:rowOff>
    </xdr:from>
    <xdr:to>
      <xdr:col>2</xdr:col>
      <xdr:colOff>500062</xdr:colOff>
      <xdr:row>25</xdr:row>
      <xdr:rowOff>192881</xdr:rowOff>
    </xdr:to>
    <xdr:cxnSp macro="">
      <xdr:nvCxnSpPr>
        <xdr:cNvPr id="5" name="Straight Connector 4">
          <a:extLst>
            <a:ext uri="{FF2B5EF4-FFF2-40B4-BE49-F238E27FC236}">
              <a16:creationId xmlns:a16="http://schemas.microsoft.com/office/drawing/2014/main" id="{00000000-0008-0000-0700-000005000000}"/>
            </a:ext>
          </a:extLst>
        </xdr:cNvPr>
        <xdr:cNvCxnSpPr/>
      </xdr:nvCxnSpPr>
      <xdr:spPr>
        <a:xfrm flipH="1">
          <a:off x="13789495581" y="54006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25</xdr:row>
      <xdr:rowOff>47625</xdr:rowOff>
    </xdr:from>
    <xdr:to>
      <xdr:col>2</xdr:col>
      <xdr:colOff>466725</xdr:colOff>
      <xdr:row>25</xdr:row>
      <xdr:rowOff>190499</xdr:rowOff>
    </xdr:to>
    <xdr:cxnSp macro="">
      <xdr:nvCxnSpPr>
        <xdr:cNvPr id="7" name="Straight Connector 6">
          <a:extLst>
            <a:ext uri="{FF2B5EF4-FFF2-40B4-BE49-F238E27FC236}">
              <a16:creationId xmlns:a16="http://schemas.microsoft.com/office/drawing/2014/main" id="{00000000-0008-0000-0700-000007000000}"/>
            </a:ext>
          </a:extLst>
        </xdr:cNvPr>
        <xdr:cNvCxnSpPr/>
      </xdr:nvCxnSpPr>
      <xdr:spPr>
        <a:xfrm flipH="1" flipV="1">
          <a:off x="13789528918" y="538162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13</xdr:row>
      <xdr:rowOff>66675</xdr:rowOff>
    </xdr:from>
    <xdr:to>
      <xdr:col>2</xdr:col>
      <xdr:colOff>490537</xdr:colOff>
      <xdr:row>13</xdr:row>
      <xdr:rowOff>192881</xdr:rowOff>
    </xdr:to>
    <xdr:cxnSp macro="">
      <xdr:nvCxnSpPr>
        <xdr:cNvPr id="9" name="Straight Connector 8">
          <a:extLst>
            <a:ext uri="{FF2B5EF4-FFF2-40B4-BE49-F238E27FC236}">
              <a16:creationId xmlns:a16="http://schemas.microsoft.com/office/drawing/2014/main" id="{00000000-0008-0000-0700-000009000000}"/>
            </a:ext>
          </a:extLst>
        </xdr:cNvPr>
        <xdr:cNvCxnSpPr/>
      </xdr:nvCxnSpPr>
      <xdr:spPr>
        <a:xfrm flipH="1">
          <a:off x="13789505106" y="2951389"/>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13</xdr:row>
      <xdr:rowOff>49357</xdr:rowOff>
    </xdr:from>
    <xdr:to>
      <xdr:col>2</xdr:col>
      <xdr:colOff>457200</xdr:colOff>
      <xdr:row>13</xdr:row>
      <xdr:rowOff>191365</xdr:rowOff>
    </xdr:to>
    <xdr:cxnSp macro="">
      <xdr:nvCxnSpPr>
        <xdr:cNvPr id="10" name="Straight Connector 9">
          <a:extLst>
            <a:ext uri="{FF2B5EF4-FFF2-40B4-BE49-F238E27FC236}">
              <a16:creationId xmlns:a16="http://schemas.microsoft.com/office/drawing/2014/main" id="{00000000-0008-0000-0700-00000A000000}"/>
            </a:ext>
          </a:extLst>
        </xdr:cNvPr>
        <xdr:cNvCxnSpPr/>
      </xdr:nvCxnSpPr>
      <xdr:spPr>
        <a:xfrm flipH="1" flipV="1">
          <a:off x="13789538443" y="2934071"/>
          <a:ext cx="114300" cy="14200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42</xdr:row>
      <xdr:rowOff>57150</xdr:rowOff>
    </xdr:from>
    <xdr:to>
      <xdr:col>2</xdr:col>
      <xdr:colOff>457200</xdr:colOff>
      <xdr:row>42</xdr:row>
      <xdr:rowOff>200024</xdr:rowOff>
    </xdr:to>
    <xdr:cxnSp macro="">
      <xdr:nvCxnSpPr>
        <xdr:cNvPr id="11" name="Straight Connector 10">
          <a:extLst>
            <a:ext uri="{FF2B5EF4-FFF2-40B4-BE49-F238E27FC236}">
              <a16:creationId xmlns:a16="http://schemas.microsoft.com/office/drawing/2014/main" id="{00000000-0008-0000-0700-00000B000000}"/>
            </a:ext>
          </a:extLst>
        </xdr:cNvPr>
        <xdr:cNvCxnSpPr/>
      </xdr:nvCxnSpPr>
      <xdr:spPr>
        <a:xfrm flipH="1" flipV="1">
          <a:off x="13789538443" y="8860971"/>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45</xdr:row>
      <xdr:rowOff>47625</xdr:rowOff>
    </xdr:from>
    <xdr:to>
      <xdr:col>2</xdr:col>
      <xdr:colOff>466725</xdr:colOff>
      <xdr:row>45</xdr:row>
      <xdr:rowOff>190499</xdr:rowOff>
    </xdr:to>
    <xdr:cxnSp macro="">
      <xdr:nvCxnSpPr>
        <xdr:cNvPr id="12" name="Straight Connector 11">
          <a:extLst>
            <a:ext uri="{FF2B5EF4-FFF2-40B4-BE49-F238E27FC236}">
              <a16:creationId xmlns:a16="http://schemas.microsoft.com/office/drawing/2014/main" id="{00000000-0008-0000-0700-00000C000000}"/>
            </a:ext>
          </a:extLst>
        </xdr:cNvPr>
        <xdr:cNvCxnSpPr/>
      </xdr:nvCxnSpPr>
      <xdr:spPr>
        <a:xfrm flipH="1" flipV="1">
          <a:off x="13789528918" y="9463768"/>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48</xdr:row>
      <xdr:rowOff>57150</xdr:rowOff>
    </xdr:from>
    <xdr:to>
      <xdr:col>2</xdr:col>
      <xdr:colOff>466725</xdr:colOff>
      <xdr:row>48</xdr:row>
      <xdr:rowOff>200024</xdr:rowOff>
    </xdr:to>
    <xdr:cxnSp macro="">
      <xdr:nvCxnSpPr>
        <xdr:cNvPr id="13" name="Straight Connector 12">
          <a:extLst>
            <a:ext uri="{FF2B5EF4-FFF2-40B4-BE49-F238E27FC236}">
              <a16:creationId xmlns:a16="http://schemas.microsoft.com/office/drawing/2014/main" id="{00000000-0008-0000-0700-00000D000000}"/>
            </a:ext>
          </a:extLst>
        </xdr:cNvPr>
        <xdr:cNvCxnSpPr/>
      </xdr:nvCxnSpPr>
      <xdr:spPr>
        <a:xfrm flipH="1" flipV="1">
          <a:off x="13789528918" y="10085614"/>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42</xdr:row>
      <xdr:rowOff>66675</xdr:rowOff>
    </xdr:from>
    <xdr:to>
      <xdr:col>2</xdr:col>
      <xdr:colOff>500062</xdr:colOff>
      <xdr:row>42</xdr:row>
      <xdr:rowOff>192881</xdr:rowOff>
    </xdr:to>
    <xdr:cxnSp macro="">
      <xdr:nvCxnSpPr>
        <xdr:cNvPr id="14" name="Straight Connector 13">
          <a:extLst>
            <a:ext uri="{FF2B5EF4-FFF2-40B4-BE49-F238E27FC236}">
              <a16:creationId xmlns:a16="http://schemas.microsoft.com/office/drawing/2014/main" id="{00000000-0008-0000-0700-00000E000000}"/>
            </a:ext>
          </a:extLst>
        </xdr:cNvPr>
        <xdr:cNvCxnSpPr/>
      </xdr:nvCxnSpPr>
      <xdr:spPr>
        <a:xfrm flipH="1">
          <a:off x="13789495581" y="8870496"/>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45</xdr:row>
      <xdr:rowOff>47625</xdr:rowOff>
    </xdr:from>
    <xdr:to>
      <xdr:col>2</xdr:col>
      <xdr:colOff>490537</xdr:colOff>
      <xdr:row>45</xdr:row>
      <xdr:rowOff>173831</xdr:rowOff>
    </xdr:to>
    <xdr:cxnSp macro="">
      <xdr:nvCxnSpPr>
        <xdr:cNvPr id="15" name="Straight Connector 14">
          <a:extLst>
            <a:ext uri="{FF2B5EF4-FFF2-40B4-BE49-F238E27FC236}">
              <a16:creationId xmlns:a16="http://schemas.microsoft.com/office/drawing/2014/main" id="{00000000-0008-0000-0700-00000F000000}"/>
            </a:ext>
          </a:extLst>
        </xdr:cNvPr>
        <xdr:cNvCxnSpPr/>
      </xdr:nvCxnSpPr>
      <xdr:spPr>
        <a:xfrm flipH="1">
          <a:off x="13789505106" y="9463768"/>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333375</xdr:colOff>
      <xdr:row>48</xdr:row>
      <xdr:rowOff>38100</xdr:rowOff>
    </xdr:from>
    <xdr:to>
      <xdr:col>2</xdr:col>
      <xdr:colOff>481012</xdr:colOff>
      <xdr:row>48</xdr:row>
      <xdr:rowOff>164306</xdr:rowOff>
    </xdr:to>
    <xdr:cxnSp macro="">
      <xdr:nvCxnSpPr>
        <xdr:cNvPr id="16" name="Straight Connector 15">
          <a:extLst>
            <a:ext uri="{FF2B5EF4-FFF2-40B4-BE49-F238E27FC236}">
              <a16:creationId xmlns:a16="http://schemas.microsoft.com/office/drawing/2014/main" id="{00000000-0008-0000-0700-000010000000}"/>
            </a:ext>
          </a:extLst>
        </xdr:cNvPr>
        <xdr:cNvCxnSpPr/>
      </xdr:nvCxnSpPr>
      <xdr:spPr>
        <a:xfrm flipH="1">
          <a:off x="13789514631" y="10066564"/>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370416</xdr:colOff>
      <xdr:row>19</xdr:row>
      <xdr:rowOff>42332</xdr:rowOff>
    </xdr:from>
    <xdr:to>
      <xdr:col>2</xdr:col>
      <xdr:colOff>484716</xdr:colOff>
      <xdr:row>19</xdr:row>
      <xdr:rowOff>186264</xdr:rowOff>
    </xdr:to>
    <xdr:cxnSp macro="">
      <xdr:nvCxnSpPr>
        <xdr:cNvPr id="17" name="Straight Connector 16">
          <a:extLst>
            <a:ext uri="{FF2B5EF4-FFF2-40B4-BE49-F238E27FC236}">
              <a16:creationId xmlns:a16="http://schemas.microsoft.com/office/drawing/2014/main" id="{00000000-0008-0000-0700-000011000000}"/>
            </a:ext>
          </a:extLst>
        </xdr:cNvPr>
        <xdr:cNvCxnSpPr/>
      </xdr:nvCxnSpPr>
      <xdr:spPr>
        <a:xfrm flipH="1" flipV="1">
          <a:off x="13789510927" y="4151689"/>
          <a:ext cx="114300" cy="14393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349250</xdr:colOff>
      <xdr:row>19</xdr:row>
      <xdr:rowOff>63498</xdr:rowOff>
    </xdr:from>
    <xdr:to>
      <xdr:col>2</xdr:col>
      <xdr:colOff>496887</xdr:colOff>
      <xdr:row>19</xdr:row>
      <xdr:rowOff>189704</xdr:rowOff>
    </xdr:to>
    <xdr:cxnSp macro="">
      <xdr:nvCxnSpPr>
        <xdr:cNvPr id="18" name="Straight Connector 17">
          <a:extLst>
            <a:ext uri="{FF2B5EF4-FFF2-40B4-BE49-F238E27FC236}">
              <a16:creationId xmlns:a16="http://schemas.microsoft.com/office/drawing/2014/main" id="{00000000-0008-0000-0700-000012000000}"/>
            </a:ext>
          </a:extLst>
        </xdr:cNvPr>
        <xdr:cNvCxnSpPr/>
      </xdr:nvCxnSpPr>
      <xdr:spPr>
        <a:xfrm flipH="1">
          <a:off x="13789498756" y="417285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359833</xdr:colOff>
      <xdr:row>32</xdr:row>
      <xdr:rowOff>52915</xdr:rowOff>
    </xdr:from>
    <xdr:to>
      <xdr:col>2</xdr:col>
      <xdr:colOff>507470</xdr:colOff>
      <xdr:row>32</xdr:row>
      <xdr:rowOff>179121</xdr:rowOff>
    </xdr:to>
    <xdr:cxnSp macro="">
      <xdr:nvCxnSpPr>
        <xdr:cNvPr id="19" name="Straight Connector 18">
          <a:extLst>
            <a:ext uri="{FF2B5EF4-FFF2-40B4-BE49-F238E27FC236}">
              <a16:creationId xmlns:a16="http://schemas.microsoft.com/office/drawing/2014/main" id="{00000000-0008-0000-0700-000013000000}"/>
            </a:ext>
          </a:extLst>
        </xdr:cNvPr>
        <xdr:cNvCxnSpPr/>
      </xdr:nvCxnSpPr>
      <xdr:spPr>
        <a:xfrm flipH="1">
          <a:off x="13789488173" y="681566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359833</xdr:colOff>
      <xdr:row>32</xdr:row>
      <xdr:rowOff>52915</xdr:rowOff>
    </xdr:from>
    <xdr:to>
      <xdr:col>2</xdr:col>
      <xdr:colOff>474133</xdr:colOff>
      <xdr:row>32</xdr:row>
      <xdr:rowOff>195789</xdr:rowOff>
    </xdr:to>
    <xdr:cxnSp macro="">
      <xdr:nvCxnSpPr>
        <xdr:cNvPr id="20" name="Straight Connector 19">
          <a:extLst>
            <a:ext uri="{FF2B5EF4-FFF2-40B4-BE49-F238E27FC236}">
              <a16:creationId xmlns:a16="http://schemas.microsoft.com/office/drawing/2014/main" id="{00000000-0008-0000-0700-000014000000}"/>
            </a:ext>
          </a:extLst>
        </xdr:cNvPr>
        <xdr:cNvCxnSpPr/>
      </xdr:nvCxnSpPr>
      <xdr:spPr>
        <a:xfrm flipH="1" flipV="1">
          <a:off x="13789521510" y="6815665"/>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123825</xdr:colOff>
      <xdr:row>21</xdr:row>
      <xdr:rowOff>10583</xdr:rowOff>
    </xdr:from>
    <xdr:to>
      <xdr:col>2</xdr:col>
      <xdr:colOff>232834</xdr:colOff>
      <xdr:row>22</xdr:row>
      <xdr:rowOff>0</xdr:rowOff>
    </xdr:to>
    <xdr:cxnSp macro="">
      <xdr:nvCxnSpPr>
        <xdr:cNvPr id="2" name="Straight Connector 1">
          <a:extLst>
            <a:ext uri="{FF2B5EF4-FFF2-40B4-BE49-F238E27FC236}">
              <a16:creationId xmlns:a16="http://schemas.microsoft.com/office/drawing/2014/main" id="{00000000-0008-0000-0800-000002000000}"/>
            </a:ext>
          </a:extLst>
        </xdr:cNvPr>
        <xdr:cNvCxnSpPr/>
      </xdr:nvCxnSpPr>
      <xdr:spPr>
        <a:xfrm flipH="1" flipV="1">
          <a:off x="13702241666" y="4287308"/>
          <a:ext cx="109009" cy="1894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14</xdr:row>
      <xdr:rowOff>19050</xdr:rowOff>
    </xdr:from>
    <xdr:to>
      <xdr:col>2</xdr:col>
      <xdr:colOff>238125</xdr:colOff>
      <xdr:row>15</xdr:row>
      <xdr:rowOff>38100</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flipH="1" flipV="1">
          <a:off x="13702236375" y="2886075"/>
          <a:ext cx="11430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12</xdr:row>
      <xdr:rowOff>76200</xdr:rowOff>
    </xdr:from>
    <xdr:to>
      <xdr:col>2</xdr:col>
      <xdr:colOff>252412</xdr:colOff>
      <xdr:row>13</xdr:row>
      <xdr:rowOff>2381</xdr:rowOff>
    </xdr:to>
    <xdr:cxnSp macro="">
      <xdr:nvCxnSpPr>
        <xdr:cNvPr id="4" name="Straight Connector 3">
          <a:extLst>
            <a:ext uri="{FF2B5EF4-FFF2-40B4-BE49-F238E27FC236}">
              <a16:creationId xmlns:a16="http://schemas.microsoft.com/office/drawing/2014/main" id="{00000000-0008-0000-0800-000004000000}"/>
            </a:ext>
          </a:extLst>
        </xdr:cNvPr>
        <xdr:cNvCxnSpPr/>
      </xdr:nvCxnSpPr>
      <xdr:spPr>
        <a:xfrm flipH="1">
          <a:off x="13702222088" y="25431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95250</xdr:colOff>
      <xdr:row>14</xdr:row>
      <xdr:rowOff>57150</xdr:rowOff>
    </xdr:from>
    <xdr:to>
      <xdr:col>2</xdr:col>
      <xdr:colOff>242887</xdr:colOff>
      <xdr:row>14</xdr:row>
      <xdr:rowOff>183356</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flipH="1">
          <a:off x="13702231613" y="29241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19</xdr:row>
      <xdr:rowOff>66675</xdr:rowOff>
    </xdr:from>
    <xdr:to>
      <xdr:col>2</xdr:col>
      <xdr:colOff>228600</xdr:colOff>
      <xdr:row>20</xdr:row>
      <xdr:rowOff>0</xdr:rowOff>
    </xdr:to>
    <xdr:cxnSp macro="">
      <xdr:nvCxnSpPr>
        <xdr:cNvPr id="8" name="Straight Connector 7">
          <a:extLst>
            <a:ext uri="{FF2B5EF4-FFF2-40B4-BE49-F238E27FC236}">
              <a16:creationId xmlns:a16="http://schemas.microsoft.com/office/drawing/2014/main" id="{00000000-0008-0000-0800-000008000000}"/>
            </a:ext>
          </a:extLst>
        </xdr:cNvPr>
        <xdr:cNvCxnSpPr/>
      </xdr:nvCxnSpPr>
      <xdr:spPr>
        <a:xfrm flipH="1" flipV="1">
          <a:off x="13702245900" y="3933825"/>
          <a:ext cx="9525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31</xdr:row>
      <xdr:rowOff>66675</xdr:rowOff>
    </xdr:from>
    <xdr:to>
      <xdr:col>2</xdr:col>
      <xdr:colOff>219075</xdr:colOff>
      <xdr:row>32</xdr:row>
      <xdr:rowOff>0</xdr:rowOff>
    </xdr:to>
    <xdr:cxnSp macro="">
      <xdr:nvCxnSpPr>
        <xdr:cNvPr id="9" name="Straight Connector 8">
          <a:extLst>
            <a:ext uri="{FF2B5EF4-FFF2-40B4-BE49-F238E27FC236}">
              <a16:creationId xmlns:a16="http://schemas.microsoft.com/office/drawing/2014/main" id="{00000000-0008-0000-0800-000009000000}"/>
            </a:ext>
          </a:extLst>
        </xdr:cNvPr>
        <xdr:cNvCxnSpPr/>
      </xdr:nvCxnSpPr>
      <xdr:spPr>
        <a:xfrm flipH="1" flipV="1">
          <a:off x="13702255425" y="6696075"/>
          <a:ext cx="95250" cy="133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29</xdr:row>
      <xdr:rowOff>238125</xdr:rowOff>
    </xdr:from>
    <xdr:to>
      <xdr:col>2</xdr:col>
      <xdr:colOff>238125</xdr:colOff>
      <xdr:row>30</xdr:row>
      <xdr:rowOff>1</xdr:rowOff>
    </xdr:to>
    <xdr:cxnSp macro="">
      <xdr:nvCxnSpPr>
        <xdr:cNvPr id="10" name="Straight Connector 9">
          <a:extLst>
            <a:ext uri="{FF2B5EF4-FFF2-40B4-BE49-F238E27FC236}">
              <a16:creationId xmlns:a16="http://schemas.microsoft.com/office/drawing/2014/main" id="{00000000-0008-0000-0800-00000A000000}"/>
            </a:ext>
          </a:extLst>
        </xdr:cNvPr>
        <xdr:cNvCxnSpPr/>
      </xdr:nvCxnSpPr>
      <xdr:spPr>
        <a:xfrm flipH="1" flipV="1">
          <a:off x="13702236375" y="6276975"/>
          <a:ext cx="104775" cy="1428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47</xdr:row>
      <xdr:rowOff>38100</xdr:rowOff>
    </xdr:from>
    <xdr:to>
      <xdr:col>2</xdr:col>
      <xdr:colOff>219075</xdr:colOff>
      <xdr:row>47</xdr:row>
      <xdr:rowOff>190500</xdr:rowOff>
    </xdr:to>
    <xdr:cxnSp macro="">
      <xdr:nvCxnSpPr>
        <xdr:cNvPr id="11" name="Straight Connector 10">
          <a:extLst>
            <a:ext uri="{FF2B5EF4-FFF2-40B4-BE49-F238E27FC236}">
              <a16:creationId xmlns:a16="http://schemas.microsoft.com/office/drawing/2014/main" id="{00000000-0008-0000-0800-00000B000000}"/>
            </a:ext>
          </a:extLst>
        </xdr:cNvPr>
        <xdr:cNvCxnSpPr/>
      </xdr:nvCxnSpPr>
      <xdr:spPr>
        <a:xfrm flipH="1" flipV="1">
          <a:off x="13702255425" y="10344150"/>
          <a:ext cx="76200" cy="15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52</xdr:row>
      <xdr:rowOff>57150</xdr:rowOff>
    </xdr:from>
    <xdr:to>
      <xdr:col>2</xdr:col>
      <xdr:colOff>219075</xdr:colOff>
      <xdr:row>53</xdr:row>
      <xdr:rowOff>9525</xdr:rowOff>
    </xdr:to>
    <xdr:cxnSp macro="">
      <xdr:nvCxnSpPr>
        <xdr:cNvPr id="13" name="Straight Connector 12">
          <a:extLst>
            <a:ext uri="{FF2B5EF4-FFF2-40B4-BE49-F238E27FC236}">
              <a16:creationId xmlns:a16="http://schemas.microsoft.com/office/drawing/2014/main" id="{00000000-0008-0000-0800-00000D000000}"/>
            </a:ext>
          </a:extLst>
        </xdr:cNvPr>
        <xdr:cNvCxnSpPr/>
      </xdr:nvCxnSpPr>
      <xdr:spPr>
        <a:xfrm flipH="1" flipV="1">
          <a:off x="13702255425" y="11372850"/>
          <a:ext cx="76200" cy="15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12</xdr:row>
      <xdr:rowOff>38100</xdr:rowOff>
    </xdr:from>
    <xdr:to>
      <xdr:col>2</xdr:col>
      <xdr:colOff>228600</xdr:colOff>
      <xdr:row>13</xdr:row>
      <xdr:rowOff>57150</xdr:rowOff>
    </xdr:to>
    <xdr:cxnSp macro="">
      <xdr:nvCxnSpPr>
        <xdr:cNvPr id="16" name="Straight Connector 15">
          <a:extLst>
            <a:ext uri="{FF2B5EF4-FFF2-40B4-BE49-F238E27FC236}">
              <a16:creationId xmlns:a16="http://schemas.microsoft.com/office/drawing/2014/main" id="{00000000-0008-0000-0800-000010000000}"/>
            </a:ext>
          </a:extLst>
        </xdr:cNvPr>
        <xdr:cNvCxnSpPr/>
      </xdr:nvCxnSpPr>
      <xdr:spPr>
        <a:xfrm flipH="1" flipV="1">
          <a:off x="13702245900" y="2505075"/>
          <a:ext cx="11430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95250</xdr:colOff>
      <xdr:row>29</xdr:row>
      <xdr:rowOff>200025</xdr:rowOff>
    </xdr:from>
    <xdr:to>
      <xdr:col>2</xdr:col>
      <xdr:colOff>238125</xdr:colOff>
      <xdr:row>30</xdr:row>
      <xdr:rowOff>9527</xdr:rowOff>
    </xdr:to>
    <xdr:cxnSp macro="">
      <xdr:nvCxnSpPr>
        <xdr:cNvPr id="17" name="Straight Connector 16">
          <a:extLst>
            <a:ext uri="{FF2B5EF4-FFF2-40B4-BE49-F238E27FC236}">
              <a16:creationId xmlns:a16="http://schemas.microsoft.com/office/drawing/2014/main" id="{00000000-0008-0000-0800-000011000000}"/>
            </a:ext>
          </a:extLst>
        </xdr:cNvPr>
        <xdr:cNvCxnSpPr/>
      </xdr:nvCxnSpPr>
      <xdr:spPr>
        <a:xfrm flipV="1">
          <a:off x="13702236375" y="6238875"/>
          <a:ext cx="142875" cy="19050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31</xdr:row>
      <xdr:rowOff>66675</xdr:rowOff>
    </xdr:from>
    <xdr:to>
      <xdr:col>2</xdr:col>
      <xdr:colOff>238125</xdr:colOff>
      <xdr:row>32</xdr:row>
      <xdr:rowOff>47624</xdr:rowOff>
    </xdr:to>
    <xdr:cxnSp macro="">
      <xdr:nvCxnSpPr>
        <xdr:cNvPr id="19" name="Straight Connector 18">
          <a:extLst>
            <a:ext uri="{FF2B5EF4-FFF2-40B4-BE49-F238E27FC236}">
              <a16:creationId xmlns:a16="http://schemas.microsoft.com/office/drawing/2014/main" id="{00000000-0008-0000-0800-000013000000}"/>
            </a:ext>
          </a:extLst>
        </xdr:cNvPr>
        <xdr:cNvCxnSpPr/>
      </xdr:nvCxnSpPr>
      <xdr:spPr>
        <a:xfrm flipV="1">
          <a:off x="13702236375" y="6696075"/>
          <a:ext cx="114300" cy="1809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47</xdr:row>
      <xdr:rowOff>38100</xdr:rowOff>
    </xdr:from>
    <xdr:to>
      <xdr:col>2</xdr:col>
      <xdr:colOff>257175</xdr:colOff>
      <xdr:row>48</xdr:row>
      <xdr:rowOff>19049</xdr:rowOff>
    </xdr:to>
    <xdr:cxnSp macro="">
      <xdr:nvCxnSpPr>
        <xdr:cNvPr id="20" name="Straight Connector 19">
          <a:extLst>
            <a:ext uri="{FF2B5EF4-FFF2-40B4-BE49-F238E27FC236}">
              <a16:creationId xmlns:a16="http://schemas.microsoft.com/office/drawing/2014/main" id="{00000000-0008-0000-0800-000014000000}"/>
            </a:ext>
          </a:extLst>
        </xdr:cNvPr>
        <xdr:cNvCxnSpPr/>
      </xdr:nvCxnSpPr>
      <xdr:spPr>
        <a:xfrm flipV="1">
          <a:off x="13702217325" y="10344150"/>
          <a:ext cx="114300" cy="1904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52</xdr:row>
      <xdr:rowOff>57150</xdr:rowOff>
    </xdr:from>
    <xdr:to>
      <xdr:col>2</xdr:col>
      <xdr:colOff>257175</xdr:colOff>
      <xdr:row>53</xdr:row>
      <xdr:rowOff>38099</xdr:rowOff>
    </xdr:to>
    <xdr:cxnSp macro="">
      <xdr:nvCxnSpPr>
        <xdr:cNvPr id="21" name="Straight Connector 20">
          <a:extLst>
            <a:ext uri="{FF2B5EF4-FFF2-40B4-BE49-F238E27FC236}">
              <a16:creationId xmlns:a16="http://schemas.microsoft.com/office/drawing/2014/main" id="{00000000-0008-0000-0800-000015000000}"/>
            </a:ext>
          </a:extLst>
        </xdr:cNvPr>
        <xdr:cNvCxnSpPr/>
      </xdr:nvCxnSpPr>
      <xdr:spPr>
        <a:xfrm flipV="1">
          <a:off x="13702217325" y="11372850"/>
          <a:ext cx="114300" cy="1809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124883</xdr:colOff>
      <xdr:row>19</xdr:row>
      <xdr:rowOff>78316</xdr:rowOff>
    </xdr:from>
    <xdr:to>
      <xdr:col>2</xdr:col>
      <xdr:colOff>272520</xdr:colOff>
      <xdr:row>19</xdr:row>
      <xdr:rowOff>204522</xdr:rowOff>
    </xdr:to>
    <xdr:cxnSp macro="">
      <xdr:nvCxnSpPr>
        <xdr:cNvPr id="18" name="Straight Connector 17">
          <a:extLst>
            <a:ext uri="{FF2B5EF4-FFF2-40B4-BE49-F238E27FC236}">
              <a16:creationId xmlns:a16="http://schemas.microsoft.com/office/drawing/2014/main" id="{00000000-0008-0000-0800-000012000000}"/>
            </a:ext>
          </a:extLst>
        </xdr:cNvPr>
        <xdr:cNvCxnSpPr/>
      </xdr:nvCxnSpPr>
      <xdr:spPr>
        <a:xfrm flipH="1">
          <a:off x="13702201980" y="3945466"/>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107949</xdr:colOff>
      <xdr:row>21</xdr:row>
      <xdr:rowOff>40216</xdr:rowOff>
    </xdr:from>
    <xdr:to>
      <xdr:col>2</xdr:col>
      <xdr:colOff>255586</xdr:colOff>
      <xdr:row>21</xdr:row>
      <xdr:rowOff>166422</xdr:rowOff>
    </xdr:to>
    <xdr:cxnSp macro="">
      <xdr:nvCxnSpPr>
        <xdr:cNvPr id="22" name="Straight Connector 21">
          <a:extLst>
            <a:ext uri="{FF2B5EF4-FFF2-40B4-BE49-F238E27FC236}">
              <a16:creationId xmlns:a16="http://schemas.microsoft.com/office/drawing/2014/main" id="{00000000-0008-0000-0800-000016000000}"/>
            </a:ext>
          </a:extLst>
        </xdr:cNvPr>
        <xdr:cNvCxnSpPr/>
      </xdr:nvCxnSpPr>
      <xdr:spPr>
        <a:xfrm flipH="1">
          <a:off x="13702218914" y="4316941"/>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21</xdr:row>
      <xdr:rowOff>10583</xdr:rowOff>
    </xdr:from>
    <xdr:to>
      <xdr:col>2</xdr:col>
      <xdr:colOff>232834</xdr:colOff>
      <xdr:row>22</xdr:row>
      <xdr:rowOff>0</xdr:rowOff>
    </xdr:to>
    <xdr:cxnSp macro="">
      <xdr:nvCxnSpPr>
        <xdr:cNvPr id="23" name="Straight Connector 22">
          <a:extLst>
            <a:ext uri="{FF2B5EF4-FFF2-40B4-BE49-F238E27FC236}">
              <a16:creationId xmlns:a16="http://schemas.microsoft.com/office/drawing/2014/main" id="{00000000-0008-0000-0800-000017000000}"/>
            </a:ext>
          </a:extLst>
        </xdr:cNvPr>
        <xdr:cNvCxnSpPr/>
      </xdr:nvCxnSpPr>
      <xdr:spPr>
        <a:xfrm flipH="1" flipV="1">
          <a:off x="13702241666" y="4287308"/>
          <a:ext cx="109009" cy="1894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14</xdr:row>
      <xdr:rowOff>19050</xdr:rowOff>
    </xdr:from>
    <xdr:to>
      <xdr:col>2</xdr:col>
      <xdr:colOff>238125</xdr:colOff>
      <xdr:row>15</xdr:row>
      <xdr:rowOff>38100</xdr:rowOff>
    </xdr:to>
    <xdr:cxnSp macro="">
      <xdr:nvCxnSpPr>
        <xdr:cNvPr id="24" name="Straight Connector 23">
          <a:extLst>
            <a:ext uri="{FF2B5EF4-FFF2-40B4-BE49-F238E27FC236}">
              <a16:creationId xmlns:a16="http://schemas.microsoft.com/office/drawing/2014/main" id="{00000000-0008-0000-0800-000018000000}"/>
            </a:ext>
          </a:extLst>
        </xdr:cNvPr>
        <xdr:cNvCxnSpPr/>
      </xdr:nvCxnSpPr>
      <xdr:spPr>
        <a:xfrm flipH="1" flipV="1">
          <a:off x="13702236375" y="2886075"/>
          <a:ext cx="11430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12</xdr:row>
      <xdr:rowOff>76200</xdr:rowOff>
    </xdr:from>
    <xdr:to>
      <xdr:col>2</xdr:col>
      <xdr:colOff>252412</xdr:colOff>
      <xdr:row>13</xdr:row>
      <xdr:rowOff>2381</xdr:rowOff>
    </xdr:to>
    <xdr:cxnSp macro="">
      <xdr:nvCxnSpPr>
        <xdr:cNvPr id="25" name="Straight Connector 24">
          <a:extLst>
            <a:ext uri="{FF2B5EF4-FFF2-40B4-BE49-F238E27FC236}">
              <a16:creationId xmlns:a16="http://schemas.microsoft.com/office/drawing/2014/main" id="{00000000-0008-0000-0800-000019000000}"/>
            </a:ext>
          </a:extLst>
        </xdr:cNvPr>
        <xdr:cNvCxnSpPr/>
      </xdr:nvCxnSpPr>
      <xdr:spPr>
        <a:xfrm flipH="1">
          <a:off x="13702222088" y="25431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95250</xdr:colOff>
      <xdr:row>14</xdr:row>
      <xdr:rowOff>57150</xdr:rowOff>
    </xdr:from>
    <xdr:to>
      <xdr:col>2</xdr:col>
      <xdr:colOff>242887</xdr:colOff>
      <xdr:row>14</xdr:row>
      <xdr:rowOff>183356</xdr:rowOff>
    </xdr:to>
    <xdr:cxnSp macro="">
      <xdr:nvCxnSpPr>
        <xdr:cNvPr id="26" name="Straight Connector 25">
          <a:extLst>
            <a:ext uri="{FF2B5EF4-FFF2-40B4-BE49-F238E27FC236}">
              <a16:creationId xmlns:a16="http://schemas.microsoft.com/office/drawing/2014/main" id="{00000000-0008-0000-0800-00001A000000}"/>
            </a:ext>
          </a:extLst>
        </xdr:cNvPr>
        <xdr:cNvCxnSpPr/>
      </xdr:nvCxnSpPr>
      <xdr:spPr>
        <a:xfrm flipH="1">
          <a:off x="13702231613" y="29241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19</xdr:row>
      <xdr:rowOff>66675</xdr:rowOff>
    </xdr:from>
    <xdr:to>
      <xdr:col>2</xdr:col>
      <xdr:colOff>228600</xdr:colOff>
      <xdr:row>20</xdr:row>
      <xdr:rowOff>0</xdr:rowOff>
    </xdr:to>
    <xdr:cxnSp macro="">
      <xdr:nvCxnSpPr>
        <xdr:cNvPr id="27" name="Straight Connector 26">
          <a:extLst>
            <a:ext uri="{FF2B5EF4-FFF2-40B4-BE49-F238E27FC236}">
              <a16:creationId xmlns:a16="http://schemas.microsoft.com/office/drawing/2014/main" id="{00000000-0008-0000-0800-00001B000000}"/>
            </a:ext>
          </a:extLst>
        </xdr:cNvPr>
        <xdr:cNvCxnSpPr/>
      </xdr:nvCxnSpPr>
      <xdr:spPr>
        <a:xfrm flipH="1" flipV="1">
          <a:off x="13702245900" y="3933825"/>
          <a:ext cx="9525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31</xdr:row>
      <xdr:rowOff>66675</xdr:rowOff>
    </xdr:from>
    <xdr:to>
      <xdr:col>2</xdr:col>
      <xdr:colOff>219075</xdr:colOff>
      <xdr:row>32</xdr:row>
      <xdr:rowOff>0</xdr:rowOff>
    </xdr:to>
    <xdr:cxnSp macro="">
      <xdr:nvCxnSpPr>
        <xdr:cNvPr id="28" name="Straight Connector 27">
          <a:extLst>
            <a:ext uri="{FF2B5EF4-FFF2-40B4-BE49-F238E27FC236}">
              <a16:creationId xmlns:a16="http://schemas.microsoft.com/office/drawing/2014/main" id="{00000000-0008-0000-0800-00001C000000}"/>
            </a:ext>
          </a:extLst>
        </xdr:cNvPr>
        <xdr:cNvCxnSpPr/>
      </xdr:nvCxnSpPr>
      <xdr:spPr>
        <a:xfrm flipH="1" flipV="1">
          <a:off x="13702255425" y="6696075"/>
          <a:ext cx="95250" cy="133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29</xdr:row>
      <xdr:rowOff>238125</xdr:rowOff>
    </xdr:from>
    <xdr:to>
      <xdr:col>2</xdr:col>
      <xdr:colOff>238125</xdr:colOff>
      <xdr:row>30</xdr:row>
      <xdr:rowOff>1</xdr:rowOff>
    </xdr:to>
    <xdr:cxnSp macro="">
      <xdr:nvCxnSpPr>
        <xdr:cNvPr id="29" name="Straight Connector 28">
          <a:extLst>
            <a:ext uri="{FF2B5EF4-FFF2-40B4-BE49-F238E27FC236}">
              <a16:creationId xmlns:a16="http://schemas.microsoft.com/office/drawing/2014/main" id="{00000000-0008-0000-0800-00001D000000}"/>
            </a:ext>
          </a:extLst>
        </xdr:cNvPr>
        <xdr:cNvCxnSpPr/>
      </xdr:nvCxnSpPr>
      <xdr:spPr>
        <a:xfrm flipH="1" flipV="1">
          <a:off x="13702236375" y="6276975"/>
          <a:ext cx="104775" cy="1428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47</xdr:row>
      <xdr:rowOff>38100</xdr:rowOff>
    </xdr:from>
    <xdr:to>
      <xdr:col>2</xdr:col>
      <xdr:colOff>219075</xdr:colOff>
      <xdr:row>47</xdr:row>
      <xdr:rowOff>190500</xdr:rowOff>
    </xdr:to>
    <xdr:cxnSp macro="">
      <xdr:nvCxnSpPr>
        <xdr:cNvPr id="30" name="Straight Connector 29">
          <a:extLst>
            <a:ext uri="{FF2B5EF4-FFF2-40B4-BE49-F238E27FC236}">
              <a16:creationId xmlns:a16="http://schemas.microsoft.com/office/drawing/2014/main" id="{00000000-0008-0000-0800-00001E000000}"/>
            </a:ext>
          </a:extLst>
        </xdr:cNvPr>
        <xdr:cNvCxnSpPr/>
      </xdr:nvCxnSpPr>
      <xdr:spPr>
        <a:xfrm flipH="1" flipV="1">
          <a:off x="13702255425" y="10344150"/>
          <a:ext cx="76200" cy="15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52</xdr:row>
      <xdr:rowOff>57150</xdr:rowOff>
    </xdr:from>
    <xdr:to>
      <xdr:col>2</xdr:col>
      <xdr:colOff>219075</xdr:colOff>
      <xdr:row>53</xdr:row>
      <xdr:rowOff>9525</xdr:rowOff>
    </xdr:to>
    <xdr:cxnSp macro="">
      <xdr:nvCxnSpPr>
        <xdr:cNvPr id="31" name="Straight Connector 30">
          <a:extLst>
            <a:ext uri="{FF2B5EF4-FFF2-40B4-BE49-F238E27FC236}">
              <a16:creationId xmlns:a16="http://schemas.microsoft.com/office/drawing/2014/main" id="{00000000-0008-0000-0800-00001F000000}"/>
            </a:ext>
          </a:extLst>
        </xdr:cNvPr>
        <xdr:cNvCxnSpPr/>
      </xdr:nvCxnSpPr>
      <xdr:spPr>
        <a:xfrm flipH="1" flipV="1">
          <a:off x="13702255425" y="11372850"/>
          <a:ext cx="76200" cy="15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12</xdr:row>
      <xdr:rowOff>38100</xdr:rowOff>
    </xdr:from>
    <xdr:to>
      <xdr:col>2</xdr:col>
      <xdr:colOff>228600</xdr:colOff>
      <xdr:row>13</xdr:row>
      <xdr:rowOff>57150</xdr:rowOff>
    </xdr:to>
    <xdr:cxnSp macro="">
      <xdr:nvCxnSpPr>
        <xdr:cNvPr id="32" name="Straight Connector 31">
          <a:extLst>
            <a:ext uri="{FF2B5EF4-FFF2-40B4-BE49-F238E27FC236}">
              <a16:creationId xmlns:a16="http://schemas.microsoft.com/office/drawing/2014/main" id="{00000000-0008-0000-0800-000020000000}"/>
            </a:ext>
          </a:extLst>
        </xdr:cNvPr>
        <xdr:cNvCxnSpPr/>
      </xdr:nvCxnSpPr>
      <xdr:spPr>
        <a:xfrm flipH="1" flipV="1">
          <a:off x="13702245900" y="2505075"/>
          <a:ext cx="11430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95250</xdr:colOff>
      <xdr:row>29</xdr:row>
      <xdr:rowOff>200025</xdr:rowOff>
    </xdr:from>
    <xdr:to>
      <xdr:col>2</xdr:col>
      <xdr:colOff>238125</xdr:colOff>
      <xdr:row>30</xdr:row>
      <xdr:rowOff>9527</xdr:rowOff>
    </xdr:to>
    <xdr:cxnSp macro="">
      <xdr:nvCxnSpPr>
        <xdr:cNvPr id="33" name="Straight Connector 32">
          <a:extLst>
            <a:ext uri="{FF2B5EF4-FFF2-40B4-BE49-F238E27FC236}">
              <a16:creationId xmlns:a16="http://schemas.microsoft.com/office/drawing/2014/main" id="{00000000-0008-0000-0800-000021000000}"/>
            </a:ext>
          </a:extLst>
        </xdr:cNvPr>
        <xdr:cNvCxnSpPr/>
      </xdr:nvCxnSpPr>
      <xdr:spPr>
        <a:xfrm flipV="1">
          <a:off x="13702236375" y="6238875"/>
          <a:ext cx="142875" cy="19050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31</xdr:row>
      <xdr:rowOff>66675</xdr:rowOff>
    </xdr:from>
    <xdr:to>
      <xdr:col>2</xdr:col>
      <xdr:colOff>238125</xdr:colOff>
      <xdr:row>32</xdr:row>
      <xdr:rowOff>47624</xdr:rowOff>
    </xdr:to>
    <xdr:cxnSp macro="">
      <xdr:nvCxnSpPr>
        <xdr:cNvPr id="34" name="Straight Connector 33">
          <a:extLst>
            <a:ext uri="{FF2B5EF4-FFF2-40B4-BE49-F238E27FC236}">
              <a16:creationId xmlns:a16="http://schemas.microsoft.com/office/drawing/2014/main" id="{00000000-0008-0000-0800-000022000000}"/>
            </a:ext>
          </a:extLst>
        </xdr:cNvPr>
        <xdr:cNvCxnSpPr/>
      </xdr:nvCxnSpPr>
      <xdr:spPr>
        <a:xfrm flipV="1">
          <a:off x="13702236375" y="6696075"/>
          <a:ext cx="114300" cy="1809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47</xdr:row>
      <xdr:rowOff>38100</xdr:rowOff>
    </xdr:from>
    <xdr:to>
      <xdr:col>2</xdr:col>
      <xdr:colOff>257175</xdr:colOff>
      <xdr:row>48</xdr:row>
      <xdr:rowOff>19049</xdr:rowOff>
    </xdr:to>
    <xdr:cxnSp macro="">
      <xdr:nvCxnSpPr>
        <xdr:cNvPr id="35" name="Straight Connector 34">
          <a:extLst>
            <a:ext uri="{FF2B5EF4-FFF2-40B4-BE49-F238E27FC236}">
              <a16:creationId xmlns:a16="http://schemas.microsoft.com/office/drawing/2014/main" id="{00000000-0008-0000-0800-000023000000}"/>
            </a:ext>
          </a:extLst>
        </xdr:cNvPr>
        <xdr:cNvCxnSpPr/>
      </xdr:nvCxnSpPr>
      <xdr:spPr>
        <a:xfrm flipV="1">
          <a:off x="13702217325" y="10344150"/>
          <a:ext cx="114300" cy="1904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52</xdr:row>
      <xdr:rowOff>57150</xdr:rowOff>
    </xdr:from>
    <xdr:to>
      <xdr:col>2</xdr:col>
      <xdr:colOff>257175</xdr:colOff>
      <xdr:row>53</xdr:row>
      <xdr:rowOff>38099</xdr:rowOff>
    </xdr:to>
    <xdr:cxnSp macro="">
      <xdr:nvCxnSpPr>
        <xdr:cNvPr id="36" name="Straight Connector 35">
          <a:extLst>
            <a:ext uri="{FF2B5EF4-FFF2-40B4-BE49-F238E27FC236}">
              <a16:creationId xmlns:a16="http://schemas.microsoft.com/office/drawing/2014/main" id="{00000000-0008-0000-0800-000024000000}"/>
            </a:ext>
          </a:extLst>
        </xdr:cNvPr>
        <xdr:cNvCxnSpPr/>
      </xdr:nvCxnSpPr>
      <xdr:spPr>
        <a:xfrm flipV="1">
          <a:off x="13702217325" y="11372850"/>
          <a:ext cx="114300" cy="1809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124883</xdr:colOff>
      <xdr:row>19</xdr:row>
      <xdr:rowOff>78316</xdr:rowOff>
    </xdr:from>
    <xdr:to>
      <xdr:col>2</xdr:col>
      <xdr:colOff>272520</xdr:colOff>
      <xdr:row>19</xdr:row>
      <xdr:rowOff>204522</xdr:rowOff>
    </xdr:to>
    <xdr:cxnSp macro="">
      <xdr:nvCxnSpPr>
        <xdr:cNvPr id="37" name="Straight Connector 36">
          <a:extLst>
            <a:ext uri="{FF2B5EF4-FFF2-40B4-BE49-F238E27FC236}">
              <a16:creationId xmlns:a16="http://schemas.microsoft.com/office/drawing/2014/main" id="{00000000-0008-0000-0800-000025000000}"/>
            </a:ext>
          </a:extLst>
        </xdr:cNvPr>
        <xdr:cNvCxnSpPr/>
      </xdr:nvCxnSpPr>
      <xdr:spPr>
        <a:xfrm flipH="1">
          <a:off x="13702201980" y="3945466"/>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107949</xdr:colOff>
      <xdr:row>21</xdr:row>
      <xdr:rowOff>40216</xdr:rowOff>
    </xdr:from>
    <xdr:to>
      <xdr:col>2</xdr:col>
      <xdr:colOff>255586</xdr:colOff>
      <xdr:row>21</xdr:row>
      <xdr:rowOff>166422</xdr:rowOff>
    </xdr:to>
    <xdr:cxnSp macro="">
      <xdr:nvCxnSpPr>
        <xdr:cNvPr id="38" name="Straight Connector 37">
          <a:extLst>
            <a:ext uri="{FF2B5EF4-FFF2-40B4-BE49-F238E27FC236}">
              <a16:creationId xmlns:a16="http://schemas.microsoft.com/office/drawing/2014/main" id="{00000000-0008-0000-0800-000026000000}"/>
            </a:ext>
          </a:extLst>
        </xdr:cNvPr>
        <xdr:cNvCxnSpPr/>
      </xdr:nvCxnSpPr>
      <xdr:spPr>
        <a:xfrm flipH="1">
          <a:off x="13702218914" y="4316941"/>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21</xdr:row>
      <xdr:rowOff>10583</xdr:rowOff>
    </xdr:from>
    <xdr:to>
      <xdr:col>2</xdr:col>
      <xdr:colOff>232834</xdr:colOff>
      <xdr:row>22</xdr:row>
      <xdr:rowOff>0</xdr:rowOff>
    </xdr:to>
    <xdr:cxnSp macro="">
      <xdr:nvCxnSpPr>
        <xdr:cNvPr id="39" name="Straight Connector 38">
          <a:extLst>
            <a:ext uri="{FF2B5EF4-FFF2-40B4-BE49-F238E27FC236}">
              <a16:creationId xmlns:a16="http://schemas.microsoft.com/office/drawing/2014/main" id="{00000000-0008-0000-0800-000027000000}"/>
            </a:ext>
          </a:extLst>
        </xdr:cNvPr>
        <xdr:cNvCxnSpPr/>
      </xdr:nvCxnSpPr>
      <xdr:spPr>
        <a:xfrm flipH="1" flipV="1">
          <a:off x="13702241666" y="4287308"/>
          <a:ext cx="109009" cy="1894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14</xdr:row>
      <xdr:rowOff>19050</xdr:rowOff>
    </xdr:from>
    <xdr:to>
      <xdr:col>2</xdr:col>
      <xdr:colOff>238125</xdr:colOff>
      <xdr:row>15</xdr:row>
      <xdr:rowOff>38100</xdr:rowOff>
    </xdr:to>
    <xdr:cxnSp macro="">
      <xdr:nvCxnSpPr>
        <xdr:cNvPr id="40" name="Straight Connector 39">
          <a:extLst>
            <a:ext uri="{FF2B5EF4-FFF2-40B4-BE49-F238E27FC236}">
              <a16:creationId xmlns:a16="http://schemas.microsoft.com/office/drawing/2014/main" id="{00000000-0008-0000-0800-000028000000}"/>
            </a:ext>
          </a:extLst>
        </xdr:cNvPr>
        <xdr:cNvCxnSpPr/>
      </xdr:nvCxnSpPr>
      <xdr:spPr>
        <a:xfrm flipH="1" flipV="1">
          <a:off x="13702236375" y="2886075"/>
          <a:ext cx="11430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12</xdr:row>
      <xdr:rowOff>76200</xdr:rowOff>
    </xdr:from>
    <xdr:to>
      <xdr:col>2</xdr:col>
      <xdr:colOff>252412</xdr:colOff>
      <xdr:row>13</xdr:row>
      <xdr:rowOff>2381</xdr:rowOff>
    </xdr:to>
    <xdr:cxnSp macro="">
      <xdr:nvCxnSpPr>
        <xdr:cNvPr id="41" name="Straight Connector 40">
          <a:extLst>
            <a:ext uri="{FF2B5EF4-FFF2-40B4-BE49-F238E27FC236}">
              <a16:creationId xmlns:a16="http://schemas.microsoft.com/office/drawing/2014/main" id="{00000000-0008-0000-0800-000029000000}"/>
            </a:ext>
          </a:extLst>
        </xdr:cNvPr>
        <xdr:cNvCxnSpPr/>
      </xdr:nvCxnSpPr>
      <xdr:spPr>
        <a:xfrm flipH="1">
          <a:off x="13702222088" y="25431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95250</xdr:colOff>
      <xdr:row>14</xdr:row>
      <xdr:rowOff>57150</xdr:rowOff>
    </xdr:from>
    <xdr:to>
      <xdr:col>2</xdr:col>
      <xdr:colOff>242887</xdr:colOff>
      <xdr:row>14</xdr:row>
      <xdr:rowOff>183356</xdr:rowOff>
    </xdr:to>
    <xdr:cxnSp macro="">
      <xdr:nvCxnSpPr>
        <xdr:cNvPr id="42" name="Straight Connector 41">
          <a:extLst>
            <a:ext uri="{FF2B5EF4-FFF2-40B4-BE49-F238E27FC236}">
              <a16:creationId xmlns:a16="http://schemas.microsoft.com/office/drawing/2014/main" id="{00000000-0008-0000-0800-00002A000000}"/>
            </a:ext>
          </a:extLst>
        </xdr:cNvPr>
        <xdr:cNvCxnSpPr/>
      </xdr:nvCxnSpPr>
      <xdr:spPr>
        <a:xfrm flipH="1">
          <a:off x="13702231613" y="29241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19</xdr:row>
      <xdr:rowOff>66675</xdr:rowOff>
    </xdr:from>
    <xdr:to>
      <xdr:col>2</xdr:col>
      <xdr:colOff>228600</xdr:colOff>
      <xdr:row>20</xdr:row>
      <xdr:rowOff>0</xdr:rowOff>
    </xdr:to>
    <xdr:cxnSp macro="">
      <xdr:nvCxnSpPr>
        <xdr:cNvPr id="43" name="Straight Connector 42">
          <a:extLst>
            <a:ext uri="{FF2B5EF4-FFF2-40B4-BE49-F238E27FC236}">
              <a16:creationId xmlns:a16="http://schemas.microsoft.com/office/drawing/2014/main" id="{00000000-0008-0000-0800-00002B000000}"/>
            </a:ext>
          </a:extLst>
        </xdr:cNvPr>
        <xdr:cNvCxnSpPr/>
      </xdr:nvCxnSpPr>
      <xdr:spPr>
        <a:xfrm flipH="1" flipV="1">
          <a:off x="13702245900" y="3933825"/>
          <a:ext cx="9525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31</xdr:row>
      <xdr:rowOff>66675</xdr:rowOff>
    </xdr:from>
    <xdr:to>
      <xdr:col>2</xdr:col>
      <xdr:colOff>219075</xdr:colOff>
      <xdr:row>32</xdr:row>
      <xdr:rowOff>0</xdr:rowOff>
    </xdr:to>
    <xdr:cxnSp macro="">
      <xdr:nvCxnSpPr>
        <xdr:cNvPr id="44" name="Straight Connector 43">
          <a:extLst>
            <a:ext uri="{FF2B5EF4-FFF2-40B4-BE49-F238E27FC236}">
              <a16:creationId xmlns:a16="http://schemas.microsoft.com/office/drawing/2014/main" id="{00000000-0008-0000-0800-00002C000000}"/>
            </a:ext>
          </a:extLst>
        </xdr:cNvPr>
        <xdr:cNvCxnSpPr/>
      </xdr:nvCxnSpPr>
      <xdr:spPr>
        <a:xfrm flipH="1" flipV="1">
          <a:off x="13702255425" y="6696075"/>
          <a:ext cx="95250" cy="133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29</xdr:row>
      <xdr:rowOff>238125</xdr:rowOff>
    </xdr:from>
    <xdr:to>
      <xdr:col>2</xdr:col>
      <xdr:colOff>238125</xdr:colOff>
      <xdr:row>30</xdr:row>
      <xdr:rowOff>1</xdr:rowOff>
    </xdr:to>
    <xdr:cxnSp macro="">
      <xdr:nvCxnSpPr>
        <xdr:cNvPr id="45" name="Straight Connector 44">
          <a:extLst>
            <a:ext uri="{FF2B5EF4-FFF2-40B4-BE49-F238E27FC236}">
              <a16:creationId xmlns:a16="http://schemas.microsoft.com/office/drawing/2014/main" id="{00000000-0008-0000-0800-00002D000000}"/>
            </a:ext>
          </a:extLst>
        </xdr:cNvPr>
        <xdr:cNvCxnSpPr/>
      </xdr:nvCxnSpPr>
      <xdr:spPr>
        <a:xfrm flipH="1" flipV="1">
          <a:off x="13702236375" y="6276975"/>
          <a:ext cx="104775" cy="1428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47</xdr:row>
      <xdr:rowOff>38100</xdr:rowOff>
    </xdr:from>
    <xdr:to>
      <xdr:col>2</xdr:col>
      <xdr:colOff>219075</xdr:colOff>
      <xdr:row>47</xdr:row>
      <xdr:rowOff>190500</xdr:rowOff>
    </xdr:to>
    <xdr:cxnSp macro="">
      <xdr:nvCxnSpPr>
        <xdr:cNvPr id="46" name="Straight Connector 45">
          <a:extLst>
            <a:ext uri="{FF2B5EF4-FFF2-40B4-BE49-F238E27FC236}">
              <a16:creationId xmlns:a16="http://schemas.microsoft.com/office/drawing/2014/main" id="{00000000-0008-0000-0800-00002E000000}"/>
            </a:ext>
          </a:extLst>
        </xdr:cNvPr>
        <xdr:cNvCxnSpPr/>
      </xdr:nvCxnSpPr>
      <xdr:spPr>
        <a:xfrm flipH="1" flipV="1">
          <a:off x="13702255425" y="10344150"/>
          <a:ext cx="76200" cy="15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52</xdr:row>
      <xdr:rowOff>57150</xdr:rowOff>
    </xdr:from>
    <xdr:to>
      <xdr:col>2</xdr:col>
      <xdr:colOff>219075</xdr:colOff>
      <xdr:row>53</xdr:row>
      <xdr:rowOff>9525</xdr:rowOff>
    </xdr:to>
    <xdr:cxnSp macro="">
      <xdr:nvCxnSpPr>
        <xdr:cNvPr id="47" name="Straight Connector 46">
          <a:extLst>
            <a:ext uri="{FF2B5EF4-FFF2-40B4-BE49-F238E27FC236}">
              <a16:creationId xmlns:a16="http://schemas.microsoft.com/office/drawing/2014/main" id="{00000000-0008-0000-0800-00002F000000}"/>
            </a:ext>
          </a:extLst>
        </xdr:cNvPr>
        <xdr:cNvCxnSpPr/>
      </xdr:nvCxnSpPr>
      <xdr:spPr>
        <a:xfrm flipH="1" flipV="1">
          <a:off x="13702255425" y="11372850"/>
          <a:ext cx="76200" cy="15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12</xdr:row>
      <xdr:rowOff>38100</xdr:rowOff>
    </xdr:from>
    <xdr:to>
      <xdr:col>2</xdr:col>
      <xdr:colOff>228600</xdr:colOff>
      <xdr:row>13</xdr:row>
      <xdr:rowOff>57150</xdr:rowOff>
    </xdr:to>
    <xdr:cxnSp macro="">
      <xdr:nvCxnSpPr>
        <xdr:cNvPr id="48" name="Straight Connector 47">
          <a:extLst>
            <a:ext uri="{FF2B5EF4-FFF2-40B4-BE49-F238E27FC236}">
              <a16:creationId xmlns:a16="http://schemas.microsoft.com/office/drawing/2014/main" id="{00000000-0008-0000-0800-000030000000}"/>
            </a:ext>
          </a:extLst>
        </xdr:cNvPr>
        <xdr:cNvCxnSpPr/>
      </xdr:nvCxnSpPr>
      <xdr:spPr>
        <a:xfrm flipH="1" flipV="1">
          <a:off x="13702245900" y="2505075"/>
          <a:ext cx="11430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95250</xdr:colOff>
      <xdr:row>29</xdr:row>
      <xdr:rowOff>200025</xdr:rowOff>
    </xdr:from>
    <xdr:to>
      <xdr:col>2</xdr:col>
      <xdr:colOff>238125</xdr:colOff>
      <xdr:row>30</xdr:row>
      <xdr:rowOff>9527</xdr:rowOff>
    </xdr:to>
    <xdr:cxnSp macro="">
      <xdr:nvCxnSpPr>
        <xdr:cNvPr id="49" name="Straight Connector 48">
          <a:extLst>
            <a:ext uri="{FF2B5EF4-FFF2-40B4-BE49-F238E27FC236}">
              <a16:creationId xmlns:a16="http://schemas.microsoft.com/office/drawing/2014/main" id="{00000000-0008-0000-0800-000031000000}"/>
            </a:ext>
          </a:extLst>
        </xdr:cNvPr>
        <xdr:cNvCxnSpPr/>
      </xdr:nvCxnSpPr>
      <xdr:spPr>
        <a:xfrm flipV="1">
          <a:off x="13702236375" y="6238875"/>
          <a:ext cx="142875" cy="19050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31</xdr:row>
      <xdr:rowOff>66675</xdr:rowOff>
    </xdr:from>
    <xdr:to>
      <xdr:col>2</xdr:col>
      <xdr:colOff>238125</xdr:colOff>
      <xdr:row>32</xdr:row>
      <xdr:rowOff>47624</xdr:rowOff>
    </xdr:to>
    <xdr:cxnSp macro="">
      <xdr:nvCxnSpPr>
        <xdr:cNvPr id="50" name="Straight Connector 49">
          <a:extLst>
            <a:ext uri="{FF2B5EF4-FFF2-40B4-BE49-F238E27FC236}">
              <a16:creationId xmlns:a16="http://schemas.microsoft.com/office/drawing/2014/main" id="{00000000-0008-0000-0800-000032000000}"/>
            </a:ext>
          </a:extLst>
        </xdr:cNvPr>
        <xdr:cNvCxnSpPr/>
      </xdr:nvCxnSpPr>
      <xdr:spPr>
        <a:xfrm flipV="1">
          <a:off x="13702236375" y="6696075"/>
          <a:ext cx="114300" cy="1809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47</xdr:row>
      <xdr:rowOff>38100</xdr:rowOff>
    </xdr:from>
    <xdr:to>
      <xdr:col>2</xdr:col>
      <xdr:colOff>257175</xdr:colOff>
      <xdr:row>48</xdr:row>
      <xdr:rowOff>19049</xdr:rowOff>
    </xdr:to>
    <xdr:cxnSp macro="">
      <xdr:nvCxnSpPr>
        <xdr:cNvPr id="51" name="Straight Connector 50">
          <a:extLst>
            <a:ext uri="{FF2B5EF4-FFF2-40B4-BE49-F238E27FC236}">
              <a16:creationId xmlns:a16="http://schemas.microsoft.com/office/drawing/2014/main" id="{00000000-0008-0000-0800-000033000000}"/>
            </a:ext>
          </a:extLst>
        </xdr:cNvPr>
        <xdr:cNvCxnSpPr/>
      </xdr:nvCxnSpPr>
      <xdr:spPr>
        <a:xfrm flipV="1">
          <a:off x="13702217325" y="10344150"/>
          <a:ext cx="114300" cy="1904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52</xdr:row>
      <xdr:rowOff>57150</xdr:rowOff>
    </xdr:from>
    <xdr:to>
      <xdr:col>2</xdr:col>
      <xdr:colOff>257175</xdr:colOff>
      <xdr:row>53</xdr:row>
      <xdr:rowOff>38099</xdr:rowOff>
    </xdr:to>
    <xdr:cxnSp macro="">
      <xdr:nvCxnSpPr>
        <xdr:cNvPr id="52" name="Straight Connector 51">
          <a:extLst>
            <a:ext uri="{FF2B5EF4-FFF2-40B4-BE49-F238E27FC236}">
              <a16:creationId xmlns:a16="http://schemas.microsoft.com/office/drawing/2014/main" id="{00000000-0008-0000-0800-000034000000}"/>
            </a:ext>
          </a:extLst>
        </xdr:cNvPr>
        <xdr:cNvCxnSpPr/>
      </xdr:nvCxnSpPr>
      <xdr:spPr>
        <a:xfrm flipV="1">
          <a:off x="13702217325" y="11372850"/>
          <a:ext cx="114300" cy="1809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124883</xdr:colOff>
      <xdr:row>19</xdr:row>
      <xdr:rowOff>78316</xdr:rowOff>
    </xdr:from>
    <xdr:to>
      <xdr:col>2</xdr:col>
      <xdr:colOff>272520</xdr:colOff>
      <xdr:row>19</xdr:row>
      <xdr:rowOff>204522</xdr:rowOff>
    </xdr:to>
    <xdr:cxnSp macro="">
      <xdr:nvCxnSpPr>
        <xdr:cNvPr id="53" name="Straight Connector 52">
          <a:extLst>
            <a:ext uri="{FF2B5EF4-FFF2-40B4-BE49-F238E27FC236}">
              <a16:creationId xmlns:a16="http://schemas.microsoft.com/office/drawing/2014/main" id="{00000000-0008-0000-0800-000035000000}"/>
            </a:ext>
          </a:extLst>
        </xdr:cNvPr>
        <xdr:cNvCxnSpPr/>
      </xdr:nvCxnSpPr>
      <xdr:spPr>
        <a:xfrm flipH="1">
          <a:off x="13702201980" y="3945466"/>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107949</xdr:colOff>
      <xdr:row>21</xdr:row>
      <xdr:rowOff>40216</xdr:rowOff>
    </xdr:from>
    <xdr:to>
      <xdr:col>2</xdr:col>
      <xdr:colOff>255586</xdr:colOff>
      <xdr:row>21</xdr:row>
      <xdr:rowOff>166422</xdr:rowOff>
    </xdr:to>
    <xdr:cxnSp macro="">
      <xdr:nvCxnSpPr>
        <xdr:cNvPr id="54" name="Straight Connector 53">
          <a:extLst>
            <a:ext uri="{FF2B5EF4-FFF2-40B4-BE49-F238E27FC236}">
              <a16:creationId xmlns:a16="http://schemas.microsoft.com/office/drawing/2014/main" id="{00000000-0008-0000-0800-000036000000}"/>
            </a:ext>
          </a:extLst>
        </xdr:cNvPr>
        <xdr:cNvCxnSpPr/>
      </xdr:nvCxnSpPr>
      <xdr:spPr>
        <a:xfrm flipH="1">
          <a:off x="13702218914" y="4316941"/>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21</xdr:row>
      <xdr:rowOff>10583</xdr:rowOff>
    </xdr:from>
    <xdr:to>
      <xdr:col>2</xdr:col>
      <xdr:colOff>232834</xdr:colOff>
      <xdr:row>22</xdr:row>
      <xdr:rowOff>0</xdr:rowOff>
    </xdr:to>
    <xdr:cxnSp macro="">
      <xdr:nvCxnSpPr>
        <xdr:cNvPr id="55" name="Straight Connector 54">
          <a:extLst>
            <a:ext uri="{FF2B5EF4-FFF2-40B4-BE49-F238E27FC236}">
              <a16:creationId xmlns:a16="http://schemas.microsoft.com/office/drawing/2014/main" id="{00000000-0008-0000-0800-000037000000}"/>
            </a:ext>
          </a:extLst>
        </xdr:cNvPr>
        <xdr:cNvCxnSpPr/>
      </xdr:nvCxnSpPr>
      <xdr:spPr>
        <a:xfrm flipH="1" flipV="1">
          <a:off x="13702241666" y="4287308"/>
          <a:ext cx="109009" cy="1894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14</xdr:row>
      <xdr:rowOff>19050</xdr:rowOff>
    </xdr:from>
    <xdr:to>
      <xdr:col>2</xdr:col>
      <xdr:colOff>238125</xdr:colOff>
      <xdr:row>15</xdr:row>
      <xdr:rowOff>38100</xdr:rowOff>
    </xdr:to>
    <xdr:cxnSp macro="">
      <xdr:nvCxnSpPr>
        <xdr:cNvPr id="56" name="Straight Connector 55">
          <a:extLst>
            <a:ext uri="{FF2B5EF4-FFF2-40B4-BE49-F238E27FC236}">
              <a16:creationId xmlns:a16="http://schemas.microsoft.com/office/drawing/2014/main" id="{00000000-0008-0000-0800-000038000000}"/>
            </a:ext>
          </a:extLst>
        </xdr:cNvPr>
        <xdr:cNvCxnSpPr/>
      </xdr:nvCxnSpPr>
      <xdr:spPr>
        <a:xfrm flipH="1" flipV="1">
          <a:off x="13702236375" y="2886075"/>
          <a:ext cx="11430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12</xdr:row>
      <xdr:rowOff>76200</xdr:rowOff>
    </xdr:from>
    <xdr:to>
      <xdr:col>2</xdr:col>
      <xdr:colOff>252412</xdr:colOff>
      <xdr:row>13</xdr:row>
      <xdr:rowOff>2381</xdr:rowOff>
    </xdr:to>
    <xdr:cxnSp macro="">
      <xdr:nvCxnSpPr>
        <xdr:cNvPr id="57" name="Straight Connector 56">
          <a:extLst>
            <a:ext uri="{FF2B5EF4-FFF2-40B4-BE49-F238E27FC236}">
              <a16:creationId xmlns:a16="http://schemas.microsoft.com/office/drawing/2014/main" id="{00000000-0008-0000-0800-000039000000}"/>
            </a:ext>
          </a:extLst>
        </xdr:cNvPr>
        <xdr:cNvCxnSpPr/>
      </xdr:nvCxnSpPr>
      <xdr:spPr>
        <a:xfrm flipH="1">
          <a:off x="13702222088" y="25431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95250</xdr:colOff>
      <xdr:row>14</xdr:row>
      <xdr:rowOff>57150</xdr:rowOff>
    </xdr:from>
    <xdr:to>
      <xdr:col>2</xdr:col>
      <xdr:colOff>242887</xdr:colOff>
      <xdr:row>14</xdr:row>
      <xdr:rowOff>183356</xdr:rowOff>
    </xdr:to>
    <xdr:cxnSp macro="">
      <xdr:nvCxnSpPr>
        <xdr:cNvPr id="58" name="Straight Connector 57">
          <a:extLst>
            <a:ext uri="{FF2B5EF4-FFF2-40B4-BE49-F238E27FC236}">
              <a16:creationId xmlns:a16="http://schemas.microsoft.com/office/drawing/2014/main" id="{00000000-0008-0000-0800-00003A000000}"/>
            </a:ext>
          </a:extLst>
        </xdr:cNvPr>
        <xdr:cNvCxnSpPr/>
      </xdr:nvCxnSpPr>
      <xdr:spPr>
        <a:xfrm flipH="1">
          <a:off x="13702231613" y="29241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19</xdr:row>
      <xdr:rowOff>66675</xdr:rowOff>
    </xdr:from>
    <xdr:to>
      <xdr:col>2</xdr:col>
      <xdr:colOff>228600</xdr:colOff>
      <xdr:row>20</xdr:row>
      <xdr:rowOff>0</xdr:rowOff>
    </xdr:to>
    <xdr:cxnSp macro="">
      <xdr:nvCxnSpPr>
        <xdr:cNvPr id="59" name="Straight Connector 58">
          <a:extLst>
            <a:ext uri="{FF2B5EF4-FFF2-40B4-BE49-F238E27FC236}">
              <a16:creationId xmlns:a16="http://schemas.microsoft.com/office/drawing/2014/main" id="{00000000-0008-0000-0800-00003B000000}"/>
            </a:ext>
          </a:extLst>
        </xdr:cNvPr>
        <xdr:cNvCxnSpPr/>
      </xdr:nvCxnSpPr>
      <xdr:spPr>
        <a:xfrm flipH="1" flipV="1">
          <a:off x="13702245900" y="3933825"/>
          <a:ext cx="9525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31</xdr:row>
      <xdr:rowOff>66675</xdr:rowOff>
    </xdr:from>
    <xdr:to>
      <xdr:col>2</xdr:col>
      <xdr:colOff>219075</xdr:colOff>
      <xdr:row>32</xdr:row>
      <xdr:rowOff>0</xdr:rowOff>
    </xdr:to>
    <xdr:cxnSp macro="">
      <xdr:nvCxnSpPr>
        <xdr:cNvPr id="60" name="Straight Connector 59">
          <a:extLst>
            <a:ext uri="{FF2B5EF4-FFF2-40B4-BE49-F238E27FC236}">
              <a16:creationId xmlns:a16="http://schemas.microsoft.com/office/drawing/2014/main" id="{00000000-0008-0000-0800-00003C000000}"/>
            </a:ext>
          </a:extLst>
        </xdr:cNvPr>
        <xdr:cNvCxnSpPr/>
      </xdr:nvCxnSpPr>
      <xdr:spPr>
        <a:xfrm flipH="1" flipV="1">
          <a:off x="13702255425" y="6696075"/>
          <a:ext cx="95250" cy="133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29</xdr:row>
      <xdr:rowOff>238125</xdr:rowOff>
    </xdr:from>
    <xdr:to>
      <xdr:col>2</xdr:col>
      <xdr:colOff>238125</xdr:colOff>
      <xdr:row>30</xdr:row>
      <xdr:rowOff>1</xdr:rowOff>
    </xdr:to>
    <xdr:cxnSp macro="">
      <xdr:nvCxnSpPr>
        <xdr:cNvPr id="61" name="Straight Connector 60">
          <a:extLst>
            <a:ext uri="{FF2B5EF4-FFF2-40B4-BE49-F238E27FC236}">
              <a16:creationId xmlns:a16="http://schemas.microsoft.com/office/drawing/2014/main" id="{00000000-0008-0000-0800-00003D000000}"/>
            </a:ext>
          </a:extLst>
        </xdr:cNvPr>
        <xdr:cNvCxnSpPr/>
      </xdr:nvCxnSpPr>
      <xdr:spPr>
        <a:xfrm flipH="1" flipV="1">
          <a:off x="13702236375" y="6276975"/>
          <a:ext cx="104775" cy="1428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47</xdr:row>
      <xdr:rowOff>38100</xdr:rowOff>
    </xdr:from>
    <xdr:to>
      <xdr:col>2</xdr:col>
      <xdr:colOff>219075</xdr:colOff>
      <xdr:row>47</xdr:row>
      <xdr:rowOff>190500</xdr:rowOff>
    </xdr:to>
    <xdr:cxnSp macro="">
      <xdr:nvCxnSpPr>
        <xdr:cNvPr id="62" name="Straight Connector 61">
          <a:extLst>
            <a:ext uri="{FF2B5EF4-FFF2-40B4-BE49-F238E27FC236}">
              <a16:creationId xmlns:a16="http://schemas.microsoft.com/office/drawing/2014/main" id="{00000000-0008-0000-0800-00003E000000}"/>
            </a:ext>
          </a:extLst>
        </xdr:cNvPr>
        <xdr:cNvCxnSpPr/>
      </xdr:nvCxnSpPr>
      <xdr:spPr>
        <a:xfrm flipH="1" flipV="1">
          <a:off x="13702255425" y="10344150"/>
          <a:ext cx="76200" cy="15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52</xdr:row>
      <xdr:rowOff>57150</xdr:rowOff>
    </xdr:from>
    <xdr:to>
      <xdr:col>2</xdr:col>
      <xdr:colOff>219075</xdr:colOff>
      <xdr:row>53</xdr:row>
      <xdr:rowOff>9525</xdr:rowOff>
    </xdr:to>
    <xdr:cxnSp macro="">
      <xdr:nvCxnSpPr>
        <xdr:cNvPr id="63" name="Straight Connector 62">
          <a:extLst>
            <a:ext uri="{FF2B5EF4-FFF2-40B4-BE49-F238E27FC236}">
              <a16:creationId xmlns:a16="http://schemas.microsoft.com/office/drawing/2014/main" id="{00000000-0008-0000-0800-00003F000000}"/>
            </a:ext>
          </a:extLst>
        </xdr:cNvPr>
        <xdr:cNvCxnSpPr/>
      </xdr:nvCxnSpPr>
      <xdr:spPr>
        <a:xfrm flipH="1" flipV="1">
          <a:off x="13702255425" y="11372850"/>
          <a:ext cx="76200" cy="15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12</xdr:row>
      <xdr:rowOff>38100</xdr:rowOff>
    </xdr:from>
    <xdr:to>
      <xdr:col>2</xdr:col>
      <xdr:colOff>228600</xdr:colOff>
      <xdr:row>13</xdr:row>
      <xdr:rowOff>57150</xdr:rowOff>
    </xdr:to>
    <xdr:cxnSp macro="">
      <xdr:nvCxnSpPr>
        <xdr:cNvPr id="64" name="Straight Connector 63">
          <a:extLst>
            <a:ext uri="{FF2B5EF4-FFF2-40B4-BE49-F238E27FC236}">
              <a16:creationId xmlns:a16="http://schemas.microsoft.com/office/drawing/2014/main" id="{00000000-0008-0000-0800-000040000000}"/>
            </a:ext>
          </a:extLst>
        </xdr:cNvPr>
        <xdr:cNvCxnSpPr/>
      </xdr:nvCxnSpPr>
      <xdr:spPr>
        <a:xfrm flipH="1" flipV="1">
          <a:off x="13702245900" y="2505075"/>
          <a:ext cx="11430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95250</xdr:colOff>
      <xdr:row>29</xdr:row>
      <xdr:rowOff>200025</xdr:rowOff>
    </xdr:from>
    <xdr:to>
      <xdr:col>2</xdr:col>
      <xdr:colOff>238125</xdr:colOff>
      <xdr:row>30</xdr:row>
      <xdr:rowOff>9527</xdr:rowOff>
    </xdr:to>
    <xdr:cxnSp macro="">
      <xdr:nvCxnSpPr>
        <xdr:cNvPr id="65" name="Straight Connector 64">
          <a:extLst>
            <a:ext uri="{FF2B5EF4-FFF2-40B4-BE49-F238E27FC236}">
              <a16:creationId xmlns:a16="http://schemas.microsoft.com/office/drawing/2014/main" id="{00000000-0008-0000-0800-000041000000}"/>
            </a:ext>
          </a:extLst>
        </xdr:cNvPr>
        <xdr:cNvCxnSpPr/>
      </xdr:nvCxnSpPr>
      <xdr:spPr>
        <a:xfrm flipV="1">
          <a:off x="13702236375" y="6238875"/>
          <a:ext cx="142875" cy="19050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31</xdr:row>
      <xdr:rowOff>66675</xdr:rowOff>
    </xdr:from>
    <xdr:to>
      <xdr:col>2</xdr:col>
      <xdr:colOff>238125</xdr:colOff>
      <xdr:row>32</xdr:row>
      <xdr:rowOff>47624</xdr:rowOff>
    </xdr:to>
    <xdr:cxnSp macro="">
      <xdr:nvCxnSpPr>
        <xdr:cNvPr id="66" name="Straight Connector 65">
          <a:extLst>
            <a:ext uri="{FF2B5EF4-FFF2-40B4-BE49-F238E27FC236}">
              <a16:creationId xmlns:a16="http://schemas.microsoft.com/office/drawing/2014/main" id="{00000000-0008-0000-0800-000042000000}"/>
            </a:ext>
          </a:extLst>
        </xdr:cNvPr>
        <xdr:cNvCxnSpPr/>
      </xdr:nvCxnSpPr>
      <xdr:spPr>
        <a:xfrm flipV="1">
          <a:off x="13702236375" y="6696075"/>
          <a:ext cx="114300" cy="1809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47</xdr:row>
      <xdr:rowOff>38100</xdr:rowOff>
    </xdr:from>
    <xdr:to>
      <xdr:col>2</xdr:col>
      <xdr:colOff>257175</xdr:colOff>
      <xdr:row>48</xdr:row>
      <xdr:rowOff>19049</xdr:rowOff>
    </xdr:to>
    <xdr:cxnSp macro="">
      <xdr:nvCxnSpPr>
        <xdr:cNvPr id="67" name="Straight Connector 66">
          <a:extLst>
            <a:ext uri="{FF2B5EF4-FFF2-40B4-BE49-F238E27FC236}">
              <a16:creationId xmlns:a16="http://schemas.microsoft.com/office/drawing/2014/main" id="{00000000-0008-0000-0800-000043000000}"/>
            </a:ext>
          </a:extLst>
        </xdr:cNvPr>
        <xdr:cNvCxnSpPr/>
      </xdr:nvCxnSpPr>
      <xdr:spPr>
        <a:xfrm flipV="1">
          <a:off x="13702217325" y="10344150"/>
          <a:ext cx="114300" cy="1904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52</xdr:row>
      <xdr:rowOff>57150</xdr:rowOff>
    </xdr:from>
    <xdr:to>
      <xdr:col>2</xdr:col>
      <xdr:colOff>257175</xdr:colOff>
      <xdr:row>53</xdr:row>
      <xdr:rowOff>38099</xdr:rowOff>
    </xdr:to>
    <xdr:cxnSp macro="">
      <xdr:nvCxnSpPr>
        <xdr:cNvPr id="68" name="Straight Connector 67">
          <a:extLst>
            <a:ext uri="{FF2B5EF4-FFF2-40B4-BE49-F238E27FC236}">
              <a16:creationId xmlns:a16="http://schemas.microsoft.com/office/drawing/2014/main" id="{00000000-0008-0000-0800-000044000000}"/>
            </a:ext>
          </a:extLst>
        </xdr:cNvPr>
        <xdr:cNvCxnSpPr/>
      </xdr:nvCxnSpPr>
      <xdr:spPr>
        <a:xfrm flipV="1">
          <a:off x="13702217325" y="11372850"/>
          <a:ext cx="114300" cy="1809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124883</xdr:colOff>
      <xdr:row>19</xdr:row>
      <xdr:rowOff>78316</xdr:rowOff>
    </xdr:from>
    <xdr:to>
      <xdr:col>2</xdr:col>
      <xdr:colOff>272520</xdr:colOff>
      <xdr:row>19</xdr:row>
      <xdr:rowOff>204522</xdr:rowOff>
    </xdr:to>
    <xdr:cxnSp macro="">
      <xdr:nvCxnSpPr>
        <xdr:cNvPr id="69" name="Straight Connector 68">
          <a:extLst>
            <a:ext uri="{FF2B5EF4-FFF2-40B4-BE49-F238E27FC236}">
              <a16:creationId xmlns:a16="http://schemas.microsoft.com/office/drawing/2014/main" id="{00000000-0008-0000-0800-000045000000}"/>
            </a:ext>
          </a:extLst>
        </xdr:cNvPr>
        <xdr:cNvCxnSpPr/>
      </xdr:nvCxnSpPr>
      <xdr:spPr>
        <a:xfrm flipH="1">
          <a:off x="13702201980" y="3945466"/>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107949</xdr:colOff>
      <xdr:row>21</xdr:row>
      <xdr:rowOff>40216</xdr:rowOff>
    </xdr:from>
    <xdr:to>
      <xdr:col>2</xdr:col>
      <xdr:colOff>255586</xdr:colOff>
      <xdr:row>21</xdr:row>
      <xdr:rowOff>166422</xdr:rowOff>
    </xdr:to>
    <xdr:cxnSp macro="">
      <xdr:nvCxnSpPr>
        <xdr:cNvPr id="70" name="Straight Connector 69">
          <a:extLst>
            <a:ext uri="{FF2B5EF4-FFF2-40B4-BE49-F238E27FC236}">
              <a16:creationId xmlns:a16="http://schemas.microsoft.com/office/drawing/2014/main" id="{00000000-0008-0000-0800-000046000000}"/>
            </a:ext>
          </a:extLst>
        </xdr:cNvPr>
        <xdr:cNvCxnSpPr/>
      </xdr:nvCxnSpPr>
      <xdr:spPr>
        <a:xfrm flipH="1">
          <a:off x="13702218914" y="4316941"/>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190500</xdr:colOff>
      <xdr:row>9</xdr:row>
      <xdr:rowOff>76200</xdr:rowOff>
    </xdr:from>
    <xdr:to>
      <xdr:col>2</xdr:col>
      <xdr:colOff>338137</xdr:colOff>
      <xdr:row>10</xdr:row>
      <xdr:rowOff>2381</xdr:rowOff>
    </xdr:to>
    <xdr:cxnSp macro="">
      <xdr:nvCxnSpPr>
        <xdr:cNvPr id="2" name="Straight Connector 1">
          <a:extLst>
            <a:ext uri="{FF2B5EF4-FFF2-40B4-BE49-F238E27FC236}">
              <a16:creationId xmlns:a16="http://schemas.microsoft.com/office/drawing/2014/main" id="{00000000-0008-0000-0900-000002000000}"/>
            </a:ext>
          </a:extLst>
        </xdr:cNvPr>
        <xdr:cNvCxnSpPr/>
      </xdr:nvCxnSpPr>
      <xdr:spPr>
        <a:xfrm flipH="1">
          <a:off x="13709823038" y="215265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9</xdr:row>
      <xdr:rowOff>76200</xdr:rowOff>
    </xdr:from>
    <xdr:to>
      <xdr:col>2</xdr:col>
      <xdr:colOff>295275</xdr:colOff>
      <xdr:row>10</xdr:row>
      <xdr:rowOff>19049</xdr:rowOff>
    </xdr:to>
    <xdr:cxnSp macro="">
      <xdr:nvCxnSpPr>
        <xdr:cNvPr id="3" name="Straight Connector 2">
          <a:extLst>
            <a:ext uri="{FF2B5EF4-FFF2-40B4-BE49-F238E27FC236}">
              <a16:creationId xmlns:a16="http://schemas.microsoft.com/office/drawing/2014/main" id="{00000000-0008-0000-0900-000003000000}"/>
            </a:ext>
          </a:extLst>
        </xdr:cNvPr>
        <xdr:cNvCxnSpPr/>
      </xdr:nvCxnSpPr>
      <xdr:spPr>
        <a:xfrm flipH="1" flipV="1">
          <a:off x="13709865900" y="21526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209550</xdr:colOff>
      <xdr:row>15</xdr:row>
      <xdr:rowOff>47625</xdr:rowOff>
    </xdr:from>
    <xdr:to>
      <xdr:col>2</xdr:col>
      <xdr:colOff>323850</xdr:colOff>
      <xdr:row>15</xdr:row>
      <xdr:rowOff>190499</xdr:rowOff>
    </xdr:to>
    <xdr:cxnSp macro="">
      <xdr:nvCxnSpPr>
        <xdr:cNvPr id="4" name="Straight Connector 3">
          <a:extLst>
            <a:ext uri="{FF2B5EF4-FFF2-40B4-BE49-F238E27FC236}">
              <a16:creationId xmlns:a16="http://schemas.microsoft.com/office/drawing/2014/main" id="{00000000-0008-0000-0900-000004000000}"/>
            </a:ext>
          </a:extLst>
        </xdr:cNvPr>
        <xdr:cNvCxnSpPr/>
      </xdr:nvCxnSpPr>
      <xdr:spPr>
        <a:xfrm flipH="1" flipV="1">
          <a:off x="13709837325" y="35242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15</xdr:row>
      <xdr:rowOff>57150</xdr:rowOff>
    </xdr:from>
    <xdr:to>
      <xdr:col>2</xdr:col>
      <xdr:colOff>328612</xdr:colOff>
      <xdr:row>15</xdr:row>
      <xdr:rowOff>183356</xdr:rowOff>
    </xdr:to>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flipH="1">
          <a:off x="13709832563" y="35337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9</xdr:row>
      <xdr:rowOff>76200</xdr:rowOff>
    </xdr:from>
    <xdr:to>
      <xdr:col>2</xdr:col>
      <xdr:colOff>338137</xdr:colOff>
      <xdr:row>10</xdr:row>
      <xdr:rowOff>2381</xdr:rowOff>
    </xdr:to>
    <xdr:cxnSp macro="">
      <xdr:nvCxnSpPr>
        <xdr:cNvPr id="6" name="Straight Connector 5">
          <a:extLst>
            <a:ext uri="{FF2B5EF4-FFF2-40B4-BE49-F238E27FC236}">
              <a16:creationId xmlns:a16="http://schemas.microsoft.com/office/drawing/2014/main" id="{00000000-0008-0000-0900-000006000000}"/>
            </a:ext>
          </a:extLst>
        </xdr:cNvPr>
        <xdr:cNvCxnSpPr/>
      </xdr:nvCxnSpPr>
      <xdr:spPr>
        <a:xfrm flipH="1">
          <a:off x="13709823038" y="215265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9</xdr:row>
      <xdr:rowOff>76200</xdr:rowOff>
    </xdr:from>
    <xdr:to>
      <xdr:col>2</xdr:col>
      <xdr:colOff>295275</xdr:colOff>
      <xdr:row>10</xdr:row>
      <xdr:rowOff>19049</xdr:rowOff>
    </xdr:to>
    <xdr:cxnSp macro="">
      <xdr:nvCxnSpPr>
        <xdr:cNvPr id="7" name="Straight Connector 6">
          <a:extLst>
            <a:ext uri="{FF2B5EF4-FFF2-40B4-BE49-F238E27FC236}">
              <a16:creationId xmlns:a16="http://schemas.microsoft.com/office/drawing/2014/main" id="{00000000-0008-0000-0900-000007000000}"/>
            </a:ext>
          </a:extLst>
        </xdr:cNvPr>
        <xdr:cNvCxnSpPr/>
      </xdr:nvCxnSpPr>
      <xdr:spPr>
        <a:xfrm flipH="1" flipV="1">
          <a:off x="13709865900" y="21526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209550</xdr:colOff>
      <xdr:row>15</xdr:row>
      <xdr:rowOff>47625</xdr:rowOff>
    </xdr:from>
    <xdr:to>
      <xdr:col>2</xdr:col>
      <xdr:colOff>323850</xdr:colOff>
      <xdr:row>15</xdr:row>
      <xdr:rowOff>190499</xdr:rowOff>
    </xdr:to>
    <xdr:cxnSp macro="">
      <xdr:nvCxnSpPr>
        <xdr:cNvPr id="8" name="Straight Connector 7">
          <a:extLst>
            <a:ext uri="{FF2B5EF4-FFF2-40B4-BE49-F238E27FC236}">
              <a16:creationId xmlns:a16="http://schemas.microsoft.com/office/drawing/2014/main" id="{00000000-0008-0000-0900-000008000000}"/>
            </a:ext>
          </a:extLst>
        </xdr:cNvPr>
        <xdr:cNvCxnSpPr/>
      </xdr:nvCxnSpPr>
      <xdr:spPr>
        <a:xfrm flipH="1" flipV="1">
          <a:off x="13709837325" y="35242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15</xdr:row>
      <xdr:rowOff>57150</xdr:rowOff>
    </xdr:from>
    <xdr:to>
      <xdr:col>2</xdr:col>
      <xdr:colOff>328612</xdr:colOff>
      <xdr:row>15</xdr:row>
      <xdr:rowOff>183356</xdr:rowOff>
    </xdr:to>
    <xdr:cxnSp macro="">
      <xdr:nvCxnSpPr>
        <xdr:cNvPr id="9" name="Straight Connector 8">
          <a:extLst>
            <a:ext uri="{FF2B5EF4-FFF2-40B4-BE49-F238E27FC236}">
              <a16:creationId xmlns:a16="http://schemas.microsoft.com/office/drawing/2014/main" id="{00000000-0008-0000-0900-000009000000}"/>
            </a:ext>
          </a:extLst>
        </xdr:cNvPr>
        <xdr:cNvCxnSpPr/>
      </xdr:nvCxnSpPr>
      <xdr:spPr>
        <a:xfrm flipH="1">
          <a:off x="13709832563" y="35337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9</xdr:row>
      <xdr:rowOff>76200</xdr:rowOff>
    </xdr:from>
    <xdr:to>
      <xdr:col>2</xdr:col>
      <xdr:colOff>338137</xdr:colOff>
      <xdr:row>10</xdr:row>
      <xdr:rowOff>2381</xdr:rowOff>
    </xdr:to>
    <xdr:cxnSp macro="">
      <xdr:nvCxnSpPr>
        <xdr:cNvPr id="10" name="Straight Connector 9">
          <a:extLst>
            <a:ext uri="{FF2B5EF4-FFF2-40B4-BE49-F238E27FC236}">
              <a16:creationId xmlns:a16="http://schemas.microsoft.com/office/drawing/2014/main" id="{00000000-0008-0000-0900-00000A000000}"/>
            </a:ext>
          </a:extLst>
        </xdr:cNvPr>
        <xdr:cNvCxnSpPr/>
      </xdr:nvCxnSpPr>
      <xdr:spPr>
        <a:xfrm flipH="1">
          <a:off x="13709823038" y="215265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9</xdr:row>
      <xdr:rowOff>76200</xdr:rowOff>
    </xdr:from>
    <xdr:to>
      <xdr:col>2</xdr:col>
      <xdr:colOff>295275</xdr:colOff>
      <xdr:row>10</xdr:row>
      <xdr:rowOff>19049</xdr:rowOff>
    </xdr:to>
    <xdr:cxnSp macro="">
      <xdr:nvCxnSpPr>
        <xdr:cNvPr id="11" name="Straight Connector 10">
          <a:extLst>
            <a:ext uri="{FF2B5EF4-FFF2-40B4-BE49-F238E27FC236}">
              <a16:creationId xmlns:a16="http://schemas.microsoft.com/office/drawing/2014/main" id="{00000000-0008-0000-0900-00000B000000}"/>
            </a:ext>
          </a:extLst>
        </xdr:cNvPr>
        <xdr:cNvCxnSpPr/>
      </xdr:nvCxnSpPr>
      <xdr:spPr>
        <a:xfrm flipH="1" flipV="1">
          <a:off x="13709865900" y="21526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209550</xdr:colOff>
      <xdr:row>15</xdr:row>
      <xdr:rowOff>47625</xdr:rowOff>
    </xdr:from>
    <xdr:to>
      <xdr:col>2</xdr:col>
      <xdr:colOff>323850</xdr:colOff>
      <xdr:row>15</xdr:row>
      <xdr:rowOff>190499</xdr:rowOff>
    </xdr:to>
    <xdr:cxnSp macro="">
      <xdr:nvCxnSpPr>
        <xdr:cNvPr id="12" name="Straight Connector 11">
          <a:extLst>
            <a:ext uri="{FF2B5EF4-FFF2-40B4-BE49-F238E27FC236}">
              <a16:creationId xmlns:a16="http://schemas.microsoft.com/office/drawing/2014/main" id="{00000000-0008-0000-0900-00000C000000}"/>
            </a:ext>
          </a:extLst>
        </xdr:cNvPr>
        <xdr:cNvCxnSpPr/>
      </xdr:nvCxnSpPr>
      <xdr:spPr>
        <a:xfrm flipH="1" flipV="1">
          <a:off x="13709837325" y="35242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15</xdr:row>
      <xdr:rowOff>57150</xdr:rowOff>
    </xdr:from>
    <xdr:to>
      <xdr:col>2</xdr:col>
      <xdr:colOff>328612</xdr:colOff>
      <xdr:row>15</xdr:row>
      <xdr:rowOff>183356</xdr:rowOff>
    </xdr:to>
    <xdr:cxnSp macro="">
      <xdr:nvCxnSpPr>
        <xdr:cNvPr id="13" name="Straight Connector 12">
          <a:extLst>
            <a:ext uri="{FF2B5EF4-FFF2-40B4-BE49-F238E27FC236}">
              <a16:creationId xmlns:a16="http://schemas.microsoft.com/office/drawing/2014/main" id="{00000000-0008-0000-0900-00000D000000}"/>
            </a:ext>
          </a:extLst>
        </xdr:cNvPr>
        <xdr:cNvCxnSpPr/>
      </xdr:nvCxnSpPr>
      <xdr:spPr>
        <a:xfrm flipH="1">
          <a:off x="13709832563" y="35337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9</xdr:row>
      <xdr:rowOff>76200</xdr:rowOff>
    </xdr:from>
    <xdr:to>
      <xdr:col>2</xdr:col>
      <xdr:colOff>338137</xdr:colOff>
      <xdr:row>10</xdr:row>
      <xdr:rowOff>2381</xdr:rowOff>
    </xdr:to>
    <xdr:cxnSp macro="">
      <xdr:nvCxnSpPr>
        <xdr:cNvPr id="14" name="Straight Connector 13">
          <a:extLst>
            <a:ext uri="{FF2B5EF4-FFF2-40B4-BE49-F238E27FC236}">
              <a16:creationId xmlns:a16="http://schemas.microsoft.com/office/drawing/2014/main" id="{00000000-0008-0000-0900-00000E000000}"/>
            </a:ext>
          </a:extLst>
        </xdr:cNvPr>
        <xdr:cNvCxnSpPr/>
      </xdr:nvCxnSpPr>
      <xdr:spPr>
        <a:xfrm flipH="1">
          <a:off x="13709823038" y="2152650"/>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9</xdr:row>
      <xdr:rowOff>76200</xdr:rowOff>
    </xdr:from>
    <xdr:to>
      <xdr:col>2</xdr:col>
      <xdr:colOff>295275</xdr:colOff>
      <xdr:row>10</xdr:row>
      <xdr:rowOff>19049</xdr:rowOff>
    </xdr:to>
    <xdr:cxnSp macro="">
      <xdr:nvCxnSpPr>
        <xdr:cNvPr id="15" name="Straight Connector 14">
          <a:extLst>
            <a:ext uri="{FF2B5EF4-FFF2-40B4-BE49-F238E27FC236}">
              <a16:creationId xmlns:a16="http://schemas.microsoft.com/office/drawing/2014/main" id="{00000000-0008-0000-0900-00000F000000}"/>
            </a:ext>
          </a:extLst>
        </xdr:cNvPr>
        <xdr:cNvCxnSpPr/>
      </xdr:nvCxnSpPr>
      <xdr:spPr>
        <a:xfrm flipH="1" flipV="1">
          <a:off x="13709865900" y="21526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209550</xdr:colOff>
      <xdr:row>15</xdr:row>
      <xdr:rowOff>47625</xdr:rowOff>
    </xdr:from>
    <xdr:to>
      <xdr:col>2</xdr:col>
      <xdr:colOff>323850</xdr:colOff>
      <xdr:row>15</xdr:row>
      <xdr:rowOff>190499</xdr:rowOff>
    </xdr:to>
    <xdr:cxnSp macro="">
      <xdr:nvCxnSpPr>
        <xdr:cNvPr id="16" name="Straight Connector 15">
          <a:extLst>
            <a:ext uri="{FF2B5EF4-FFF2-40B4-BE49-F238E27FC236}">
              <a16:creationId xmlns:a16="http://schemas.microsoft.com/office/drawing/2014/main" id="{00000000-0008-0000-0900-000010000000}"/>
            </a:ext>
          </a:extLst>
        </xdr:cNvPr>
        <xdr:cNvCxnSpPr/>
      </xdr:nvCxnSpPr>
      <xdr:spPr>
        <a:xfrm flipH="1" flipV="1">
          <a:off x="13709837325" y="3524250"/>
          <a:ext cx="114300" cy="142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15</xdr:row>
      <xdr:rowOff>57150</xdr:rowOff>
    </xdr:from>
    <xdr:to>
      <xdr:col>2</xdr:col>
      <xdr:colOff>328612</xdr:colOff>
      <xdr:row>15</xdr:row>
      <xdr:rowOff>183356</xdr:rowOff>
    </xdr:to>
    <xdr:cxnSp macro="">
      <xdr:nvCxnSpPr>
        <xdr:cNvPr id="17" name="Straight Connector 16">
          <a:extLst>
            <a:ext uri="{FF2B5EF4-FFF2-40B4-BE49-F238E27FC236}">
              <a16:creationId xmlns:a16="http://schemas.microsoft.com/office/drawing/2014/main" id="{00000000-0008-0000-0900-000011000000}"/>
            </a:ext>
          </a:extLst>
        </xdr:cNvPr>
        <xdr:cNvCxnSpPr/>
      </xdr:nvCxnSpPr>
      <xdr:spPr>
        <a:xfrm flipH="1">
          <a:off x="13709832563" y="3533775"/>
          <a:ext cx="147637" cy="126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rightToLeft="1" zoomScale="110" zoomScaleNormal="110" workbookViewId="0">
      <selection activeCell="E3" sqref="E3"/>
    </sheetView>
  </sheetViews>
  <sheetFormatPr defaultColWidth="9" defaultRowHeight="21" x14ac:dyDescent="0.5"/>
  <cols>
    <col min="1" max="16384" width="9" style="13"/>
  </cols>
  <sheetData>
    <row r="1" spans="1:5" x14ac:dyDescent="0.5">
      <c r="A1" s="18"/>
    </row>
    <row r="2" spans="1:5" x14ac:dyDescent="0.5">
      <c r="A2" s="18"/>
    </row>
    <row r="3" spans="1:5" ht="21.5" thickBot="1" x14ac:dyDescent="0.55000000000000004">
      <c r="A3" s="19" t="s">
        <v>26</v>
      </c>
      <c r="B3" s="12"/>
      <c r="C3" s="12"/>
      <c r="D3" s="12"/>
      <c r="E3" s="12"/>
    </row>
    <row r="4" spans="1:5" ht="21.5" thickTop="1" x14ac:dyDescent="0.5">
      <c r="A4" s="18"/>
    </row>
    <row r="5" spans="1:5" x14ac:dyDescent="0.5">
      <c r="A5" s="18" t="s">
        <v>27</v>
      </c>
    </row>
    <row r="6" spans="1:5" x14ac:dyDescent="0.5">
      <c r="A6" s="18" t="s">
        <v>657</v>
      </c>
    </row>
    <row r="7" spans="1:5" x14ac:dyDescent="0.5">
      <c r="A7" s="18" t="s">
        <v>658</v>
      </c>
    </row>
    <row r="8" spans="1:5" x14ac:dyDescent="0.5">
      <c r="A8" s="18" t="s">
        <v>659</v>
      </c>
    </row>
    <row r="9" spans="1:5" x14ac:dyDescent="0.5">
      <c r="A9" s="18" t="s">
        <v>660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3"/>
  <sheetViews>
    <sheetView showGridLines="0" rightToLeft="1" zoomScaleNormal="100" workbookViewId="0">
      <selection activeCell="R13" sqref="R13"/>
    </sheetView>
  </sheetViews>
  <sheetFormatPr defaultColWidth="11" defaultRowHeight="15.5" x14ac:dyDescent="0.35"/>
  <cols>
    <col min="1" max="2" width="4.08203125" style="17" customWidth="1"/>
    <col min="3" max="3" width="6.4140625" style="17" customWidth="1"/>
    <col min="4" max="24" width="2.58203125" style="17" customWidth="1"/>
    <col min="25" max="25" width="25.08203125" style="17" customWidth="1"/>
    <col min="26" max="38" width="2.58203125" style="17" customWidth="1"/>
    <col min="39" max="40" width="3.58203125" style="17" customWidth="1"/>
    <col min="41" max="41" width="12" style="17" customWidth="1"/>
    <col min="42" max="42" width="11" style="17"/>
    <col min="43" max="43" width="14.1640625" style="17" bestFit="1" customWidth="1"/>
    <col min="44" max="44" width="14.9140625" style="17" customWidth="1"/>
    <col min="45" max="45" width="14.1640625" style="17" bestFit="1" customWidth="1"/>
    <col min="46" max="16384" width="11" style="17"/>
  </cols>
  <sheetData>
    <row r="1" spans="1:48" ht="18" thickBot="1" x14ac:dyDescent="0.4">
      <c r="A1" s="40" t="s">
        <v>509</v>
      </c>
      <c r="B1" s="41"/>
      <c r="C1" s="41"/>
      <c r="D1" s="41"/>
      <c r="E1" s="41"/>
      <c r="F1" s="41"/>
      <c r="G1" s="41"/>
      <c r="H1" s="41"/>
      <c r="I1" s="41"/>
      <c r="J1" s="41"/>
      <c r="K1" s="41"/>
      <c r="L1" s="41"/>
      <c r="AM1" s="58"/>
    </row>
    <row r="2" spans="1:48" ht="16.5" thickTop="1" thickBot="1" x14ac:dyDescent="0.4">
      <c r="AM2" s="58"/>
      <c r="AO2" s="43" t="s">
        <v>142</v>
      </c>
      <c r="AP2" s="44"/>
      <c r="AQ2" s="44"/>
    </row>
    <row r="3" spans="1:48" ht="16" thickTop="1" x14ac:dyDescent="0.35">
      <c r="A3" s="45" t="s">
        <v>759</v>
      </c>
      <c r="AM3" s="58"/>
    </row>
    <row r="4" spans="1:48" x14ac:dyDescent="0.35">
      <c r="AM4" s="58"/>
      <c r="AO4" s="46" t="s">
        <v>798</v>
      </c>
      <c r="AP4" s="46"/>
      <c r="AQ4" s="46"/>
      <c r="AR4" s="46"/>
      <c r="AS4" s="46"/>
      <c r="AT4" s="46"/>
    </row>
    <row r="5" spans="1:48" ht="16" thickBot="1" x14ac:dyDescent="0.4">
      <c r="AM5" s="58"/>
      <c r="AN5" s="52"/>
      <c r="AO5" s="24" t="s">
        <v>510</v>
      </c>
      <c r="AP5" s="52"/>
      <c r="AQ5" s="52"/>
      <c r="AR5" s="52"/>
      <c r="AS5" s="52"/>
      <c r="AT5" s="52"/>
    </row>
    <row r="6" spans="1:48" ht="29" x14ac:dyDescent="0.35">
      <c r="A6" s="553" t="s">
        <v>511</v>
      </c>
      <c r="B6" s="50" t="s">
        <v>512</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8"/>
      <c r="AN6" s="52"/>
      <c r="AO6" s="600" t="s">
        <v>144</v>
      </c>
      <c r="AP6" s="521" t="s">
        <v>513</v>
      </c>
      <c r="AQ6" s="523" t="s">
        <v>514</v>
      </c>
    </row>
    <row r="7" spans="1:48" ht="16" thickBot="1" x14ac:dyDescent="0.4">
      <c r="A7" s="52"/>
      <c r="B7" s="52" t="s">
        <v>30</v>
      </c>
      <c r="C7" s="52"/>
      <c r="D7" s="53"/>
      <c r="E7" s="53"/>
      <c r="F7" s="53" t="s">
        <v>31</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8"/>
      <c r="AN7" s="52"/>
      <c r="AO7" s="602"/>
      <c r="AP7" s="370" t="s">
        <v>178</v>
      </c>
      <c r="AQ7" s="443">
        <v>359</v>
      </c>
    </row>
    <row r="8" spans="1:48" x14ac:dyDescent="0.35">
      <c r="A8" s="52"/>
      <c r="B8" s="52"/>
      <c r="C8" s="52"/>
      <c r="D8" s="53"/>
      <c r="E8" s="53"/>
      <c r="F8" s="53"/>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8"/>
      <c r="AN8" s="52"/>
      <c r="AO8" s="444"/>
      <c r="AP8" s="444"/>
      <c r="AQ8" s="387"/>
    </row>
    <row r="9" spans="1:48" x14ac:dyDescent="0.35">
      <c r="A9" s="52"/>
      <c r="B9" s="52"/>
      <c r="C9" s="53" t="s">
        <v>515</v>
      </c>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8"/>
      <c r="AN9" s="52"/>
    </row>
    <row r="10" spans="1:48" x14ac:dyDescent="0.35">
      <c r="A10" s="52"/>
      <c r="B10" s="53"/>
      <c r="C10" s="53" t="s">
        <v>0</v>
      </c>
      <c r="D10" s="53">
        <v>1</v>
      </c>
      <c r="E10" s="52" t="s">
        <v>178</v>
      </c>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8"/>
      <c r="AN10" s="52"/>
      <c r="AO10" s="46" t="s">
        <v>799</v>
      </c>
      <c r="AP10" s="26"/>
      <c r="AQ10" s="26"/>
      <c r="AR10" s="26"/>
      <c r="AS10" s="26"/>
      <c r="AT10" s="26"/>
      <c r="AU10" s="26"/>
    </row>
    <row r="11" spans="1:48" x14ac:dyDescent="0.35">
      <c r="A11" s="52"/>
      <c r="B11" s="53"/>
      <c r="C11" s="53" t="s">
        <v>0</v>
      </c>
      <c r="D11" s="53">
        <v>2</v>
      </c>
      <c r="E11" s="52" t="s">
        <v>179</v>
      </c>
      <c r="F11" s="52"/>
      <c r="G11" s="52"/>
      <c r="H11" s="52"/>
      <c r="I11" s="52"/>
      <c r="J11" s="52"/>
      <c r="K11" s="52"/>
      <c r="L11" s="52"/>
      <c r="M11" s="52"/>
      <c r="N11" s="52"/>
      <c r="O11" s="52"/>
      <c r="P11" s="52"/>
      <c r="Q11" s="52"/>
      <c r="R11" s="52"/>
      <c r="S11" s="52"/>
      <c r="T11" s="52"/>
      <c r="U11" s="52"/>
      <c r="V11" s="52"/>
      <c r="W11" s="52"/>
      <c r="X11" s="52"/>
      <c r="Y11" s="52"/>
      <c r="Z11" s="52"/>
      <c r="AA11" s="52"/>
      <c r="AB11" s="52"/>
      <c r="AC11" s="52"/>
      <c r="AD11" s="143" t="s">
        <v>4</v>
      </c>
      <c r="AE11" s="143" t="s">
        <v>516</v>
      </c>
      <c r="AF11" s="52"/>
      <c r="AG11" s="143"/>
      <c r="AH11" s="52"/>
      <c r="AI11" s="52"/>
      <c r="AJ11" s="52"/>
      <c r="AK11" s="52"/>
      <c r="AL11" s="52"/>
      <c r="AM11" s="58"/>
      <c r="AN11" s="52"/>
      <c r="AO11" s="17" t="s">
        <v>800</v>
      </c>
      <c r="AP11" s="52"/>
      <c r="AQ11" s="52"/>
      <c r="AR11" s="52"/>
      <c r="AS11" s="52"/>
      <c r="AT11" s="52"/>
      <c r="AU11" s="52"/>
      <c r="AV11" s="52"/>
    </row>
    <row r="12" spans="1:48" ht="16" thickBot="1" x14ac:dyDescent="0.4">
      <c r="A12" s="52"/>
      <c r="B12" s="53"/>
      <c r="C12" s="53"/>
      <c r="D12" s="53"/>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143"/>
      <c r="AE12" s="143"/>
      <c r="AF12" s="52"/>
      <c r="AG12" s="52"/>
      <c r="AH12" s="52"/>
      <c r="AI12" s="52"/>
      <c r="AJ12" s="52"/>
      <c r="AK12" s="52"/>
      <c r="AL12" s="52"/>
      <c r="AM12" s="58"/>
      <c r="AN12" s="52"/>
      <c r="AO12" s="24" t="s">
        <v>517</v>
      </c>
      <c r="AP12" s="52"/>
      <c r="AQ12" s="52"/>
      <c r="AR12" s="52"/>
      <c r="AS12" s="52"/>
      <c r="AT12" s="52"/>
      <c r="AU12" s="52"/>
      <c r="AV12" s="52"/>
    </row>
    <row r="13" spans="1:48" ht="29" x14ac:dyDescent="0.35">
      <c r="A13" s="49" t="s">
        <v>518</v>
      </c>
      <c r="B13" s="53" t="s">
        <v>801</v>
      </c>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8"/>
      <c r="AN13" s="52"/>
      <c r="AO13" s="600" t="s">
        <v>144</v>
      </c>
      <c r="AP13" s="521" t="s">
        <v>513</v>
      </c>
      <c r="AQ13" s="523" t="s">
        <v>514</v>
      </c>
      <c r="AR13" s="523" t="s">
        <v>519</v>
      </c>
    </row>
    <row r="14" spans="1:48" ht="16" thickBot="1" x14ac:dyDescent="0.4">
      <c r="A14" s="52"/>
      <c r="B14" s="52" t="s">
        <v>30</v>
      </c>
      <c r="C14" s="52"/>
      <c r="D14" s="53"/>
      <c r="E14" s="53"/>
      <c r="F14" s="53" t="s">
        <v>31</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8"/>
      <c r="AN14" s="52"/>
      <c r="AO14" s="602"/>
      <c r="AP14" s="370" t="s">
        <v>178</v>
      </c>
      <c r="AQ14" s="534">
        <v>359</v>
      </c>
      <c r="AR14" s="142">
        <v>265</v>
      </c>
    </row>
    <row r="15" spans="1:48" x14ac:dyDescent="0.35">
      <c r="A15" s="52"/>
      <c r="B15" s="53" t="s">
        <v>292</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3"/>
      <c r="AF15" s="53"/>
      <c r="AG15" s="53"/>
      <c r="AH15" s="53"/>
      <c r="AI15" s="53"/>
      <c r="AJ15" s="541" t="s">
        <v>520</v>
      </c>
      <c r="AK15" s="52"/>
      <c r="AM15" s="58"/>
      <c r="AN15" s="52"/>
    </row>
    <row r="16" spans="1:48" x14ac:dyDescent="0.35">
      <c r="A16" s="52"/>
      <c r="B16" s="53"/>
      <c r="C16" s="53" t="s">
        <v>0</v>
      </c>
      <c r="D16" s="53">
        <v>1</v>
      </c>
      <c r="E16" s="52" t="s">
        <v>521</v>
      </c>
      <c r="F16" s="52"/>
      <c r="G16" s="52"/>
      <c r="H16" s="52"/>
      <c r="I16" s="52"/>
      <c r="J16" s="52"/>
      <c r="K16" s="52"/>
      <c r="L16" s="52"/>
      <c r="M16" s="52"/>
      <c r="N16" s="52"/>
      <c r="O16" s="52"/>
      <c r="P16" s="52"/>
      <c r="Q16" s="52"/>
      <c r="R16" s="52"/>
      <c r="S16" s="52"/>
      <c r="T16" s="52" t="s">
        <v>1</v>
      </c>
      <c r="U16" s="52" t="s">
        <v>1</v>
      </c>
      <c r="V16" s="52" t="s">
        <v>1</v>
      </c>
      <c r="W16" s="52" t="s">
        <v>1</v>
      </c>
      <c r="X16" s="52" t="s">
        <v>1</v>
      </c>
      <c r="Y16" s="52" t="s">
        <v>1</v>
      </c>
      <c r="Z16" s="52" t="s">
        <v>1</v>
      </c>
      <c r="AA16" s="52" t="s">
        <v>1</v>
      </c>
      <c r="AB16" s="52" t="s">
        <v>1</v>
      </c>
      <c r="AC16" s="52" t="s">
        <v>1</v>
      </c>
      <c r="AD16" s="72"/>
      <c r="AE16" s="445">
        <v>3</v>
      </c>
      <c r="AF16" s="445">
        <v>5</v>
      </c>
      <c r="AG16" s="445">
        <v>9</v>
      </c>
      <c r="AH16" s="446" t="s">
        <v>1</v>
      </c>
      <c r="AI16" s="445">
        <v>0</v>
      </c>
      <c r="AJ16" s="445">
        <v>0</v>
      </c>
      <c r="AK16" s="52"/>
      <c r="AM16" s="58"/>
      <c r="AN16" s="52"/>
      <c r="AO16" s="52"/>
      <c r="AP16" s="52"/>
    </row>
    <row r="17" spans="1:45" x14ac:dyDescent="0.35">
      <c r="A17" s="52"/>
      <c r="B17" s="53"/>
      <c r="C17" s="53" t="s">
        <v>0</v>
      </c>
      <c r="D17" s="53">
        <v>2</v>
      </c>
      <c r="E17" s="52" t="s">
        <v>522</v>
      </c>
      <c r="F17" s="52"/>
      <c r="G17" s="52"/>
      <c r="H17" s="52"/>
      <c r="I17" s="52"/>
      <c r="J17" s="52"/>
      <c r="K17" s="52"/>
      <c r="L17" s="52"/>
      <c r="M17" s="52"/>
      <c r="N17" s="52"/>
      <c r="O17" s="52"/>
      <c r="P17" s="52"/>
      <c r="Q17" s="52"/>
      <c r="R17" s="52"/>
      <c r="S17" s="52"/>
      <c r="T17" s="52"/>
      <c r="U17" s="52"/>
      <c r="V17" s="52"/>
      <c r="W17" s="52"/>
      <c r="X17" s="52"/>
      <c r="Y17" s="52"/>
      <c r="Z17" s="52"/>
      <c r="AA17" s="52"/>
      <c r="AB17" s="52" t="s">
        <v>1</v>
      </c>
      <c r="AC17" s="52" t="s">
        <v>1</v>
      </c>
      <c r="AD17" s="72"/>
      <c r="AE17" s="72"/>
      <c r="AF17" s="72"/>
      <c r="AG17" s="72"/>
      <c r="AH17" s="447" t="s">
        <v>1</v>
      </c>
      <c r="AI17" s="72"/>
      <c r="AJ17" s="72"/>
      <c r="AK17" s="52"/>
      <c r="AM17" s="58"/>
      <c r="AN17" s="52"/>
      <c r="AO17" s="52"/>
      <c r="AP17" s="52"/>
    </row>
    <row r="18" spans="1:45" x14ac:dyDescent="0.3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M18" s="58"/>
      <c r="AN18" s="52"/>
      <c r="AO18" s="26" t="s">
        <v>523</v>
      </c>
      <c r="AP18" s="46"/>
      <c r="AQ18" s="26"/>
      <c r="AR18" s="26"/>
      <c r="AS18" s="26"/>
    </row>
    <row r="19" spans="1:45" x14ac:dyDescent="0.35">
      <c r="AM19" s="58"/>
      <c r="AN19" s="52"/>
      <c r="AO19" s="308" t="s">
        <v>524</v>
      </c>
      <c r="AP19" s="52"/>
    </row>
    <row r="20" spans="1:45" x14ac:dyDescent="0.35">
      <c r="B20" s="448" t="s">
        <v>802</v>
      </c>
      <c r="AM20" s="58"/>
      <c r="AN20" s="52"/>
      <c r="AO20" s="309" t="s">
        <v>525</v>
      </c>
      <c r="AP20" s="52"/>
    </row>
    <row r="21" spans="1:45" x14ac:dyDescent="0.35">
      <c r="AM21" s="58"/>
      <c r="AO21" s="310" t="s">
        <v>526</v>
      </c>
    </row>
    <row r="22" spans="1:45" ht="16" thickBot="1" x14ac:dyDescent="0.4">
      <c r="AM22" s="367"/>
      <c r="AO22" s="24" t="s">
        <v>527</v>
      </c>
    </row>
    <row r="23" spans="1:45" ht="29" x14ac:dyDescent="0.35">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58"/>
      <c r="AO23" s="526" t="s">
        <v>762</v>
      </c>
      <c r="AP23" s="521" t="s">
        <v>513</v>
      </c>
      <c r="AQ23" s="523" t="s">
        <v>514</v>
      </c>
      <c r="AR23" s="523" t="s">
        <v>519</v>
      </c>
      <c r="AS23" s="523" t="s">
        <v>213</v>
      </c>
    </row>
    <row r="24" spans="1:45" x14ac:dyDescent="0.35">
      <c r="A24" s="116">
        <v>2.2000000000000002</v>
      </c>
      <c r="B24" s="77" t="s">
        <v>111</v>
      </c>
      <c r="C24" s="126"/>
      <c r="D24" s="126"/>
      <c r="E24" s="126"/>
      <c r="F24" s="126"/>
      <c r="G24" s="126"/>
      <c r="H24" s="126"/>
      <c r="I24" s="126"/>
      <c r="J24" s="126"/>
      <c r="K24" s="126"/>
      <c r="L24" s="126"/>
      <c r="M24" s="126"/>
      <c r="N24" s="126"/>
      <c r="O24" s="126"/>
      <c r="AM24" s="58"/>
      <c r="AO24" s="550">
        <v>1</v>
      </c>
      <c r="AP24" s="522" t="s">
        <v>178</v>
      </c>
      <c r="AQ24" s="535">
        <v>359</v>
      </c>
      <c r="AR24" s="449">
        <v>265</v>
      </c>
      <c r="AS24" s="396" t="s">
        <v>215</v>
      </c>
    </row>
    <row r="25" spans="1:45" ht="15.75" customHeight="1" x14ac:dyDescent="0.35">
      <c r="A25" s="24"/>
      <c r="B25" s="64"/>
      <c r="C25" s="77" t="s">
        <v>30</v>
      </c>
      <c r="D25" s="126" t="s">
        <v>31</v>
      </c>
      <c r="E25" s="126"/>
      <c r="F25" s="126"/>
      <c r="G25" s="126"/>
      <c r="H25" s="126"/>
      <c r="I25" s="126"/>
      <c r="J25" s="126"/>
      <c r="K25" s="126"/>
      <c r="L25" s="126"/>
      <c r="M25" s="126"/>
      <c r="N25" s="126"/>
      <c r="O25" s="126"/>
      <c r="P25" s="126"/>
      <c r="AM25" s="58"/>
      <c r="AO25" s="551">
        <v>2</v>
      </c>
      <c r="AP25" s="522" t="s">
        <v>178</v>
      </c>
      <c r="AQ25" s="449">
        <v>179</v>
      </c>
      <c r="AR25" s="449">
        <v>265</v>
      </c>
      <c r="AS25" s="398" t="s">
        <v>214</v>
      </c>
    </row>
    <row r="26" spans="1:45" x14ac:dyDescent="0.35">
      <c r="A26" s="24"/>
      <c r="B26" s="126"/>
      <c r="C26" s="127"/>
      <c r="D26" s="53" t="s">
        <v>103</v>
      </c>
      <c r="E26" s="126"/>
      <c r="F26" s="126"/>
      <c r="G26" s="126"/>
      <c r="H26" s="126"/>
      <c r="I26" s="126"/>
      <c r="J26" s="126"/>
      <c r="K26" s="126"/>
      <c r="L26" s="126"/>
      <c r="M26" s="126"/>
      <c r="N26" s="126"/>
      <c r="O26" s="126"/>
      <c r="P26" s="126"/>
      <c r="AM26" s="58"/>
      <c r="AO26" s="550">
        <v>3</v>
      </c>
      <c r="AP26" s="522" t="s">
        <v>178</v>
      </c>
      <c r="AQ26" s="449">
        <v>480</v>
      </c>
      <c r="AR26" s="449">
        <v>265</v>
      </c>
      <c r="AS26" s="396" t="s">
        <v>215</v>
      </c>
    </row>
    <row r="27" spans="1:45" x14ac:dyDescent="0.35">
      <c r="AM27" s="58"/>
      <c r="AO27" s="551">
        <v>4</v>
      </c>
      <c r="AP27" s="449" t="s">
        <v>179</v>
      </c>
      <c r="AQ27" s="449"/>
      <c r="AR27" s="449"/>
      <c r="AS27" s="396" t="s">
        <v>215</v>
      </c>
    </row>
    <row r="28" spans="1:45" x14ac:dyDescent="0.35">
      <c r="A28" s="81"/>
      <c r="C28" s="126"/>
      <c r="D28" s="127"/>
      <c r="E28" s="126"/>
      <c r="F28" s="126"/>
      <c r="G28" s="77"/>
      <c r="Z28" s="118" t="s">
        <v>108</v>
      </c>
      <c r="AA28" s="24"/>
      <c r="AB28" s="53"/>
      <c r="AC28" s="53"/>
      <c r="AD28" s="53"/>
      <c r="AE28" s="24"/>
      <c r="AF28" s="53"/>
      <c r="AG28" s="118" t="s">
        <v>109</v>
      </c>
      <c r="AM28" s="58"/>
      <c r="AO28" s="550">
        <v>5</v>
      </c>
      <c r="AP28" s="522" t="s">
        <v>178</v>
      </c>
      <c r="AQ28" s="449">
        <v>265</v>
      </c>
      <c r="AR28" s="449">
        <v>265</v>
      </c>
      <c r="AS28" s="397" t="s">
        <v>216</v>
      </c>
    </row>
    <row r="29" spans="1:45" ht="15.75" customHeight="1" x14ac:dyDescent="0.35">
      <c r="C29" s="126" t="s">
        <v>0</v>
      </c>
      <c r="D29" s="126" t="s">
        <v>112</v>
      </c>
      <c r="E29" s="126" t="s">
        <v>116</v>
      </c>
      <c r="G29" s="77"/>
      <c r="Z29" s="91"/>
      <c r="AA29" s="91"/>
      <c r="AB29" s="91"/>
      <c r="AC29" s="125" t="s">
        <v>1</v>
      </c>
      <c r="AD29" s="91"/>
      <c r="AE29" s="91"/>
      <c r="AG29" s="91"/>
      <c r="AH29" s="91"/>
      <c r="AM29" s="58"/>
      <c r="AO29" s="551">
        <v>6</v>
      </c>
      <c r="AP29" s="522" t="s">
        <v>178</v>
      </c>
      <c r="AQ29" s="449">
        <v>180</v>
      </c>
      <c r="AR29" s="449">
        <v>265</v>
      </c>
      <c r="AS29" s="398" t="s">
        <v>214</v>
      </c>
    </row>
    <row r="30" spans="1:45" x14ac:dyDescent="0.35">
      <c r="C30" s="126" t="s">
        <v>0</v>
      </c>
      <c r="D30" s="126" t="s">
        <v>113</v>
      </c>
      <c r="E30" s="126" t="s">
        <v>117</v>
      </c>
      <c r="G30" s="77"/>
      <c r="Z30" s="91"/>
      <c r="AA30" s="91"/>
      <c r="AB30" s="91"/>
      <c r="AC30" s="125" t="s">
        <v>1</v>
      </c>
      <c r="AD30" s="91"/>
      <c r="AE30" s="91"/>
      <c r="AG30" s="91"/>
      <c r="AH30" s="91"/>
      <c r="AM30" s="58"/>
      <c r="AO30" s="550">
        <v>7</v>
      </c>
      <c r="AP30" s="522" t="s">
        <v>179</v>
      </c>
      <c r="AQ30" s="449"/>
      <c r="AR30" s="449"/>
      <c r="AS30" s="396" t="s">
        <v>215</v>
      </c>
    </row>
    <row r="31" spans="1:45" x14ac:dyDescent="0.35">
      <c r="C31" s="126" t="s">
        <v>0</v>
      </c>
      <c r="D31" s="126">
        <v>2</v>
      </c>
      <c r="E31" s="77" t="s">
        <v>406</v>
      </c>
      <c r="G31" s="77"/>
      <c r="Z31" s="91"/>
      <c r="AA31" s="91"/>
      <c r="AB31" s="91"/>
      <c r="AC31" s="125" t="s">
        <v>1</v>
      </c>
      <c r="AD31" s="91"/>
      <c r="AE31" s="91"/>
      <c r="AG31" s="91"/>
      <c r="AH31" s="91"/>
      <c r="AM31" s="58"/>
      <c r="AO31" s="551">
        <v>8</v>
      </c>
      <c r="AP31" s="522" t="s">
        <v>178</v>
      </c>
      <c r="AQ31" s="449">
        <v>360</v>
      </c>
      <c r="AR31" s="449">
        <v>265</v>
      </c>
      <c r="AS31" s="396" t="s">
        <v>215</v>
      </c>
    </row>
    <row r="32" spans="1:45" x14ac:dyDescent="0.35">
      <c r="C32" s="126" t="s">
        <v>0</v>
      </c>
      <c r="D32" s="126">
        <v>3</v>
      </c>
      <c r="E32" s="77" t="s">
        <v>119</v>
      </c>
      <c r="G32" s="77"/>
      <c r="Z32" s="91"/>
      <c r="AA32" s="91"/>
      <c r="AB32" s="121">
        <v>3</v>
      </c>
      <c r="AC32" s="122" t="s">
        <v>1</v>
      </c>
      <c r="AD32" s="121">
        <v>0</v>
      </c>
      <c r="AE32" s="121">
        <v>0</v>
      </c>
      <c r="AG32" s="91" t="s">
        <v>758</v>
      </c>
      <c r="AH32" s="91" t="s">
        <v>82</v>
      </c>
      <c r="AM32" s="58"/>
      <c r="AO32" s="550">
        <v>9</v>
      </c>
      <c r="AP32" s="522" t="s">
        <v>178</v>
      </c>
      <c r="AQ32" s="449">
        <v>500</v>
      </c>
      <c r="AR32" s="449">
        <v>265</v>
      </c>
      <c r="AS32" s="396" t="s">
        <v>215</v>
      </c>
    </row>
    <row r="33" spans="1:47" ht="16" thickBot="1" x14ac:dyDescent="0.4">
      <c r="C33" s="126" t="s">
        <v>0</v>
      </c>
      <c r="D33" s="126">
        <v>4</v>
      </c>
      <c r="E33" s="126" t="s">
        <v>528</v>
      </c>
      <c r="G33" s="77"/>
      <c r="Z33" s="91"/>
      <c r="AA33" s="91"/>
      <c r="AB33" s="91"/>
      <c r="AC33" s="125" t="s">
        <v>1</v>
      </c>
      <c r="AD33" s="91"/>
      <c r="AE33" s="91"/>
      <c r="AG33" s="91"/>
      <c r="AH33" s="91"/>
      <c r="AM33" s="58"/>
      <c r="AO33" s="552">
        <v>10</v>
      </c>
      <c r="AP33" s="522" t="s">
        <v>178</v>
      </c>
      <c r="AQ33" s="450">
        <v>260</v>
      </c>
      <c r="AR33" s="450">
        <v>265</v>
      </c>
      <c r="AS33" s="398" t="s">
        <v>214</v>
      </c>
    </row>
    <row r="34" spans="1:47" x14ac:dyDescent="0.35">
      <c r="C34" s="126" t="s">
        <v>0</v>
      </c>
      <c r="D34" s="126" t="s">
        <v>114</v>
      </c>
      <c r="E34" s="77" t="s">
        <v>121</v>
      </c>
      <c r="G34" s="77"/>
      <c r="Z34" s="91"/>
      <c r="AA34" s="91"/>
      <c r="AB34" s="121">
        <v>6</v>
      </c>
      <c r="AC34" s="122" t="s">
        <v>1</v>
      </c>
      <c r="AD34" s="121">
        <v>0</v>
      </c>
      <c r="AE34" s="121">
        <v>0</v>
      </c>
      <c r="AG34" s="91" t="s">
        <v>758</v>
      </c>
      <c r="AH34" s="91" t="s">
        <v>82</v>
      </c>
      <c r="AM34" s="58"/>
    </row>
    <row r="35" spans="1:47" x14ac:dyDescent="0.35">
      <c r="C35" s="126" t="s">
        <v>0</v>
      </c>
      <c r="D35" s="126" t="s">
        <v>115</v>
      </c>
      <c r="E35" s="77" t="s">
        <v>122</v>
      </c>
      <c r="G35" s="77"/>
      <c r="Z35" s="91"/>
      <c r="AA35" s="91"/>
      <c r="AB35" s="91"/>
      <c r="AC35" s="125" t="s">
        <v>1</v>
      </c>
      <c r="AD35" s="91"/>
      <c r="AE35" s="91"/>
      <c r="AG35" s="91"/>
      <c r="AH35" s="91"/>
      <c r="AM35" s="58"/>
    </row>
    <row r="36" spans="1:47" x14ac:dyDescent="0.35">
      <c r="C36" s="126" t="s">
        <v>0</v>
      </c>
      <c r="D36" s="126">
        <v>6</v>
      </c>
      <c r="E36" s="77" t="s">
        <v>123</v>
      </c>
      <c r="G36" s="77"/>
      <c r="Z36" s="91"/>
      <c r="AA36" s="91"/>
      <c r="AB36" s="91"/>
      <c r="AC36" s="125" t="s">
        <v>1</v>
      </c>
      <c r="AD36" s="91"/>
      <c r="AE36" s="91"/>
      <c r="AG36" s="91"/>
      <c r="AH36" s="91"/>
      <c r="AM36" s="58"/>
      <c r="AO36" s="26" t="s">
        <v>374</v>
      </c>
      <c r="AP36" s="26"/>
      <c r="AQ36" s="26"/>
      <c r="AR36" s="26"/>
      <c r="AS36" s="26"/>
      <c r="AT36" s="26"/>
      <c r="AU36" s="26"/>
    </row>
    <row r="37" spans="1:47" x14ac:dyDescent="0.35">
      <c r="C37" s="126"/>
      <c r="D37" s="126"/>
      <c r="E37" s="77"/>
      <c r="Y37" s="123" t="s">
        <v>124</v>
      </c>
      <c r="Z37" s="91"/>
      <c r="AA37" s="91"/>
      <c r="AB37" s="91">
        <v>9</v>
      </c>
      <c r="AC37" s="125" t="s">
        <v>1</v>
      </c>
      <c r="AD37" s="91">
        <v>0</v>
      </c>
      <c r="AE37" s="91">
        <v>0</v>
      </c>
      <c r="AG37" s="91" t="s">
        <v>758</v>
      </c>
      <c r="AH37" s="91" t="s">
        <v>82</v>
      </c>
      <c r="AM37" s="58"/>
      <c r="AO37" s="17" t="s">
        <v>711</v>
      </c>
    </row>
    <row r="38" spans="1:47" x14ac:dyDescent="0.35">
      <c r="C38" s="126"/>
      <c r="D38" s="126"/>
      <c r="E38" s="77"/>
      <c r="G38" s="77"/>
      <c r="Z38" s="77"/>
      <c r="AA38" s="77"/>
      <c r="AB38" s="77"/>
      <c r="AC38" s="77"/>
      <c r="AD38" s="77"/>
      <c r="AE38" s="77"/>
      <c r="AG38" s="126"/>
      <c r="AH38" s="126"/>
      <c r="AM38" s="58"/>
      <c r="AO38" s="17" t="s">
        <v>712</v>
      </c>
    </row>
    <row r="39" spans="1:47" ht="16" thickBot="1" x14ac:dyDescent="0.4">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M39" s="58"/>
      <c r="AO39" s="24" t="s">
        <v>529</v>
      </c>
    </row>
    <row r="40" spans="1:47" ht="29" x14ac:dyDescent="0.35">
      <c r="A40" s="206"/>
      <c r="B40" s="206"/>
      <c r="C40" s="206"/>
      <c r="D40" s="21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367"/>
      <c r="AO40" s="30" t="s">
        <v>762</v>
      </c>
      <c r="AP40" s="517" t="s">
        <v>219</v>
      </c>
      <c r="AQ40" s="523" t="s">
        <v>213</v>
      </c>
    </row>
    <row r="41" spans="1:47" ht="15.75" customHeight="1" x14ac:dyDescent="0.35">
      <c r="AM41" s="58"/>
      <c r="AO41" s="538">
        <v>1</v>
      </c>
      <c r="AP41" s="149">
        <v>9</v>
      </c>
      <c r="AQ41" s="396" t="s">
        <v>215</v>
      </c>
    </row>
    <row r="42" spans="1:47" x14ac:dyDescent="0.35">
      <c r="AM42" s="58"/>
      <c r="AO42" s="538">
        <v>2</v>
      </c>
      <c r="AP42" s="149">
        <v>15</v>
      </c>
      <c r="AQ42" s="398" t="s">
        <v>214</v>
      </c>
    </row>
    <row r="43" spans="1:47" ht="15.75" customHeight="1" x14ac:dyDescent="0.35">
      <c r="AM43" s="58"/>
      <c r="AO43" s="538">
        <v>3</v>
      </c>
      <c r="AP43" s="149">
        <v>20</v>
      </c>
      <c r="AQ43" s="396" t="s">
        <v>215</v>
      </c>
    </row>
    <row r="44" spans="1:47" ht="15.75" customHeight="1" x14ac:dyDescent="0.35">
      <c r="AM44" s="58"/>
      <c r="AO44" s="538">
        <v>4</v>
      </c>
      <c r="AP44" s="149">
        <v>14</v>
      </c>
      <c r="AQ44" s="396" t="s">
        <v>215</v>
      </c>
    </row>
    <row r="45" spans="1:47" x14ac:dyDescent="0.35">
      <c r="AM45" s="58"/>
      <c r="AO45" s="527">
        <v>5</v>
      </c>
      <c r="AP45" s="522">
        <v>2</v>
      </c>
      <c r="AQ45" s="397" t="s">
        <v>216</v>
      </c>
    </row>
    <row r="46" spans="1:47" ht="15.75" customHeight="1" x14ac:dyDescent="0.35">
      <c r="AM46" s="58"/>
      <c r="AO46" s="538">
        <v>6</v>
      </c>
      <c r="AP46" s="149">
        <v>17</v>
      </c>
      <c r="AQ46" s="398" t="s">
        <v>214</v>
      </c>
    </row>
    <row r="47" spans="1:47" ht="15.75" customHeight="1" x14ac:dyDescent="0.35">
      <c r="AM47" s="58"/>
      <c r="AO47" s="538">
        <v>7</v>
      </c>
      <c r="AP47" s="149">
        <v>3</v>
      </c>
      <c r="AQ47" s="396" t="s">
        <v>215</v>
      </c>
    </row>
    <row r="48" spans="1:47" ht="15.75" customHeight="1" x14ac:dyDescent="0.35">
      <c r="AM48" s="58"/>
      <c r="AO48" s="538">
        <v>8</v>
      </c>
      <c r="AP48" s="149">
        <v>23</v>
      </c>
      <c r="AQ48" s="396" t="s">
        <v>215</v>
      </c>
    </row>
    <row r="49" spans="39:48" x14ac:dyDescent="0.35">
      <c r="AM49" s="58"/>
      <c r="AO49" s="538">
        <v>9</v>
      </c>
      <c r="AP49" s="149">
        <v>8</v>
      </c>
      <c r="AQ49" s="396" t="s">
        <v>215</v>
      </c>
    </row>
    <row r="50" spans="39:48" ht="16" thickBot="1" x14ac:dyDescent="0.4">
      <c r="AM50" s="58"/>
      <c r="AO50" s="539">
        <v>10</v>
      </c>
      <c r="AP50" s="188">
        <v>2</v>
      </c>
      <c r="AQ50" s="398" t="s">
        <v>214</v>
      </c>
    </row>
    <row r="51" spans="39:48" x14ac:dyDescent="0.35">
      <c r="AM51" s="58"/>
    </row>
    <row r="52" spans="39:48" x14ac:dyDescent="0.35">
      <c r="AM52" s="58"/>
    </row>
    <row r="53" spans="39:48" x14ac:dyDescent="0.35">
      <c r="AM53" s="58"/>
    </row>
    <row r="54" spans="39:48" x14ac:dyDescent="0.35">
      <c r="AM54" s="58"/>
      <c r="AO54" s="26" t="s">
        <v>756</v>
      </c>
      <c r="AP54" s="26"/>
      <c r="AQ54" s="26"/>
      <c r="AR54" s="26"/>
      <c r="AS54" s="26"/>
      <c r="AT54" s="26"/>
      <c r="AU54" s="26"/>
      <c r="AV54" s="26"/>
    </row>
    <row r="55" spans="39:48" ht="16" thickBot="1" x14ac:dyDescent="0.4">
      <c r="AM55" s="58"/>
      <c r="AO55" s="24" t="s">
        <v>530</v>
      </c>
    </row>
    <row r="56" spans="39:48" ht="29" x14ac:dyDescent="0.35">
      <c r="AM56" s="58"/>
      <c r="AO56" s="523" t="s">
        <v>213</v>
      </c>
      <c r="AP56" s="517" t="s">
        <v>219</v>
      </c>
      <c r="AQ56" s="528" t="s">
        <v>260</v>
      </c>
    </row>
    <row r="57" spans="39:48" x14ac:dyDescent="0.35">
      <c r="AM57" s="58"/>
      <c r="AO57" s="396" t="s">
        <v>215</v>
      </c>
      <c r="AP57" s="190">
        <f>AP41+AP43+AP44+AP47+AP48+AP49</f>
        <v>77</v>
      </c>
      <c r="AQ57" s="532">
        <f>AP57/$AP$60</f>
        <v>0.68141592920353977</v>
      </c>
    </row>
    <row r="58" spans="39:48" x14ac:dyDescent="0.35">
      <c r="AM58" s="58"/>
      <c r="AO58" s="397" t="s">
        <v>216</v>
      </c>
      <c r="AP58" s="193">
        <f>AP45</f>
        <v>2</v>
      </c>
      <c r="AQ58" s="533">
        <f t="shared" ref="AQ58:AQ60" si="0">AP58/$AP$60</f>
        <v>1.7699115044247787E-2</v>
      </c>
    </row>
    <row r="59" spans="39:48" x14ac:dyDescent="0.35">
      <c r="AM59" s="58"/>
      <c r="AO59" s="398" t="s">
        <v>214</v>
      </c>
      <c r="AP59" s="529">
        <f>AP42+AP46+AP50</f>
        <v>34</v>
      </c>
      <c r="AQ59" s="530">
        <f t="shared" si="0"/>
        <v>0.30088495575221241</v>
      </c>
    </row>
    <row r="60" spans="39:48" ht="16" thickBot="1" x14ac:dyDescent="0.4">
      <c r="AM60" s="58"/>
      <c r="AO60" s="198" t="s">
        <v>43</v>
      </c>
      <c r="AP60" s="145">
        <f>SUM(AP57:AP59)</f>
        <v>113</v>
      </c>
      <c r="AQ60" s="531">
        <f t="shared" si="0"/>
        <v>1</v>
      </c>
    </row>
    <row r="61" spans="39:48" x14ac:dyDescent="0.35">
      <c r="AM61" s="58"/>
    </row>
    <row r="62" spans="39:48" x14ac:dyDescent="0.35">
      <c r="AM62" s="58"/>
    </row>
    <row r="63" spans="39:48" x14ac:dyDescent="0.35">
      <c r="AM63" s="58"/>
    </row>
    <row r="64" spans="39:48" x14ac:dyDescent="0.35">
      <c r="AM64" s="58"/>
    </row>
    <row r="65" spans="39:39" x14ac:dyDescent="0.35">
      <c r="AM65" s="58"/>
    </row>
    <row r="66" spans="39:39" x14ac:dyDescent="0.35">
      <c r="AM66" s="58"/>
    </row>
    <row r="67" spans="39:39" x14ac:dyDescent="0.35">
      <c r="AM67" s="58"/>
    </row>
    <row r="68" spans="39:39" x14ac:dyDescent="0.35">
      <c r="AM68" s="58"/>
    </row>
    <row r="69" spans="39:39" x14ac:dyDescent="0.35">
      <c r="AM69" s="58"/>
    </row>
    <row r="70" spans="39:39" x14ac:dyDescent="0.35">
      <c r="AM70" s="58"/>
    </row>
    <row r="71" spans="39:39" x14ac:dyDescent="0.35">
      <c r="AM71" s="58"/>
    </row>
    <row r="72" spans="39:39" x14ac:dyDescent="0.35">
      <c r="AM72" s="58"/>
    </row>
    <row r="73" spans="39:39" x14ac:dyDescent="0.35">
      <c r="AM73" s="58"/>
    </row>
  </sheetData>
  <mergeCells count="2">
    <mergeCell ref="AO6:AO7"/>
    <mergeCell ref="AO13:AO1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54"/>
  <sheetViews>
    <sheetView showGridLines="0" rightToLeft="1" zoomScaleNormal="100" workbookViewId="0">
      <selection sqref="A1:XFD1048576"/>
    </sheetView>
  </sheetViews>
  <sheetFormatPr defaultColWidth="11" defaultRowHeight="15.5" x14ac:dyDescent="0.35"/>
  <cols>
    <col min="1" max="1" width="3.5" style="17" customWidth="1"/>
    <col min="2" max="2" width="3.08203125" style="17" customWidth="1"/>
    <col min="3" max="3" width="5" style="17" customWidth="1"/>
    <col min="4" max="47" width="2.58203125" style="17" customWidth="1"/>
    <col min="48" max="51" width="7.08203125" style="17" customWidth="1"/>
    <col min="52" max="52" width="14.1640625" style="17" customWidth="1"/>
    <col min="53" max="53" width="12" style="17" customWidth="1"/>
    <col min="54" max="55" width="13.4140625" style="17" customWidth="1"/>
    <col min="56" max="56" width="10.9140625" style="17" customWidth="1"/>
    <col min="57" max="59" width="10.6640625" style="17" bestFit="1" customWidth="1"/>
    <col min="60" max="60" width="11.58203125" style="17" customWidth="1"/>
    <col min="61" max="63" width="7.08203125" style="17" customWidth="1"/>
    <col min="64" max="16384" width="11" style="17"/>
  </cols>
  <sheetData>
    <row r="1" spans="1:60" ht="18" thickBot="1" x14ac:dyDescent="0.4">
      <c r="A1" s="40" t="s">
        <v>531</v>
      </c>
      <c r="B1" s="41"/>
      <c r="C1" s="41"/>
      <c r="D1" s="41"/>
      <c r="E1" s="41"/>
      <c r="F1" s="41"/>
      <c r="G1" s="41"/>
      <c r="H1" s="41"/>
      <c r="I1" s="41"/>
      <c r="J1" s="41"/>
      <c r="K1" s="41"/>
      <c r="L1" s="41"/>
      <c r="AX1" s="58"/>
    </row>
    <row r="2" spans="1:60" ht="16.5" thickTop="1" thickBot="1" x14ac:dyDescent="0.4">
      <c r="AX2" s="58"/>
      <c r="AZ2" s="43" t="s">
        <v>142</v>
      </c>
      <c r="BA2" s="44"/>
      <c r="BB2" s="44"/>
    </row>
    <row r="3" spans="1:60" ht="16" thickTop="1" x14ac:dyDescent="0.35">
      <c r="A3" s="45" t="s">
        <v>803</v>
      </c>
      <c r="AX3" s="58"/>
    </row>
    <row r="4" spans="1:60" x14ac:dyDescent="0.35">
      <c r="AX4" s="58"/>
      <c r="AZ4" s="46" t="s">
        <v>804</v>
      </c>
      <c r="BA4" s="46"/>
      <c r="BB4" s="46"/>
      <c r="BC4" s="26"/>
    </row>
    <row r="5" spans="1:60" ht="16" thickBot="1" x14ac:dyDescent="0.4">
      <c r="A5" s="62" t="s">
        <v>532</v>
      </c>
      <c r="B5" s="59" t="s">
        <v>533</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58"/>
      <c r="AY5" s="24"/>
      <c r="AZ5" s="24" t="s">
        <v>534</v>
      </c>
      <c r="BA5" s="52"/>
      <c r="BB5" s="52"/>
      <c r="BC5" s="24"/>
      <c r="BD5" s="24"/>
      <c r="BE5" s="24"/>
      <c r="BF5" s="24"/>
      <c r="BG5" s="24"/>
      <c r="BH5" s="24"/>
    </row>
    <row r="6" spans="1:60" x14ac:dyDescent="0.35">
      <c r="A6" s="62"/>
      <c r="B6" s="59" t="s">
        <v>535</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58"/>
      <c r="AY6" s="24"/>
      <c r="AZ6" s="605" t="s">
        <v>144</v>
      </c>
      <c r="BA6" s="521" t="s">
        <v>536</v>
      </c>
      <c r="BB6" s="521" t="s">
        <v>537</v>
      </c>
      <c r="BC6" s="521" t="s">
        <v>538</v>
      </c>
      <c r="BD6" s="521" t="s">
        <v>539</v>
      </c>
      <c r="BE6" s="521" t="s">
        <v>540</v>
      </c>
      <c r="BF6" s="521" t="s">
        <v>541</v>
      </c>
      <c r="BG6" s="521" t="s">
        <v>542</v>
      </c>
      <c r="BH6" s="521" t="s">
        <v>543</v>
      </c>
    </row>
    <row r="7" spans="1:60" ht="16" thickBot="1" x14ac:dyDescent="0.4">
      <c r="A7" s="24"/>
      <c r="B7" s="77" t="s">
        <v>30</v>
      </c>
      <c r="C7" s="77"/>
      <c r="D7" s="126"/>
      <c r="E7" s="126"/>
      <c r="F7" s="126" t="s">
        <v>544</v>
      </c>
      <c r="G7" s="77"/>
      <c r="H7" s="77"/>
      <c r="I7" s="77"/>
      <c r="J7" s="77"/>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58"/>
      <c r="AY7" s="24"/>
      <c r="AZ7" s="686"/>
      <c r="BA7" s="188" t="s">
        <v>178</v>
      </c>
      <c r="BB7" s="188" t="s">
        <v>178</v>
      </c>
      <c r="BC7" s="188" t="s">
        <v>178</v>
      </c>
      <c r="BD7" s="188" t="s">
        <v>179</v>
      </c>
      <c r="BE7" s="188" t="s">
        <v>178</v>
      </c>
      <c r="BF7" s="188" t="s">
        <v>179</v>
      </c>
      <c r="BG7" s="188" t="s">
        <v>179</v>
      </c>
      <c r="BH7" s="188" t="s">
        <v>179</v>
      </c>
    </row>
    <row r="8" spans="1:60" x14ac:dyDescent="0.35">
      <c r="A8" s="24"/>
      <c r="B8" s="126" t="s">
        <v>126</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58"/>
      <c r="AY8" s="24"/>
      <c r="BC8" s="24"/>
      <c r="BD8" s="24"/>
      <c r="BE8" s="24"/>
      <c r="BF8" s="24"/>
      <c r="BG8" s="24"/>
      <c r="BH8" s="24"/>
    </row>
    <row r="9" spans="1:60" x14ac:dyDescent="0.35">
      <c r="A9" s="24"/>
      <c r="B9" s="53"/>
      <c r="C9" s="53" t="s">
        <v>0</v>
      </c>
      <c r="D9" s="53">
        <v>1</v>
      </c>
      <c r="E9" s="77" t="s">
        <v>178</v>
      </c>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58"/>
      <c r="AY9" s="24"/>
      <c r="AZ9" s="24"/>
      <c r="BA9" s="24"/>
      <c r="BB9" s="24"/>
      <c r="BC9" s="24"/>
      <c r="BD9" s="24"/>
      <c r="BE9" s="24"/>
      <c r="BF9" s="24"/>
      <c r="BG9" s="24"/>
      <c r="BH9" s="24"/>
    </row>
    <row r="10" spans="1:60" x14ac:dyDescent="0.35">
      <c r="A10" s="24"/>
      <c r="B10" s="53"/>
      <c r="C10" s="53" t="s">
        <v>0</v>
      </c>
      <c r="D10" s="53">
        <v>2</v>
      </c>
      <c r="E10" s="77" t="s">
        <v>179</v>
      </c>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58"/>
      <c r="AY10" s="24"/>
    </row>
    <row r="11" spans="1:60" x14ac:dyDescent="0.35">
      <c r="A11" s="24"/>
      <c r="B11" s="53"/>
      <c r="C11" s="53" t="s">
        <v>0</v>
      </c>
      <c r="D11" s="53">
        <v>3</v>
      </c>
      <c r="E11" s="77" t="s">
        <v>338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58"/>
      <c r="AY11" s="24"/>
      <c r="AZ11" s="46" t="s">
        <v>805</v>
      </c>
      <c r="BA11" s="26"/>
      <c r="BB11" s="26"/>
      <c r="BC11" s="26"/>
      <c r="BD11" s="26"/>
      <c r="BE11" s="26"/>
      <c r="BF11" s="26"/>
      <c r="BG11" s="26"/>
    </row>
    <row r="12" spans="1:60" ht="16" thickBot="1" x14ac:dyDescent="0.4">
      <c r="A12" s="24"/>
      <c r="B12" s="53"/>
      <c r="C12" s="53" t="s">
        <v>0</v>
      </c>
      <c r="D12" s="53">
        <v>4</v>
      </c>
      <c r="E12" s="24" t="s">
        <v>545</v>
      </c>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58"/>
      <c r="AY12" s="24"/>
      <c r="AZ12" s="24" t="s">
        <v>546</v>
      </c>
    </row>
    <row r="13" spans="1:60" x14ac:dyDescent="0.35">
      <c r="A13" s="24"/>
      <c r="B13" s="53"/>
      <c r="C13" s="53"/>
      <c r="D13" s="53"/>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58"/>
      <c r="AY13" s="24"/>
      <c r="AZ13" s="605" t="s">
        <v>144</v>
      </c>
      <c r="BA13" s="521" t="s">
        <v>547</v>
      </c>
      <c r="BB13" s="521" t="s">
        <v>548</v>
      </c>
      <c r="BC13" s="521" t="s">
        <v>549</v>
      </c>
      <c r="BD13" s="521" t="s">
        <v>550</v>
      </c>
      <c r="BE13" s="521" t="s">
        <v>551</v>
      </c>
      <c r="BF13" s="521" t="s">
        <v>552</v>
      </c>
      <c r="BG13" s="521" t="s">
        <v>553</v>
      </c>
      <c r="BH13" s="523" t="s">
        <v>554</v>
      </c>
    </row>
    <row r="14" spans="1:60" ht="16" thickBot="1" x14ac:dyDescent="0.4">
      <c r="A14" s="62" t="s">
        <v>555</v>
      </c>
      <c r="B14" s="59" t="s">
        <v>556</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58"/>
      <c r="AY14" s="24"/>
      <c r="AZ14" s="686"/>
      <c r="BA14" s="188" t="s">
        <v>178</v>
      </c>
      <c r="BB14" s="188" t="s">
        <v>178</v>
      </c>
      <c r="BC14" s="188" t="s">
        <v>178</v>
      </c>
      <c r="BD14" s="188" t="s">
        <v>179</v>
      </c>
      <c r="BE14" s="188" t="s">
        <v>178</v>
      </c>
      <c r="BF14" s="188" t="s">
        <v>179</v>
      </c>
      <c r="BG14" s="188" t="s">
        <v>179</v>
      </c>
      <c r="BH14" s="188" t="s">
        <v>179</v>
      </c>
    </row>
    <row r="15" spans="1:60" x14ac:dyDescent="0.35">
      <c r="A15" s="24"/>
      <c r="B15" s="59" t="s">
        <v>535</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58"/>
      <c r="AY15" s="24"/>
      <c r="AZ15" s="24"/>
      <c r="BA15" s="24"/>
      <c r="BB15" s="24"/>
      <c r="BC15" s="24"/>
      <c r="BD15" s="24"/>
      <c r="BE15" s="24"/>
      <c r="BF15" s="24"/>
      <c r="BG15" s="24"/>
      <c r="BH15" s="24"/>
    </row>
    <row r="16" spans="1:60" x14ac:dyDescent="0.35">
      <c r="A16" s="24"/>
      <c r="B16" s="77" t="s">
        <v>30</v>
      </c>
      <c r="C16" s="77"/>
      <c r="D16" s="126"/>
      <c r="E16" s="126"/>
      <c r="F16" s="126" t="s">
        <v>544</v>
      </c>
      <c r="G16" s="77"/>
      <c r="H16" s="77"/>
      <c r="I16" s="77"/>
      <c r="J16" s="77"/>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58"/>
      <c r="AY16" s="24"/>
      <c r="AZ16" s="24"/>
      <c r="BA16" s="24"/>
      <c r="BB16" s="24"/>
      <c r="BC16" s="24"/>
      <c r="BD16" s="24"/>
      <c r="BE16" s="24"/>
      <c r="BF16" s="24"/>
      <c r="BG16" s="24"/>
      <c r="BH16" s="24"/>
    </row>
    <row r="17" spans="1:60" x14ac:dyDescent="0.35">
      <c r="A17" s="24"/>
      <c r="B17" s="126" t="s">
        <v>126</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58"/>
      <c r="AY17" s="24"/>
      <c r="AZ17" s="46" t="s">
        <v>806</v>
      </c>
      <c r="BA17" s="46"/>
      <c r="BB17" s="46"/>
      <c r="BC17" s="46"/>
      <c r="BD17" s="24"/>
      <c r="BE17" s="24"/>
      <c r="BF17" s="24"/>
      <c r="BG17" s="24"/>
      <c r="BH17" s="24"/>
    </row>
    <row r="18" spans="1:60" x14ac:dyDescent="0.35">
      <c r="A18" s="24"/>
      <c r="B18" s="53"/>
      <c r="C18" s="53" t="s">
        <v>0</v>
      </c>
      <c r="D18" s="53">
        <v>1</v>
      </c>
      <c r="E18" s="77" t="s">
        <v>178</v>
      </c>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58"/>
      <c r="AY18" s="24"/>
      <c r="AZ18" s="17" t="s">
        <v>807</v>
      </c>
      <c r="BA18" s="24"/>
      <c r="BB18" s="24"/>
      <c r="BC18" s="24"/>
      <c r="BD18" s="24"/>
      <c r="BE18" s="24"/>
      <c r="BF18" s="24"/>
      <c r="BG18" s="24"/>
      <c r="BH18" s="24"/>
    </row>
    <row r="19" spans="1:60" ht="16" thickBot="1" x14ac:dyDescent="0.4">
      <c r="A19" s="24"/>
      <c r="B19" s="53"/>
      <c r="C19" s="53" t="s">
        <v>0</v>
      </c>
      <c r="D19" s="53">
        <v>2</v>
      </c>
      <c r="E19" s="77" t="s">
        <v>179</v>
      </c>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58"/>
      <c r="AY19" s="24"/>
      <c r="AZ19" s="24" t="s">
        <v>557</v>
      </c>
      <c r="BA19" s="24"/>
      <c r="BB19" s="24"/>
      <c r="BC19" s="24"/>
      <c r="BD19" s="24"/>
      <c r="BE19" s="24"/>
      <c r="BF19" s="24"/>
      <c r="BG19" s="24"/>
      <c r="BH19" s="24"/>
    </row>
    <row r="20" spans="1:60" x14ac:dyDescent="0.35">
      <c r="A20" s="24"/>
      <c r="B20" s="53"/>
      <c r="C20" s="53" t="s">
        <v>0</v>
      </c>
      <c r="D20" s="53">
        <v>3</v>
      </c>
      <c r="E20" s="77" t="s">
        <v>338</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58"/>
      <c r="AY20" s="24"/>
      <c r="AZ20" s="605" t="s">
        <v>144</v>
      </c>
      <c r="BA20" s="521" t="s">
        <v>547</v>
      </c>
      <c r="BB20" s="521" t="s">
        <v>548</v>
      </c>
      <c r="BC20" s="521" t="s">
        <v>549</v>
      </c>
      <c r="BD20" s="521" t="s">
        <v>550</v>
      </c>
      <c r="BE20" s="521" t="s">
        <v>551</v>
      </c>
      <c r="BF20" s="521" t="s">
        <v>552</v>
      </c>
      <c r="BG20" s="521" t="s">
        <v>553</v>
      </c>
      <c r="BH20" s="523" t="s">
        <v>554</v>
      </c>
    </row>
    <row r="21" spans="1:60" ht="16" thickBot="1" x14ac:dyDescent="0.4">
      <c r="A21" s="24"/>
      <c r="B21" s="53"/>
      <c r="C21" s="53" t="s">
        <v>0</v>
      </c>
      <c r="D21" s="53">
        <v>4</v>
      </c>
      <c r="E21" s="24" t="s">
        <v>545</v>
      </c>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58"/>
      <c r="AY21" s="24"/>
      <c r="AZ21" s="686"/>
      <c r="BA21" s="188">
        <v>1</v>
      </c>
      <c r="BB21" s="188">
        <v>1</v>
      </c>
      <c r="BC21" s="188">
        <v>1</v>
      </c>
      <c r="BD21" s="188">
        <v>0</v>
      </c>
      <c r="BE21" s="188">
        <v>1</v>
      </c>
      <c r="BF21" s="188">
        <v>0</v>
      </c>
      <c r="BG21" s="188">
        <v>0</v>
      </c>
      <c r="BH21" s="363">
        <v>0</v>
      </c>
    </row>
    <row r="22" spans="1:60" x14ac:dyDescent="0.3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58"/>
      <c r="AY22" s="24"/>
      <c r="AZ22" s="24"/>
    </row>
    <row r="23" spans="1:60" x14ac:dyDescent="0.35">
      <c r="A23" s="62" t="s">
        <v>558</v>
      </c>
      <c r="B23" s="59" t="s">
        <v>559</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58"/>
      <c r="AY23" s="24"/>
      <c r="AZ23" s="24"/>
    </row>
    <row r="24" spans="1:60" x14ac:dyDescent="0.35">
      <c r="A24" s="24"/>
      <c r="B24" s="77" t="s">
        <v>30</v>
      </c>
      <c r="C24" s="24"/>
      <c r="D24" s="24"/>
      <c r="E24" s="53"/>
      <c r="F24" s="126" t="s">
        <v>544</v>
      </c>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58"/>
      <c r="AY24" s="24"/>
      <c r="AZ24" s="24"/>
      <c r="BA24" s="24"/>
      <c r="BB24" s="24"/>
      <c r="BC24" s="24"/>
      <c r="BD24" s="24"/>
      <c r="BE24" s="24"/>
      <c r="BF24" s="24"/>
      <c r="BG24" s="24"/>
      <c r="BH24" s="24"/>
    </row>
    <row r="25" spans="1:60" x14ac:dyDescent="0.35">
      <c r="A25" s="24"/>
      <c r="B25" s="126" t="s">
        <v>126</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58"/>
      <c r="AY25" s="24"/>
      <c r="AZ25" s="26" t="s">
        <v>808</v>
      </c>
      <c r="BA25" s="26"/>
      <c r="BB25" s="26"/>
      <c r="BC25" s="46"/>
      <c r="BD25" s="46"/>
      <c r="BE25" s="24"/>
      <c r="BF25" s="24"/>
      <c r="BG25" s="24"/>
      <c r="BH25" s="24"/>
    </row>
    <row r="26" spans="1:60" ht="16" thickBot="1" x14ac:dyDescent="0.4">
      <c r="A26" s="24"/>
      <c r="B26" s="53"/>
      <c r="C26" s="53" t="s">
        <v>0</v>
      </c>
      <c r="D26" s="53">
        <v>1</v>
      </c>
      <c r="E26" s="77" t="s">
        <v>178</v>
      </c>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58"/>
      <c r="AY26" s="24"/>
      <c r="AZ26" s="17" t="s">
        <v>809</v>
      </c>
      <c r="BC26" s="24"/>
      <c r="BD26" s="24"/>
      <c r="BE26" s="24"/>
      <c r="BF26" s="24"/>
      <c r="BG26" s="24"/>
      <c r="BH26" s="24"/>
    </row>
    <row r="27" spans="1:60" ht="29" x14ac:dyDescent="0.35">
      <c r="A27" s="24"/>
      <c r="B27" s="53"/>
      <c r="C27" s="53" t="s">
        <v>0</v>
      </c>
      <c r="D27" s="53">
        <v>2</v>
      </c>
      <c r="E27" s="77" t="s">
        <v>179</v>
      </c>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58"/>
      <c r="AY27" s="24"/>
      <c r="AZ27" s="605" t="s">
        <v>144</v>
      </c>
      <c r="BA27" s="523" t="s">
        <v>560</v>
      </c>
      <c r="BC27" s="24"/>
      <c r="BD27" s="24"/>
      <c r="BE27" s="24"/>
      <c r="BF27" s="24"/>
      <c r="BG27" s="24"/>
      <c r="BH27" s="24"/>
    </row>
    <row r="28" spans="1:60" ht="16" thickBot="1" x14ac:dyDescent="0.4">
      <c r="A28" s="24"/>
      <c r="B28" s="53"/>
      <c r="C28" s="53" t="s">
        <v>0</v>
      </c>
      <c r="D28" s="53">
        <v>3</v>
      </c>
      <c r="E28" s="77" t="s">
        <v>338</v>
      </c>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58"/>
      <c r="AY28" s="24"/>
      <c r="AZ28" s="686"/>
      <c r="BA28" s="363">
        <v>4</v>
      </c>
      <c r="BC28" s="24"/>
      <c r="BD28" s="24"/>
      <c r="BE28" s="24"/>
      <c r="BF28" s="24"/>
      <c r="BG28" s="24"/>
      <c r="BH28" s="24"/>
    </row>
    <row r="29" spans="1:60" x14ac:dyDescent="0.35">
      <c r="A29" s="24"/>
      <c r="B29" s="53"/>
      <c r="C29" s="53" t="s">
        <v>0</v>
      </c>
      <c r="D29" s="53">
        <v>4</v>
      </c>
      <c r="E29" s="24" t="s">
        <v>545</v>
      </c>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58"/>
      <c r="AY29" s="24"/>
      <c r="BC29" s="24"/>
      <c r="BD29" s="24"/>
      <c r="BE29" s="24"/>
      <c r="BF29" s="24"/>
      <c r="BG29" s="24"/>
      <c r="BH29" s="24"/>
    </row>
    <row r="30" spans="1:60" x14ac:dyDescent="0.3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58"/>
      <c r="AY30" s="24"/>
      <c r="BC30" s="24"/>
      <c r="BD30" s="24"/>
      <c r="BE30" s="24"/>
      <c r="BF30" s="24"/>
      <c r="BG30" s="24"/>
      <c r="BH30" s="24"/>
    </row>
    <row r="31" spans="1:60" x14ac:dyDescent="0.35">
      <c r="A31" s="62" t="s">
        <v>561</v>
      </c>
      <c r="B31" s="59" t="s">
        <v>562</v>
      </c>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58"/>
      <c r="AY31" s="24"/>
      <c r="AZ31" s="26" t="s">
        <v>563</v>
      </c>
      <c r="BA31" s="26"/>
      <c r="BB31" s="26"/>
      <c r="BC31" s="46"/>
      <c r="BD31" s="46"/>
      <c r="BE31" s="46"/>
      <c r="BF31" s="46"/>
      <c r="BG31" s="46"/>
      <c r="BH31" s="46"/>
    </row>
    <row r="32" spans="1:60" ht="16" thickBot="1" x14ac:dyDescent="0.4">
      <c r="A32" s="24"/>
      <c r="B32" s="77" t="s">
        <v>30</v>
      </c>
      <c r="C32" s="24"/>
      <c r="D32" s="24"/>
      <c r="E32" s="53"/>
      <c r="F32" s="126" t="s">
        <v>544</v>
      </c>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58"/>
      <c r="AY32" s="24"/>
      <c r="AZ32" s="17" t="s">
        <v>564</v>
      </c>
      <c r="BC32" s="24"/>
      <c r="BD32" s="24"/>
      <c r="BE32" s="24"/>
      <c r="BF32" s="24"/>
      <c r="BG32" s="24"/>
      <c r="BH32" s="24"/>
    </row>
    <row r="33" spans="1:84" ht="29" x14ac:dyDescent="0.35">
      <c r="A33" s="24"/>
      <c r="B33" s="126" t="s">
        <v>126</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58"/>
      <c r="AY33" s="24"/>
      <c r="AZ33" s="451" t="s">
        <v>762</v>
      </c>
      <c r="BA33" s="523" t="s">
        <v>560</v>
      </c>
      <c r="BC33" s="24"/>
      <c r="BD33" s="24"/>
      <c r="BE33" s="24"/>
      <c r="BF33" s="24"/>
      <c r="BG33" s="24"/>
      <c r="BH33" s="24"/>
    </row>
    <row r="34" spans="1:84" x14ac:dyDescent="0.35">
      <c r="A34" s="24"/>
      <c r="B34" s="53"/>
      <c r="C34" s="53" t="s">
        <v>0</v>
      </c>
      <c r="D34" s="53">
        <v>1</v>
      </c>
      <c r="E34" s="77" t="s">
        <v>178</v>
      </c>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58"/>
      <c r="AY34" s="24"/>
      <c r="AZ34" s="554">
        <v>1</v>
      </c>
      <c r="BA34" s="225">
        <f t="shared" ref="BA34:BA73" si="0">SUM(AZ85:BG85)</f>
        <v>4</v>
      </c>
      <c r="BC34" s="24"/>
      <c r="BD34" s="24"/>
      <c r="BE34" s="24"/>
      <c r="BF34" s="24"/>
      <c r="BG34" s="24"/>
      <c r="BX34" s="24"/>
      <c r="BY34" s="24"/>
      <c r="BZ34" s="24"/>
      <c r="CA34" s="24"/>
      <c r="CB34" s="24"/>
      <c r="CC34" s="24"/>
      <c r="CD34" s="24"/>
      <c r="CE34" s="24"/>
    </row>
    <row r="35" spans="1:84" x14ac:dyDescent="0.35">
      <c r="A35" s="24"/>
      <c r="B35" s="53"/>
      <c r="C35" s="53" t="s">
        <v>0</v>
      </c>
      <c r="D35" s="53">
        <v>2</v>
      </c>
      <c r="E35" s="77" t="s">
        <v>179</v>
      </c>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58"/>
      <c r="AY35" s="24"/>
      <c r="AZ35" s="550">
        <v>2</v>
      </c>
      <c r="BA35" s="225">
        <f t="shared" si="0"/>
        <v>6</v>
      </c>
      <c r="BX35" s="24"/>
      <c r="BY35" s="24"/>
      <c r="BZ35" s="24"/>
      <c r="CA35" s="24"/>
      <c r="CB35" s="24"/>
      <c r="CC35" s="24"/>
      <c r="CD35" s="24"/>
      <c r="CE35" s="24"/>
    </row>
    <row r="36" spans="1:84" x14ac:dyDescent="0.35">
      <c r="A36" s="24"/>
      <c r="B36" s="53"/>
      <c r="C36" s="53" t="s">
        <v>0</v>
      </c>
      <c r="D36" s="53">
        <v>3</v>
      </c>
      <c r="E36" s="77" t="s">
        <v>338</v>
      </c>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58"/>
      <c r="AY36" s="24"/>
      <c r="AZ36" s="554">
        <v>3</v>
      </c>
      <c r="BA36" s="225">
        <f t="shared" si="0"/>
        <v>2</v>
      </c>
      <c r="BW36" s="24"/>
      <c r="BX36" s="24"/>
      <c r="BY36" s="24"/>
      <c r="BZ36" s="24"/>
      <c r="CA36" s="24"/>
      <c r="CB36" s="24"/>
      <c r="CC36" s="24"/>
      <c r="CD36" s="24"/>
      <c r="CE36" s="24"/>
    </row>
    <row r="37" spans="1:84" x14ac:dyDescent="0.35">
      <c r="A37" s="24"/>
      <c r="B37" s="53"/>
      <c r="C37" s="53" t="s">
        <v>0</v>
      </c>
      <c r="D37" s="53">
        <v>4</v>
      </c>
      <c r="E37" s="24" t="s">
        <v>545</v>
      </c>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58"/>
      <c r="AY37" s="24"/>
      <c r="AZ37" s="550">
        <v>4</v>
      </c>
      <c r="BA37" s="225">
        <f t="shared" si="0"/>
        <v>3</v>
      </c>
      <c r="BW37" s="24"/>
      <c r="BX37" s="24"/>
      <c r="BY37" s="24"/>
      <c r="BZ37" s="24"/>
      <c r="CA37" s="24"/>
      <c r="CB37" s="24"/>
      <c r="CC37" s="24"/>
      <c r="CD37" s="24"/>
      <c r="CE37" s="24"/>
    </row>
    <row r="38" spans="1:84" x14ac:dyDescent="0.3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58"/>
      <c r="AY38" s="24"/>
      <c r="AZ38" s="554">
        <v>5</v>
      </c>
      <c r="BA38" s="225">
        <f t="shared" si="0"/>
        <v>1</v>
      </c>
      <c r="BW38" s="24"/>
      <c r="BX38" s="24"/>
      <c r="BY38" s="24"/>
      <c r="BZ38" s="24"/>
      <c r="CA38" s="24"/>
      <c r="CB38" s="24"/>
      <c r="CC38" s="24"/>
      <c r="CD38" s="24"/>
      <c r="CE38" s="24"/>
    </row>
    <row r="39" spans="1:84" x14ac:dyDescent="0.35">
      <c r="A39" s="62" t="s">
        <v>565</v>
      </c>
      <c r="B39" s="59" t="s">
        <v>566</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58"/>
      <c r="AY39" s="24"/>
      <c r="AZ39" s="550">
        <v>6</v>
      </c>
      <c r="BA39" s="225">
        <f t="shared" si="0"/>
        <v>7</v>
      </c>
      <c r="BW39" s="24"/>
      <c r="BX39" s="24"/>
      <c r="BY39" s="24"/>
      <c r="BZ39" s="24"/>
      <c r="CA39" s="24"/>
      <c r="CB39" s="24"/>
      <c r="CC39" s="24"/>
      <c r="CD39" s="24"/>
      <c r="CE39" s="24"/>
    </row>
    <row r="40" spans="1:84" x14ac:dyDescent="0.35">
      <c r="A40" s="24"/>
      <c r="B40" s="59" t="s">
        <v>535</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58"/>
      <c r="AY40" s="24"/>
      <c r="AZ40" s="554">
        <v>7</v>
      </c>
      <c r="BA40" s="225">
        <f t="shared" si="0"/>
        <v>1</v>
      </c>
      <c r="BW40" s="24"/>
      <c r="BX40" s="24"/>
      <c r="BY40" s="24"/>
      <c r="BZ40" s="24"/>
      <c r="CA40" s="24"/>
      <c r="CB40" s="24"/>
      <c r="CC40" s="24"/>
      <c r="CD40" s="24"/>
      <c r="CE40" s="24"/>
    </row>
    <row r="41" spans="1:84" x14ac:dyDescent="0.35">
      <c r="A41" s="24"/>
      <c r="B41" s="77" t="s">
        <v>30</v>
      </c>
      <c r="C41" s="24"/>
      <c r="D41" s="24"/>
      <c r="E41" s="53"/>
      <c r="F41" s="126" t="s">
        <v>544</v>
      </c>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58"/>
      <c r="AY41" s="24"/>
      <c r="AZ41" s="550">
        <v>8</v>
      </c>
      <c r="BA41" s="225">
        <f t="shared" si="0"/>
        <v>8</v>
      </c>
      <c r="BW41" s="24"/>
      <c r="BX41" s="24"/>
      <c r="BY41" s="24"/>
      <c r="BZ41" s="24"/>
      <c r="CA41" s="24"/>
      <c r="CB41" s="24"/>
      <c r="CC41" s="24"/>
      <c r="CD41" s="24"/>
      <c r="CE41" s="24"/>
    </row>
    <row r="42" spans="1:84" x14ac:dyDescent="0.35">
      <c r="A42" s="24"/>
      <c r="B42" s="126" t="s">
        <v>126</v>
      </c>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58"/>
      <c r="AY42" s="24"/>
      <c r="AZ42" s="554">
        <v>9</v>
      </c>
      <c r="BA42" s="225">
        <f t="shared" si="0"/>
        <v>0</v>
      </c>
      <c r="BW42" s="24"/>
      <c r="BX42" s="24"/>
      <c r="BY42" s="24"/>
      <c r="BZ42" s="24"/>
      <c r="CA42" s="24"/>
      <c r="CB42" s="24"/>
      <c r="CC42" s="24"/>
      <c r="CD42" s="24"/>
      <c r="CE42" s="24"/>
    </row>
    <row r="43" spans="1:84" x14ac:dyDescent="0.35">
      <c r="A43" s="24"/>
      <c r="B43" s="53"/>
      <c r="C43" s="53" t="s">
        <v>0</v>
      </c>
      <c r="D43" s="53">
        <v>1</v>
      </c>
      <c r="E43" s="77" t="s">
        <v>178</v>
      </c>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58"/>
      <c r="AY43" s="24"/>
      <c r="AZ43" s="550">
        <v>10</v>
      </c>
      <c r="BA43" s="225">
        <f t="shared" si="0"/>
        <v>3</v>
      </c>
      <c r="BW43" s="24"/>
      <c r="BX43" s="24"/>
      <c r="BY43" s="24"/>
      <c r="BZ43" s="24"/>
      <c r="CA43" s="24"/>
      <c r="CB43" s="24"/>
      <c r="CC43" s="24"/>
      <c r="CD43" s="24"/>
      <c r="CE43" s="24"/>
    </row>
    <row r="44" spans="1:84" x14ac:dyDescent="0.35">
      <c r="A44" s="24"/>
      <c r="B44" s="53"/>
      <c r="C44" s="53" t="s">
        <v>0</v>
      </c>
      <c r="D44" s="53">
        <v>2</v>
      </c>
      <c r="E44" s="77" t="s">
        <v>179</v>
      </c>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58"/>
      <c r="AY44" s="24"/>
      <c r="AZ44" s="550">
        <v>11</v>
      </c>
      <c r="BA44" s="225">
        <f t="shared" si="0"/>
        <v>3</v>
      </c>
      <c r="BU44" s="24"/>
      <c r="BV44" s="24"/>
      <c r="BW44" s="24"/>
      <c r="BX44" s="24"/>
      <c r="BY44" s="24"/>
      <c r="BZ44" s="24"/>
      <c r="CA44" s="24"/>
      <c r="CB44" s="24"/>
      <c r="CC44" s="24"/>
    </row>
    <row r="45" spans="1:84" x14ac:dyDescent="0.35">
      <c r="A45" s="24"/>
      <c r="B45" s="53"/>
      <c r="C45" s="53" t="s">
        <v>0</v>
      </c>
      <c r="D45" s="53">
        <v>3</v>
      </c>
      <c r="E45" s="77" t="s">
        <v>338</v>
      </c>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58"/>
      <c r="AY45" s="24"/>
      <c r="AZ45" s="554">
        <v>12</v>
      </c>
      <c r="BA45" s="225">
        <f t="shared" si="0"/>
        <v>5</v>
      </c>
      <c r="BX45" s="24"/>
      <c r="BY45" s="24"/>
      <c r="BZ45" s="24"/>
      <c r="CA45" s="24"/>
      <c r="CB45" s="24"/>
      <c r="CC45" s="24"/>
      <c r="CD45" s="24"/>
      <c r="CE45" s="24"/>
      <c r="CF45" s="24"/>
    </row>
    <row r="46" spans="1:84" x14ac:dyDescent="0.35">
      <c r="A46" s="24"/>
      <c r="B46" s="53"/>
      <c r="C46" s="53" t="s">
        <v>0</v>
      </c>
      <c r="D46" s="53">
        <v>4</v>
      </c>
      <c r="E46" s="24" t="s">
        <v>545</v>
      </c>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58"/>
      <c r="AY46" s="24"/>
      <c r="AZ46" s="550">
        <v>13</v>
      </c>
      <c r="BA46" s="225">
        <f t="shared" si="0"/>
        <v>2</v>
      </c>
      <c r="BX46" s="24"/>
      <c r="BY46" s="24"/>
      <c r="BZ46" s="24"/>
      <c r="CA46" s="24"/>
      <c r="CB46" s="24"/>
      <c r="CC46" s="24"/>
      <c r="CD46" s="24"/>
      <c r="CE46" s="24"/>
      <c r="CF46" s="24"/>
    </row>
    <row r="47" spans="1:84" x14ac:dyDescent="0.35">
      <c r="A47" s="24"/>
      <c r="B47" s="452"/>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58"/>
      <c r="AY47" s="24"/>
      <c r="AZ47" s="550">
        <v>14</v>
      </c>
      <c r="BA47" s="225">
        <f t="shared" si="0"/>
        <v>4</v>
      </c>
      <c r="BX47" s="24"/>
      <c r="BY47" s="24"/>
      <c r="BZ47" s="24"/>
      <c r="CA47" s="24"/>
      <c r="CB47" s="24"/>
      <c r="CC47" s="24"/>
      <c r="CD47" s="24"/>
      <c r="CE47" s="24"/>
      <c r="CF47" s="24"/>
    </row>
    <row r="48" spans="1:84" x14ac:dyDescent="0.35">
      <c r="A48" s="62" t="s">
        <v>567</v>
      </c>
      <c r="B48" s="59" t="s">
        <v>568</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58"/>
      <c r="AY48" s="24"/>
      <c r="AZ48" s="554">
        <v>15</v>
      </c>
      <c r="BA48" s="225">
        <f t="shared" si="0"/>
        <v>1</v>
      </c>
      <c r="BX48" s="24"/>
      <c r="BY48" s="24"/>
      <c r="BZ48" s="24"/>
      <c r="CA48" s="24"/>
      <c r="CB48" s="24"/>
      <c r="CC48" s="24"/>
      <c r="CD48" s="24"/>
      <c r="CE48" s="24"/>
      <c r="CF48" s="24"/>
    </row>
    <row r="49" spans="1:84" x14ac:dyDescent="0.35">
      <c r="A49" s="24"/>
      <c r="B49" s="77" t="s">
        <v>30</v>
      </c>
      <c r="C49" s="24"/>
      <c r="D49" s="24"/>
      <c r="E49" s="53"/>
      <c r="F49" s="126" t="s">
        <v>544</v>
      </c>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58"/>
      <c r="AY49" s="24"/>
      <c r="AZ49" s="550">
        <v>16</v>
      </c>
      <c r="BA49" s="225">
        <f t="shared" si="0"/>
        <v>7</v>
      </c>
      <c r="BX49" s="24"/>
      <c r="BY49" s="24"/>
      <c r="BZ49" s="24"/>
      <c r="CA49" s="24"/>
      <c r="CB49" s="24"/>
      <c r="CC49" s="24"/>
      <c r="CD49" s="24"/>
      <c r="CE49" s="24"/>
      <c r="CF49" s="24"/>
    </row>
    <row r="50" spans="1:84" x14ac:dyDescent="0.35">
      <c r="A50" s="24"/>
      <c r="B50" s="126" t="s">
        <v>126</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58"/>
      <c r="AY50" s="24"/>
      <c r="AZ50" s="550">
        <v>17</v>
      </c>
      <c r="BA50" s="225">
        <f t="shared" si="0"/>
        <v>1</v>
      </c>
      <c r="BX50" s="24"/>
      <c r="BY50" s="24"/>
      <c r="BZ50" s="24"/>
      <c r="CA50" s="24"/>
      <c r="CB50" s="24"/>
      <c r="CC50" s="24"/>
      <c r="CD50" s="24"/>
      <c r="CE50" s="24"/>
      <c r="CF50" s="24"/>
    </row>
    <row r="51" spans="1:84" x14ac:dyDescent="0.35">
      <c r="A51" s="24"/>
      <c r="B51" s="53"/>
      <c r="C51" s="53" t="s">
        <v>0</v>
      </c>
      <c r="D51" s="53">
        <v>1</v>
      </c>
      <c r="E51" s="77" t="s">
        <v>178</v>
      </c>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58"/>
      <c r="AY51" s="24"/>
      <c r="AZ51" s="554">
        <v>18</v>
      </c>
      <c r="BA51" s="225">
        <f t="shared" si="0"/>
        <v>8</v>
      </c>
    </row>
    <row r="52" spans="1:84" x14ac:dyDescent="0.35">
      <c r="A52" s="24"/>
      <c r="B52" s="53"/>
      <c r="C52" s="53" t="s">
        <v>0</v>
      </c>
      <c r="D52" s="53">
        <v>2</v>
      </c>
      <c r="E52" s="77" t="s">
        <v>179</v>
      </c>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58"/>
      <c r="AY52" s="24"/>
      <c r="AZ52" s="550">
        <v>19</v>
      </c>
      <c r="BA52" s="225">
        <f t="shared" si="0"/>
        <v>7</v>
      </c>
    </row>
    <row r="53" spans="1:84" x14ac:dyDescent="0.35">
      <c r="A53" s="24"/>
      <c r="B53" s="53"/>
      <c r="C53" s="53" t="s">
        <v>0</v>
      </c>
      <c r="D53" s="53">
        <v>3</v>
      </c>
      <c r="E53" s="77" t="s">
        <v>338</v>
      </c>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58"/>
      <c r="AY53" s="24"/>
      <c r="AZ53" s="550">
        <v>20</v>
      </c>
      <c r="BA53" s="225">
        <f t="shared" si="0"/>
        <v>3</v>
      </c>
    </row>
    <row r="54" spans="1:84" x14ac:dyDescent="0.35">
      <c r="A54" s="24"/>
      <c r="B54" s="53"/>
      <c r="C54" s="53" t="s">
        <v>0</v>
      </c>
      <c r="D54" s="53">
        <v>4</v>
      </c>
      <c r="E54" s="24" t="s">
        <v>545</v>
      </c>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58"/>
      <c r="AY54" s="24"/>
      <c r="AZ54" s="554">
        <v>21</v>
      </c>
      <c r="BA54" s="225">
        <f t="shared" si="0"/>
        <v>4</v>
      </c>
    </row>
    <row r="55" spans="1:84" x14ac:dyDescent="0.35">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58"/>
      <c r="AY55" s="24"/>
      <c r="AZ55" s="550">
        <v>22</v>
      </c>
      <c r="BA55" s="225">
        <f t="shared" si="0"/>
        <v>6</v>
      </c>
    </row>
    <row r="56" spans="1:84" x14ac:dyDescent="0.35">
      <c r="A56" s="62" t="s">
        <v>569</v>
      </c>
      <c r="B56" s="59" t="s">
        <v>570</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58"/>
      <c r="AY56" s="24"/>
      <c r="AZ56" s="550">
        <v>23</v>
      </c>
      <c r="BA56" s="225">
        <f t="shared" si="0"/>
        <v>2</v>
      </c>
    </row>
    <row r="57" spans="1:84" x14ac:dyDescent="0.35">
      <c r="A57" s="24"/>
      <c r="B57" s="77" t="s">
        <v>30</v>
      </c>
      <c r="C57" s="24"/>
      <c r="D57" s="24"/>
      <c r="E57" s="53"/>
      <c r="F57" s="126" t="s">
        <v>544</v>
      </c>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58"/>
      <c r="AY57" s="24"/>
      <c r="AZ57" s="554">
        <v>24</v>
      </c>
      <c r="BA57" s="225">
        <f t="shared" si="0"/>
        <v>3</v>
      </c>
    </row>
    <row r="58" spans="1:84" x14ac:dyDescent="0.35">
      <c r="A58" s="24"/>
      <c r="B58" s="126" t="s">
        <v>126</v>
      </c>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58"/>
      <c r="AY58" s="24"/>
      <c r="AZ58" s="550">
        <v>25</v>
      </c>
      <c r="BA58" s="225">
        <f t="shared" si="0"/>
        <v>1</v>
      </c>
    </row>
    <row r="59" spans="1:84" x14ac:dyDescent="0.35">
      <c r="A59" s="24"/>
      <c r="B59" s="53"/>
      <c r="C59" s="53" t="s">
        <v>0</v>
      </c>
      <c r="D59" s="53">
        <v>1</v>
      </c>
      <c r="E59" s="77" t="s">
        <v>178</v>
      </c>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58"/>
      <c r="AY59" s="24"/>
      <c r="AZ59" s="550">
        <v>26</v>
      </c>
      <c r="BA59" s="225">
        <f t="shared" si="0"/>
        <v>7</v>
      </c>
    </row>
    <row r="60" spans="1:84" x14ac:dyDescent="0.35">
      <c r="A60" s="24"/>
      <c r="B60" s="53"/>
      <c r="C60" s="53" t="s">
        <v>0</v>
      </c>
      <c r="D60" s="53">
        <v>2</v>
      </c>
      <c r="E60" s="77" t="s">
        <v>179</v>
      </c>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58"/>
      <c r="AY60" s="24"/>
      <c r="AZ60" s="554">
        <v>27</v>
      </c>
      <c r="BA60" s="225">
        <f t="shared" si="0"/>
        <v>1</v>
      </c>
    </row>
    <row r="61" spans="1:84" x14ac:dyDescent="0.35">
      <c r="A61" s="24"/>
      <c r="B61" s="53"/>
      <c r="C61" s="53" t="s">
        <v>0</v>
      </c>
      <c r="D61" s="53">
        <v>3</v>
      </c>
      <c r="E61" s="77" t="s">
        <v>338</v>
      </c>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58"/>
      <c r="AY61" s="24"/>
      <c r="AZ61" s="550">
        <v>28</v>
      </c>
      <c r="BA61" s="225">
        <f t="shared" si="0"/>
        <v>8</v>
      </c>
    </row>
    <row r="62" spans="1:84" x14ac:dyDescent="0.35">
      <c r="A62" s="24"/>
      <c r="B62" s="53"/>
      <c r="C62" s="53" t="s">
        <v>0</v>
      </c>
      <c r="D62" s="53">
        <v>4</v>
      </c>
      <c r="E62" s="24" t="s">
        <v>545</v>
      </c>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58"/>
      <c r="AY62" s="24"/>
      <c r="AZ62" s="550">
        <v>29</v>
      </c>
      <c r="BA62" s="225">
        <f t="shared" si="0"/>
        <v>0</v>
      </c>
    </row>
    <row r="63" spans="1:84" x14ac:dyDescent="0.3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58"/>
      <c r="AY63" s="24"/>
      <c r="AZ63" s="554">
        <v>30</v>
      </c>
      <c r="BA63" s="225">
        <f t="shared" si="0"/>
        <v>7</v>
      </c>
    </row>
    <row r="64" spans="1:84" x14ac:dyDescent="0.35">
      <c r="A64" s="62" t="s">
        <v>571</v>
      </c>
      <c r="B64" s="59" t="s">
        <v>572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58"/>
      <c r="AY64" s="24"/>
      <c r="AZ64" s="550">
        <v>31</v>
      </c>
      <c r="BA64" s="225">
        <f t="shared" si="0"/>
        <v>7</v>
      </c>
    </row>
    <row r="65" spans="1:57" x14ac:dyDescent="0.35">
      <c r="A65" s="24"/>
      <c r="B65" s="77" t="s">
        <v>30</v>
      </c>
      <c r="C65" s="24"/>
      <c r="D65" s="24"/>
      <c r="E65" s="53"/>
      <c r="F65" s="126" t="s">
        <v>544</v>
      </c>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58"/>
      <c r="AY65" s="24"/>
      <c r="AZ65" s="550">
        <v>32</v>
      </c>
      <c r="BA65" s="225">
        <f t="shared" si="0"/>
        <v>3</v>
      </c>
    </row>
    <row r="66" spans="1:57" x14ac:dyDescent="0.35">
      <c r="A66" s="24"/>
      <c r="B66" s="126" t="s">
        <v>126</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58"/>
      <c r="AY66" s="24"/>
      <c r="AZ66" s="550">
        <v>33</v>
      </c>
      <c r="BA66" s="225">
        <f t="shared" si="0"/>
        <v>3</v>
      </c>
    </row>
    <row r="67" spans="1:57" x14ac:dyDescent="0.35">
      <c r="A67" s="77"/>
      <c r="B67" s="126"/>
      <c r="C67" s="126" t="s">
        <v>0</v>
      </c>
      <c r="D67" s="126">
        <v>1</v>
      </c>
      <c r="E67" s="77" t="s">
        <v>178</v>
      </c>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24"/>
      <c r="AR67" s="24"/>
      <c r="AS67" s="24"/>
      <c r="AT67" s="24"/>
      <c r="AU67" s="24"/>
      <c r="AV67" s="24"/>
      <c r="AW67" s="24"/>
      <c r="AX67" s="58"/>
      <c r="AY67" s="24"/>
      <c r="AZ67" s="554">
        <v>34</v>
      </c>
      <c r="BA67" s="225">
        <f t="shared" si="0"/>
        <v>1</v>
      </c>
    </row>
    <row r="68" spans="1:57" x14ac:dyDescent="0.35">
      <c r="A68" s="77"/>
      <c r="B68" s="126"/>
      <c r="C68" s="126" t="s">
        <v>0</v>
      </c>
      <c r="D68" s="126">
        <v>2</v>
      </c>
      <c r="E68" s="77" t="s">
        <v>179</v>
      </c>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24"/>
      <c r="AR68" s="24"/>
      <c r="AS68" s="24"/>
      <c r="AT68" s="24"/>
      <c r="AU68" s="24"/>
      <c r="AV68" s="24"/>
      <c r="AW68" s="24"/>
      <c r="AX68" s="58"/>
      <c r="AY68" s="24"/>
      <c r="AZ68" s="550">
        <v>35</v>
      </c>
      <c r="BA68" s="225">
        <f t="shared" si="0"/>
        <v>1</v>
      </c>
    </row>
    <row r="69" spans="1:57" x14ac:dyDescent="0.35">
      <c r="A69" s="24"/>
      <c r="B69" s="53"/>
      <c r="C69" s="53" t="s">
        <v>0</v>
      </c>
      <c r="D69" s="53">
        <v>3</v>
      </c>
      <c r="E69" s="77" t="s">
        <v>338</v>
      </c>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58"/>
      <c r="AY69" s="24"/>
      <c r="AZ69" s="550">
        <v>36</v>
      </c>
      <c r="BA69" s="225">
        <f t="shared" si="0"/>
        <v>1</v>
      </c>
    </row>
    <row r="70" spans="1:57" x14ac:dyDescent="0.35">
      <c r="A70" s="24"/>
      <c r="B70" s="53"/>
      <c r="C70" s="53" t="s">
        <v>0</v>
      </c>
      <c r="D70" s="53">
        <v>4</v>
      </c>
      <c r="E70" s="24" t="s">
        <v>545</v>
      </c>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58"/>
      <c r="AY70" s="24"/>
      <c r="AZ70" s="550">
        <v>37</v>
      </c>
      <c r="BA70" s="225">
        <f t="shared" si="0"/>
        <v>1</v>
      </c>
    </row>
    <row r="71" spans="1:57" x14ac:dyDescent="0.35">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61"/>
      <c r="AR71" s="61"/>
      <c r="AS71" s="61"/>
      <c r="AT71" s="61"/>
      <c r="AU71" s="61"/>
      <c r="AV71" s="61"/>
      <c r="AW71" s="61"/>
      <c r="AX71" s="58"/>
      <c r="AZ71" s="554">
        <v>38</v>
      </c>
      <c r="BA71" s="225">
        <f t="shared" si="0"/>
        <v>4</v>
      </c>
    </row>
    <row r="72" spans="1:57" x14ac:dyDescent="0.3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58"/>
      <c r="AZ72" s="550">
        <v>39</v>
      </c>
      <c r="BA72" s="225">
        <f t="shared" si="0"/>
        <v>4</v>
      </c>
    </row>
    <row r="73" spans="1:57" ht="16" thickBot="1" x14ac:dyDescent="0.4">
      <c r="A73" s="206"/>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367"/>
      <c r="AZ73" s="555">
        <v>40</v>
      </c>
      <c r="BA73" s="520">
        <f t="shared" si="0"/>
        <v>7</v>
      </c>
    </row>
    <row r="74" spans="1:57" x14ac:dyDescent="0.3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58"/>
    </row>
    <row r="75" spans="1:57" x14ac:dyDescent="0.35">
      <c r="A75" s="116" t="s">
        <v>3</v>
      </c>
      <c r="B75" s="77" t="s">
        <v>111</v>
      </c>
      <c r="C75" s="126"/>
      <c r="D75" s="126"/>
      <c r="E75" s="126"/>
      <c r="F75" s="126"/>
      <c r="G75" s="126"/>
      <c r="H75" s="126"/>
      <c r="I75" s="126"/>
      <c r="J75" s="126"/>
      <c r="K75" s="126"/>
      <c r="L75" s="126"/>
      <c r="M75" s="126"/>
      <c r="N75" s="126"/>
      <c r="O75" s="126"/>
      <c r="V75" s="126"/>
      <c r="W75" s="126"/>
      <c r="X75" s="126"/>
      <c r="Y75" s="126"/>
      <c r="Z75" s="126"/>
      <c r="AA75" s="126"/>
      <c r="AB75" s="126"/>
      <c r="AC75" s="126"/>
      <c r="AD75" s="126"/>
      <c r="AE75" s="126"/>
      <c r="AF75" s="126"/>
      <c r="AG75" s="126"/>
      <c r="AH75" s="126"/>
      <c r="AI75" s="126"/>
      <c r="AJ75" s="126"/>
      <c r="AK75" s="126"/>
      <c r="AL75" s="126"/>
      <c r="AM75" s="126"/>
      <c r="AN75" s="126"/>
      <c r="AO75" s="77"/>
      <c r="AP75" s="126"/>
      <c r="AQ75" s="126"/>
      <c r="AR75" s="126"/>
      <c r="AS75" s="126"/>
      <c r="AT75" s="126"/>
      <c r="AU75" s="126"/>
      <c r="AX75" s="58"/>
    </row>
    <row r="76" spans="1:57" x14ac:dyDescent="0.35">
      <c r="A76" s="24"/>
      <c r="B76" s="64"/>
      <c r="C76" s="77" t="s">
        <v>30</v>
      </c>
      <c r="D76" s="126" t="s">
        <v>31</v>
      </c>
      <c r="E76" s="126"/>
      <c r="F76" s="126"/>
      <c r="G76" s="126"/>
      <c r="H76" s="126"/>
      <c r="I76" s="126"/>
      <c r="J76" s="126"/>
      <c r="K76" s="126"/>
      <c r="L76" s="126"/>
      <c r="M76" s="126"/>
      <c r="N76" s="126"/>
      <c r="O76" s="126"/>
      <c r="P76" s="126"/>
      <c r="V76" s="126"/>
      <c r="W76" s="126"/>
      <c r="X76" s="126"/>
      <c r="Y76" s="126"/>
      <c r="Z76" s="126"/>
      <c r="AA76" s="126"/>
      <c r="AB76" s="126"/>
      <c r="AC76" s="126"/>
      <c r="AD76" s="126"/>
      <c r="AE76" s="126"/>
      <c r="AF76" s="126"/>
      <c r="AG76" s="126"/>
      <c r="AH76" s="126"/>
      <c r="AI76" s="126"/>
      <c r="AJ76" s="77"/>
      <c r="AK76" s="126"/>
      <c r="AL76" s="126"/>
      <c r="AM76" s="126"/>
      <c r="AN76" s="126"/>
      <c r="AO76" s="126"/>
      <c r="AP76" s="126"/>
      <c r="AQ76" s="126"/>
      <c r="AR76" s="126"/>
      <c r="AS76" s="126"/>
      <c r="AT76" s="126"/>
      <c r="AU76" s="126"/>
      <c r="AX76" s="58"/>
    </row>
    <row r="77" spans="1:57" x14ac:dyDescent="0.35">
      <c r="A77" s="24"/>
      <c r="B77" s="126"/>
      <c r="C77" s="127"/>
      <c r="D77" s="53" t="s">
        <v>103</v>
      </c>
      <c r="E77" s="126"/>
      <c r="F77" s="126"/>
      <c r="G77" s="126"/>
      <c r="H77" s="126"/>
      <c r="I77" s="126"/>
      <c r="J77" s="126"/>
      <c r="K77" s="126"/>
      <c r="L77" s="126"/>
      <c r="M77" s="126"/>
      <c r="N77" s="126"/>
      <c r="O77" s="126"/>
      <c r="P77" s="126"/>
      <c r="V77" s="126"/>
      <c r="W77" s="126"/>
      <c r="X77" s="126"/>
      <c r="Y77" s="126"/>
      <c r="Z77" s="126"/>
      <c r="AA77" s="126"/>
      <c r="AB77" s="126"/>
      <c r="AC77" s="126"/>
      <c r="AD77" s="126"/>
      <c r="AE77" s="126"/>
      <c r="AF77" s="126"/>
      <c r="AG77" s="126"/>
      <c r="AH77" s="126"/>
      <c r="AI77" s="126"/>
      <c r="AJ77" s="77"/>
      <c r="AK77" s="126"/>
      <c r="AL77" s="126"/>
      <c r="AM77" s="126"/>
      <c r="AN77" s="126"/>
      <c r="AO77" s="126"/>
      <c r="AP77" s="77"/>
      <c r="AQ77" s="334"/>
      <c r="AR77" s="335"/>
      <c r="AS77" s="126"/>
      <c r="AT77" s="126"/>
      <c r="AU77" s="126"/>
      <c r="AX77" s="58"/>
      <c r="AZ77" s="26" t="s">
        <v>573</v>
      </c>
      <c r="BA77" s="26"/>
      <c r="BB77" s="26"/>
      <c r="BC77" s="26"/>
      <c r="BD77" s="26"/>
      <c r="BE77" s="26"/>
    </row>
    <row r="78" spans="1:57" x14ac:dyDescent="0.35">
      <c r="V78" s="126"/>
      <c r="W78" s="126"/>
      <c r="X78" s="126"/>
      <c r="Y78" s="126"/>
      <c r="Z78" s="126"/>
      <c r="AA78" s="126"/>
      <c r="AB78" s="126"/>
      <c r="AC78" s="126"/>
      <c r="AD78" s="126"/>
      <c r="AE78" s="126"/>
      <c r="AF78" s="126"/>
      <c r="AG78" s="126"/>
      <c r="AH78" s="126"/>
      <c r="AI78" s="126"/>
      <c r="AJ78" s="77"/>
      <c r="AK78" s="118" t="s">
        <v>108</v>
      </c>
      <c r="AL78" s="24"/>
      <c r="AM78" s="53"/>
      <c r="AN78" s="53"/>
      <c r="AO78" s="53"/>
      <c r="AP78" s="24"/>
      <c r="AR78" s="118" t="s">
        <v>109</v>
      </c>
      <c r="AS78" s="126"/>
      <c r="AT78" s="126"/>
      <c r="AU78" s="126"/>
      <c r="AX78" s="58"/>
      <c r="AZ78" s="453" t="s">
        <v>810</v>
      </c>
    </row>
    <row r="79" spans="1:57" x14ac:dyDescent="0.35">
      <c r="A79" s="126"/>
      <c r="B79" s="127"/>
      <c r="C79" s="126" t="s">
        <v>0</v>
      </c>
      <c r="D79" s="126" t="s">
        <v>112</v>
      </c>
      <c r="E79" s="126" t="s">
        <v>116</v>
      </c>
      <c r="G79" s="77"/>
      <c r="Z79" s="77"/>
      <c r="AA79" s="77"/>
      <c r="AB79" s="77"/>
      <c r="AC79" s="77"/>
      <c r="AD79" s="77"/>
      <c r="AE79" s="77"/>
      <c r="AF79" s="77"/>
      <c r="AG79" s="77"/>
      <c r="AH79" s="77" t="s">
        <v>1</v>
      </c>
      <c r="AI79" s="77" t="s">
        <v>1</v>
      </c>
      <c r="AJ79" s="77"/>
      <c r="AK79" s="91"/>
      <c r="AL79" s="91"/>
      <c r="AM79" s="91"/>
      <c r="AN79" s="125" t="s">
        <v>1</v>
      </c>
      <c r="AO79" s="91"/>
      <c r="AP79" s="91"/>
      <c r="AR79" s="91"/>
      <c r="AS79" s="91"/>
      <c r="AX79" s="58"/>
      <c r="AZ79" s="453" t="e">
        <f>- ترجيحات أخذ عينات من أسرة في العمود التاسع (لا يوجد في حالة عدم الاتاحة)</f>
        <v>#NAME?</v>
      </c>
      <c r="BA79" s="17" t="s">
        <v>574</v>
      </c>
    </row>
    <row r="80" spans="1:57" x14ac:dyDescent="0.35">
      <c r="A80" s="126"/>
      <c r="B80" s="127"/>
      <c r="C80" s="126" t="s">
        <v>0</v>
      </c>
      <c r="D80" s="126" t="s">
        <v>113</v>
      </c>
      <c r="E80" s="126" t="s">
        <v>117</v>
      </c>
      <c r="G80" s="77"/>
      <c r="Z80" s="77"/>
      <c r="AA80" s="77"/>
      <c r="AB80" s="77"/>
      <c r="AC80" s="77"/>
      <c r="AD80" s="77"/>
      <c r="AE80" s="77"/>
      <c r="AF80" s="77"/>
      <c r="AG80" s="77"/>
      <c r="AH80" s="77" t="s">
        <v>1</v>
      </c>
      <c r="AI80" s="77" t="s">
        <v>1</v>
      </c>
      <c r="AJ80" s="77"/>
      <c r="AK80" s="91"/>
      <c r="AL80" s="91"/>
      <c r="AM80" s="91"/>
      <c r="AN80" s="125" t="s">
        <v>1</v>
      </c>
      <c r="AO80" s="91"/>
      <c r="AP80" s="91"/>
      <c r="AR80" s="91"/>
      <c r="AS80" s="91"/>
      <c r="AX80" s="58"/>
      <c r="AZ80" s="453" t="e">
        <f>- ترجيحات أخذ عينات الأسر في العمود العاشر (لا يوجد في حالة عدم الاتاحة)</f>
        <v>#NAME?</v>
      </c>
      <c r="BA80" s="17" t="s">
        <v>575</v>
      </c>
    </row>
    <row r="81" spans="1:63" x14ac:dyDescent="0.35">
      <c r="A81" s="126"/>
      <c r="B81" s="127"/>
      <c r="C81" s="126" t="s">
        <v>0</v>
      </c>
      <c r="D81" s="126">
        <v>2</v>
      </c>
      <c r="E81" s="77" t="s">
        <v>576</v>
      </c>
      <c r="G81" s="77"/>
      <c r="Z81" s="77" t="s">
        <v>1</v>
      </c>
      <c r="AA81" s="77" t="s">
        <v>1</v>
      </c>
      <c r="AB81" s="77" t="s">
        <v>1</v>
      </c>
      <c r="AC81" s="77" t="s">
        <v>1</v>
      </c>
      <c r="AD81" s="77" t="s">
        <v>1</v>
      </c>
      <c r="AE81" s="77" t="s">
        <v>1</v>
      </c>
      <c r="AF81" s="77" t="s">
        <v>1</v>
      </c>
      <c r="AG81" s="77" t="s">
        <v>1</v>
      </c>
      <c r="AH81" s="77" t="s">
        <v>1</v>
      </c>
      <c r="AI81" s="77" t="s">
        <v>1</v>
      </c>
      <c r="AJ81" s="77"/>
      <c r="AK81" s="91"/>
      <c r="AL81" s="91"/>
      <c r="AM81" s="91"/>
      <c r="AN81" s="125" t="s">
        <v>1</v>
      </c>
      <c r="AO81" s="91"/>
      <c r="AP81" s="91"/>
      <c r="AR81" s="91"/>
      <c r="AS81" s="91"/>
      <c r="AX81" s="58"/>
      <c r="AZ81" s="453" t="e">
        <f>- المتغير الحضري/ الريفي في العمود الحادي عشر (لا يوجد في حالة عدم الاتاحة)</f>
        <v>#NAME?</v>
      </c>
      <c r="BA81" s="17" t="s">
        <v>577</v>
      </c>
    </row>
    <row r="82" spans="1:63" x14ac:dyDescent="0.35">
      <c r="A82" s="126"/>
      <c r="B82" s="127"/>
      <c r="C82" s="126" t="s">
        <v>0</v>
      </c>
      <c r="D82" s="126">
        <v>3</v>
      </c>
      <c r="E82" s="77" t="s">
        <v>119</v>
      </c>
      <c r="G82" s="77"/>
      <c r="Z82" s="77" t="s">
        <v>1</v>
      </c>
      <c r="AA82" s="77" t="s">
        <v>1</v>
      </c>
      <c r="AB82" s="77" t="s">
        <v>1</v>
      </c>
      <c r="AC82" s="77" t="s">
        <v>1</v>
      </c>
      <c r="AD82" s="77" t="s">
        <v>1</v>
      </c>
      <c r="AE82" s="77" t="s">
        <v>1</v>
      </c>
      <c r="AF82" s="77" t="s">
        <v>1</v>
      </c>
      <c r="AG82" s="77" t="s">
        <v>1</v>
      </c>
      <c r="AH82" s="77" t="s">
        <v>1</v>
      </c>
      <c r="AI82" s="77" t="s">
        <v>1</v>
      </c>
      <c r="AJ82" s="77"/>
      <c r="AK82" s="91"/>
      <c r="AL82" s="91"/>
      <c r="AM82" s="121">
        <v>3</v>
      </c>
      <c r="AN82" s="122" t="s">
        <v>1</v>
      </c>
      <c r="AO82" s="121">
        <v>0</v>
      </c>
      <c r="AP82" s="121">
        <v>0</v>
      </c>
      <c r="AR82" s="91" t="s">
        <v>758</v>
      </c>
      <c r="AS82" s="91" t="s">
        <v>82</v>
      </c>
      <c r="AX82" s="58"/>
      <c r="AZ82" s="453" t="e">
        <f>- المتغير الإقليمي في العمود الثاني عشر (لا يوجد في حالة عدم الاتاحة)</f>
        <v>#NAME?</v>
      </c>
      <c r="BA82" s="17" t="s">
        <v>578</v>
      </c>
    </row>
    <row r="83" spans="1:63" ht="16" thickBot="1" x14ac:dyDescent="0.4">
      <c r="A83" s="126"/>
      <c r="B83" s="127"/>
      <c r="C83" s="126" t="s">
        <v>0</v>
      </c>
      <c r="D83" s="126">
        <v>4</v>
      </c>
      <c r="E83" s="126" t="s">
        <v>528</v>
      </c>
      <c r="G83" s="77"/>
      <c r="Z83" s="77" t="s">
        <v>1</v>
      </c>
      <c r="AA83" s="77" t="s">
        <v>1</v>
      </c>
      <c r="AB83" s="77" t="s">
        <v>1</v>
      </c>
      <c r="AC83" s="77" t="s">
        <v>1</v>
      </c>
      <c r="AD83" s="77" t="s">
        <v>1</v>
      </c>
      <c r="AE83" s="77" t="s">
        <v>1</v>
      </c>
      <c r="AF83" s="77" t="s">
        <v>1</v>
      </c>
      <c r="AG83" s="77" t="s">
        <v>1</v>
      </c>
      <c r="AH83" s="77" t="s">
        <v>1</v>
      </c>
      <c r="AI83" s="77" t="s">
        <v>1</v>
      </c>
      <c r="AJ83" s="77"/>
      <c r="AK83" s="91"/>
      <c r="AL83" s="91"/>
      <c r="AM83" s="91"/>
      <c r="AN83" s="125" t="s">
        <v>1</v>
      </c>
      <c r="AO83" s="91"/>
      <c r="AP83" s="91"/>
      <c r="AR83" s="91"/>
      <c r="AS83" s="91"/>
      <c r="AX83" s="58"/>
      <c r="AZ83" s="17" t="s">
        <v>579</v>
      </c>
    </row>
    <row r="84" spans="1:63" ht="29" x14ac:dyDescent="0.35">
      <c r="A84" s="126"/>
      <c r="B84" s="127"/>
      <c r="C84" s="126" t="s">
        <v>0</v>
      </c>
      <c r="D84" s="126" t="s">
        <v>114</v>
      </c>
      <c r="E84" s="77" t="s">
        <v>121</v>
      </c>
      <c r="G84" s="77"/>
      <c r="Z84" s="77"/>
      <c r="AA84" s="77"/>
      <c r="AB84" s="77"/>
      <c r="AC84" s="77"/>
      <c r="AD84" s="77"/>
      <c r="AE84" s="77"/>
      <c r="AF84" s="77"/>
      <c r="AG84" s="77"/>
      <c r="AH84" s="77" t="s">
        <v>1</v>
      </c>
      <c r="AI84" s="77" t="s">
        <v>1</v>
      </c>
      <c r="AJ84" s="77"/>
      <c r="AK84" s="91"/>
      <c r="AL84" s="91"/>
      <c r="AM84" s="121">
        <v>6</v>
      </c>
      <c r="AN84" s="122" t="s">
        <v>1</v>
      </c>
      <c r="AO84" s="121">
        <v>0</v>
      </c>
      <c r="AP84" s="121">
        <v>0</v>
      </c>
      <c r="AR84" s="91" t="s">
        <v>758</v>
      </c>
      <c r="AS84" s="91" t="s">
        <v>82</v>
      </c>
      <c r="AX84" s="58"/>
      <c r="AZ84" s="521" t="s">
        <v>547</v>
      </c>
      <c r="BA84" s="521" t="s">
        <v>548</v>
      </c>
      <c r="BB84" s="521" t="s">
        <v>549</v>
      </c>
      <c r="BC84" s="521" t="s">
        <v>550</v>
      </c>
      <c r="BD84" s="521" t="s">
        <v>551</v>
      </c>
      <c r="BE84" s="521" t="s">
        <v>552</v>
      </c>
      <c r="BF84" s="521" t="s">
        <v>553</v>
      </c>
      <c r="BG84" s="523" t="s">
        <v>554</v>
      </c>
      <c r="BH84" s="521" t="s">
        <v>580</v>
      </c>
      <c r="BI84" s="521" t="s">
        <v>811</v>
      </c>
      <c r="BJ84" s="521" t="s">
        <v>581</v>
      </c>
      <c r="BK84" s="523" t="s">
        <v>812</v>
      </c>
    </row>
    <row r="85" spans="1:63" x14ac:dyDescent="0.35">
      <c r="A85" s="126"/>
      <c r="B85" s="127"/>
      <c r="C85" s="126" t="s">
        <v>0</v>
      </c>
      <c r="D85" s="126" t="s">
        <v>115</v>
      </c>
      <c r="E85" s="77" t="s">
        <v>122</v>
      </c>
      <c r="G85" s="77"/>
      <c r="Z85" s="77"/>
      <c r="AA85" s="77"/>
      <c r="AB85" s="77"/>
      <c r="AC85" s="77"/>
      <c r="AD85" s="77"/>
      <c r="AE85" s="77"/>
      <c r="AF85" s="77"/>
      <c r="AG85" s="77"/>
      <c r="AH85" s="77" t="s">
        <v>1</v>
      </c>
      <c r="AI85" s="77" t="s">
        <v>1</v>
      </c>
      <c r="AJ85" s="77"/>
      <c r="AK85" s="91"/>
      <c r="AL85" s="91"/>
      <c r="AM85" s="91"/>
      <c r="AN85" s="125" t="s">
        <v>1</v>
      </c>
      <c r="AO85" s="91"/>
      <c r="AP85" s="91"/>
      <c r="AR85" s="91"/>
      <c r="AS85" s="91"/>
      <c r="AX85" s="58"/>
      <c r="AZ85" s="527">
        <v>1</v>
      </c>
      <c r="BA85" s="522">
        <v>1</v>
      </c>
      <c r="BB85" s="522">
        <v>1</v>
      </c>
      <c r="BC85" s="522">
        <v>0</v>
      </c>
      <c r="BD85" s="522">
        <v>1</v>
      </c>
      <c r="BE85" s="522">
        <v>0</v>
      </c>
      <c r="BF85" s="522">
        <v>0</v>
      </c>
      <c r="BG85" s="522">
        <v>0</v>
      </c>
      <c r="BH85" s="515" t="s">
        <v>582</v>
      </c>
      <c r="BI85" s="515" t="s">
        <v>582</v>
      </c>
      <c r="BJ85" s="515" t="s">
        <v>582</v>
      </c>
      <c r="BK85" s="515" t="s">
        <v>582</v>
      </c>
    </row>
    <row r="86" spans="1:63" x14ac:dyDescent="0.35">
      <c r="A86" s="126"/>
      <c r="B86" s="127"/>
      <c r="C86" s="126" t="s">
        <v>0</v>
      </c>
      <c r="D86" s="126">
        <v>6</v>
      </c>
      <c r="E86" s="77" t="s">
        <v>123</v>
      </c>
      <c r="G86" s="77"/>
      <c r="Z86" s="77" t="s">
        <v>1</v>
      </c>
      <c r="AA86" s="77" t="s">
        <v>1</v>
      </c>
      <c r="AB86" s="77" t="s">
        <v>1</v>
      </c>
      <c r="AC86" s="77" t="s">
        <v>1</v>
      </c>
      <c r="AD86" s="77" t="s">
        <v>1</v>
      </c>
      <c r="AE86" s="77" t="s">
        <v>1</v>
      </c>
      <c r="AF86" s="77" t="s">
        <v>1</v>
      </c>
      <c r="AG86" s="77" t="s">
        <v>1</v>
      </c>
      <c r="AH86" s="77" t="s">
        <v>1</v>
      </c>
      <c r="AI86" s="77" t="s">
        <v>1</v>
      </c>
      <c r="AJ86" s="77"/>
      <c r="AK86" s="91"/>
      <c r="AL86" s="91"/>
      <c r="AM86" s="91"/>
      <c r="AN86" s="125" t="s">
        <v>1</v>
      </c>
      <c r="AO86" s="91"/>
      <c r="AP86" s="91"/>
      <c r="AR86" s="91"/>
      <c r="AS86" s="91"/>
      <c r="AX86" s="58"/>
      <c r="AZ86" s="337">
        <v>1</v>
      </c>
      <c r="BA86" s="515">
        <v>1</v>
      </c>
      <c r="BB86" s="515">
        <v>1</v>
      </c>
      <c r="BC86" s="515">
        <v>1</v>
      </c>
      <c r="BD86" s="515">
        <v>1</v>
      </c>
      <c r="BE86" s="515">
        <v>1</v>
      </c>
      <c r="BF86" s="515">
        <v>0</v>
      </c>
      <c r="BG86" s="515">
        <v>0</v>
      </c>
      <c r="BH86" s="515" t="s">
        <v>582</v>
      </c>
      <c r="BI86" s="515" t="s">
        <v>582</v>
      </c>
      <c r="BJ86" s="515" t="s">
        <v>582</v>
      </c>
      <c r="BK86" s="515" t="s">
        <v>582</v>
      </c>
    </row>
    <row r="87" spans="1:63" x14ac:dyDescent="0.35">
      <c r="A87" s="126"/>
      <c r="B87" s="127"/>
      <c r="C87" s="126"/>
      <c r="D87" s="126"/>
      <c r="E87" s="77"/>
      <c r="Y87" s="123"/>
      <c r="Z87" s="126"/>
      <c r="AA87" s="126"/>
      <c r="AB87" s="126"/>
      <c r="AC87" s="126"/>
      <c r="AD87" s="126"/>
      <c r="AE87" s="126"/>
      <c r="AF87" s="126"/>
      <c r="AG87" s="126"/>
      <c r="AH87" s="77"/>
      <c r="AI87" s="540" t="s">
        <v>124</v>
      </c>
      <c r="AJ87" s="77"/>
      <c r="AK87" s="91"/>
      <c r="AL87" s="91"/>
      <c r="AM87" s="91">
        <v>9</v>
      </c>
      <c r="AN87" s="125" t="s">
        <v>1</v>
      </c>
      <c r="AO87" s="91">
        <v>0</v>
      </c>
      <c r="AP87" s="91">
        <v>0</v>
      </c>
      <c r="AR87" s="91" t="s">
        <v>758</v>
      </c>
      <c r="AS87" s="91" t="s">
        <v>82</v>
      </c>
      <c r="AX87" s="58"/>
      <c r="AZ87" s="337">
        <v>1</v>
      </c>
      <c r="BA87" s="515">
        <v>1</v>
      </c>
      <c r="BB87" s="515">
        <v>0</v>
      </c>
      <c r="BC87" s="515">
        <v>0</v>
      </c>
      <c r="BD87" s="515">
        <v>0</v>
      </c>
      <c r="BE87" s="515">
        <v>0</v>
      </c>
      <c r="BF87" s="515">
        <v>0</v>
      </c>
      <c r="BG87" s="515">
        <v>0</v>
      </c>
      <c r="BH87" s="515" t="s">
        <v>582</v>
      </c>
      <c r="BI87" s="515" t="s">
        <v>582</v>
      </c>
      <c r="BJ87" s="515" t="s">
        <v>582</v>
      </c>
      <c r="BK87" s="515" t="s">
        <v>582</v>
      </c>
    </row>
    <row r="88" spans="1:63" x14ac:dyDescent="0.35">
      <c r="AX88" s="58"/>
      <c r="AZ88" s="337">
        <v>1</v>
      </c>
      <c r="BA88" s="515">
        <v>1</v>
      </c>
      <c r="BB88" s="515">
        <v>1</v>
      </c>
      <c r="BC88" s="515">
        <v>0</v>
      </c>
      <c r="BD88" s="515">
        <v>0</v>
      </c>
      <c r="BE88" s="515">
        <v>0</v>
      </c>
      <c r="BF88" s="515">
        <v>0</v>
      </c>
      <c r="BG88" s="515">
        <v>0</v>
      </c>
      <c r="BH88" s="515" t="s">
        <v>582</v>
      </c>
      <c r="BI88" s="515" t="s">
        <v>582</v>
      </c>
      <c r="BJ88" s="515" t="s">
        <v>582</v>
      </c>
      <c r="BK88" s="515" t="s">
        <v>582</v>
      </c>
    </row>
    <row r="89" spans="1:63" x14ac:dyDescent="0.35">
      <c r="A89" s="206"/>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367"/>
      <c r="AZ89" s="337">
        <v>1</v>
      </c>
      <c r="BA89" s="515">
        <v>0</v>
      </c>
      <c r="BB89" s="515">
        <v>0</v>
      </c>
      <c r="BC89" s="515">
        <v>0</v>
      </c>
      <c r="BD89" s="515">
        <v>0</v>
      </c>
      <c r="BE89" s="515">
        <v>0</v>
      </c>
      <c r="BF89" s="515">
        <v>0</v>
      </c>
      <c r="BG89" s="515">
        <v>0</v>
      </c>
      <c r="BH89" s="515" t="s">
        <v>582</v>
      </c>
      <c r="BI89" s="515" t="s">
        <v>582</v>
      </c>
      <c r="BJ89" s="515" t="s">
        <v>582</v>
      </c>
      <c r="BK89" s="515" t="s">
        <v>582</v>
      </c>
    </row>
    <row r="90" spans="1:63" x14ac:dyDescent="0.35">
      <c r="AX90" s="58"/>
      <c r="AZ90" s="337">
        <v>1</v>
      </c>
      <c r="BA90" s="515">
        <v>1</v>
      </c>
      <c r="BB90" s="515">
        <v>1</v>
      </c>
      <c r="BC90" s="515">
        <v>1</v>
      </c>
      <c r="BD90" s="515">
        <v>1</v>
      </c>
      <c r="BE90" s="515">
        <v>1</v>
      </c>
      <c r="BF90" s="515">
        <v>1</v>
      </c>
      <c r="BG90" s="515">
        <v>0</v>
      </c>
      <c r="BH90" s="515" t="s">
        <v>582</v>
      </c>
      <c r="BI90" s="515" t="s">
        <v>582</v>
      </c>
      <c r="BJ90" s="515" t="s">
        <v>582</v>
      </c>
      <c r="BK90" s="515" t="s">
        <v>582</v>
      </c>
    </row>
    <row r="91" spans="1:63" x14ac:dyDescent="0.35">
      <c r="AX91" s="58"/>
      <c r="AZ91" s="337">
        <v>1</v>
      </c>
      <c r="BA91" s="515">
        <v>0</v>
      </c>
      <c r="BB91" s="515">
        <v>0</v>
      </c>
      <c r="BC91" s="515">
        <v>0</v>
      </c>
      <c r="BD91" s="515">
        <v>0</v>
      </c>
      <c r="BE91" s="515">
        <v>0</v>
      </c>
      <c r="BF91" s="515">
        <v>0</v>
      </c>
      <c r="BG91" s="515">
        <v>0</v>
      </c>
      <c r="BH91" s="515" t="s">
        <v>582</v>
      </c>
      <c r="BI91" s="515" t="s">
        <v>582</v>
      </c>
      <c r="BJ91" s="515" t="s">
        <v>582</v>
      </c>
      <c r="BK91" s="515" t="s">
        <v>582</v>
      </c>
    </row>
    <row r="92" spans="1:63" x14ac:dyDescent="0.35">
      <c r="AX92" s="58"/>
      <c r="AZ92" s="337">
        <v>1</v>
      </c>
      <c r="BA92" s="515">
        <v>1</v>
      </c>
      <c r="BB92" s="515">
        <v>1</v>
      </c>
      <c r="BC92" s="515">
        <v>1</v>
      </c>
      <c r="BD92" s="515">
        <v>1</v>
      </c>
      <c r="BE92" s="515">
        <v>1</v>
      </c>
      <c r="BF92" s="515">
        <v>1</v>
      </c>
      <c r="BG92" s="515">
        <v>1</v>
      </c>
      <c r="BH92" s="515" t="s">
        <v>582</v>
      </c>
      <c r="BI92" s="515" t="s">
        <v>582</v>
      </c>
      <c r="BJ92" s="515" t="s">
        <v>582</v>
      </c>
      <c r="BK92" s="515" t="s">
        <v>582</v>
      </c>
    </row>
    <row r="93" spans="1:63" x14ac:dyDescent="0.35">
      <c r="AX93" s="58"/>
      <c r="AZ93" s="337">
        <v>0</v>
      </c>
      <c r="BA93" s="515">
        <v>0</v>
      </c>
      <c r="BB93" s="515">
        <v>0</v>
      </c>
      <c r="BC93" s="515">
        <v>0</v>
      </c>
      <c r="BD93" s="515">
        <v>0</v>
      </c>
      <c r="BE93" s="515">
        <v>0</v>
      </c>
      <c r="BF93" s="515">
        <v>0</v>
      </c>
      <c r="BG93" s="515">
        <v>0</v>
      </c>
      <c r="BH93" s="515" t="s">
        <v>582</v>
      </c>
      <c r="BI93" s="515" t="s">
        <v>582</v>
      </c>
      <c r="BJ93" s="515" t="s">
        <v>582</v>
      </c>
      <c r="BK93" s="515" t="s">
        <v>582</v>
      </c>
    </row>
    <row r="94" spans="1:63" x14ac:dyDescent="0.35">
      <c r="AX94" s="58"/>
      <c r="AZ94" s="337">
        <v>1</v>
      </c>
      <c r="BA94" s="515">
        <v>1</v>
      </c>
      <c r="BB94" s="515">
        <v>1</v>
      </c>
      <c r="BC94" s="515">
        <v>0</v>
      </c>
      <c r="BD94" s="515">
        <v>0</v>
      </c>
      <c r="BE94" s="515">
        <v>0</v>
      </c>
      <c r="BF94" s="515">
        <v>0</v>
      </c>
      <c r="BG94" s="515">
        <v>0</v>
      </c>
      <c r="BH94" s="515" t="s">
        <v>582</v>
      </c>
      <c r="BI94" s="515" t="s">
        <v>582</v>
      </c>
      <c r="BJ94" s="515" t="s">
        <v>582</v>
      </c>
      <c r="BK94" s="515" t="s">
        <v>582</v>
      </c>
    </row>
    <row r="95" spans="1:63" x14ac:dyDescent="0.35">
      <c r="AX95" s="58"/>
      <c r="AZ95" s="337">
        <v>1</v>
      </c>
      <c r="BA95" s="515">
        <v>0</v>
      </c>
      <c r="BB95" s="515">
        <v>1</v>
      </c>
      <c r="BC95" s="515">
        <v>0</v>
      </c>
      <c r="BD95" s="515">
        <v>1</v>
      </c>
      <c r="BE95" s="515">
        <v>0</v>
      </c>
      <c r="BF95" s="515">
        <v>0</v>
      </c>
      <c r="BG95" s="515">
        <v>0</v>
      </c>
      <c r="BH95" s="515" t="s">
        <v>582</v>
      </c>
      <c r="BI95" s="515" t="s">
        <v>582</v>
      </c>
      <c r="BJ95" s="515" t="s">
        <v>582</v>
      </c>
      <c r="BK95" s="515" t="s">
        <v>582</v>
      </c>
    </row>
    <row r="96" spans="1:63" x14ac:dyDescent="0.35">
      <c r="AX96" s="58"/>
      <c r="AZ96" s="337">
        <v>1</v>
      </c>
      <c r="BA96" s="515">
        <v>1</v>
      </c>
      <c r="BB96" s="515">
        <v>1</v>
      </c>
      <c r="BC96" s="515">
        <v>0</v>
      </c>
      <c r="BD96" s="515">
        <v>1</v>
      </c>
      <c r="BE96" s="515">
        <v>1</v>
      </c>
      <c r="BF96" s="515">
        <v>0</v>
      </c>
      <c r="BG96" s="515">
        <v>0</v>
      </c>
      <c r="BH96" s="515" t="s">
        <v>582</v>
      </c>
      <c r="BI96" s="515" t="s">
        <v>582</v>
      </c>
      <c r="BJ96" s="515" t="s">
        <v>582</v>
      </c>
      <c r="BK96" s="515" t="s">
        <v>582</v>
      </c>
    </row>
    <row r="97" spans="50:63" x14ac:dyDescent="0.35">
      <c r="AX97" s="58"/>
      <c r="AZ97" s="337">
        <v>1</v>
      </c>
      <c r="BA97" s="515">
        <v>1</v>
      </c>
      <c r="BB97" s="515">
        <v>0</v>
      </c>
      <c r="BC97" s="515">
        <v>0</v>
      </c>
      <c r="BD97" s="515">
        <v>0</v>
      </c>
      <c r="BE97" s="515">
        <v>0</v>
      </c>
      <c r="BF97" s="515">
        <v>0</v>
      </c>
      <c r="BG97" s="515">
        <v>0</v>
      </c>
      <c r="BH97" s="515" t="s">
        <v>582</v>
      </c>
      <c r="BI97" s="515" t="s">
        <v>582</v>
      </c>
      <c r="BJ97" s="515" t="s">
        <v>582</v>
      </c>
      <c r="BK97" s="515" t="s">
        <v>582</v>
      </c>
    </row>
    <row r="98" spans="50:63" x14ac:dyDescent="0.35">
      <c r="AX98" s="58"/>
      <c r="AZ98" s="337">
        <v>1</v>
      </c>
      <c r="BA98" s="515">
        <v>1</v>
      </c>
      <c r="BB98" s="515">
        <v>1</v>
      </c>
      <c r="BC98" s="515">
        <v>0</v>
      </c>
      <c r="BD98" s="515">
        <v>1</v>
      </c>
      <c r="BE98" s="515">
        <v>0</v>
      </c>
      <c r="BF98" s="515">
        <v>0</v>
      </c>
      <c r="BG98" s="515">
        <v>0</v>
      </c>
      <c r="BH98" s="515" t="s">
        <v>582</v>
      </c>
      <c r="BI98" s="515" t="s">
        <v>582</v>
      </c>
      <c r="BJ98" s="515" t="s">
        <v>582</v>
      </c>
      <c r="BK98" s="515" t="s">
        <v>582</v>
      </c>
    </row>
    <row r="99" spans="50:63" x14ac:dyDescent="0.35">
      <c r="AX99" s="58"/>
      <c r="AZ99" s="337">
        <v>1</v>
      </c>
      <c r="BA99" s="515">
        <v>0</v>
      </c>
      <c r="BB99" s="515">
        <v>0</v>
      </c>
      <c r="BC99" s="515">
        <v>0</v>
      </c>
      <c r="BD99" s="515">
        <v>0</v>
      </c>
      <c r="BE99" s="515">
        <v>0</v>
      </c>
      <c r="BF99" s="515">
        <v>0</v>
      </c>
      <c r="BG99" s="515">
        <v>0</v>
      </c>
      <c r="BH99" s="515" t="s">
        <v>582</v>
      </c>
      <c r="BI99" s="515" t="s">
        <v>582</v>
      </c>
      <c r="BJ99" s="515" t="s">
        <v>582</v>
      </c>
      <c r="BK99" s="515" t="s">
        <v>582</v>
      </c>
    </row>
    <row r="100" spans="50:63" x14ac:dyDescent="0.35">
      <c r="AX100" s="58"/>
      <c r="AZ100" s="337">
        <v>1</v>
      </c>
      <c r="BA100" s="515">
        <v>1</v>
      </c>
      <c r="BB100" s="515">
        <v>1</v>
      </c>
      <c r="BC100" s="515">
        <v>1</v>
      </c>
      <c r="BD100" s="515">
        <v>1</v>
      </c>
      <c r="BE100" s="515">
        <v>1</v>
      </c>
      <c r="BF100" s="515">
        <v>0</v>
      </c>
      <c r="BG100" s="515">
        <v>1</v>
      </c>
      <c r="BH100" s="515" t="s">
        <v>582</v>
      </c>
      <c r="BI100" s="515" t="s">
        <v>582</v>
      </c>
      <c r="BJ100" s="515" t="s">
        <v>582</v>
      </c>
      <c r="BK100" s="515" t="s">
        <v>582</v>
      </c>
    </row>
    <row r="101" spans="50:63" x14ac:dyDescent="0.35">
      <c r="AX101" s="58"/>
      <c r="AZ101" s="337">
        <v>1</v>
      </c>
      <c r="BA101" s="515">
        <v>0</v>
      </c>
      <c r="BB101" s="515">
        <v>0</v>
      </c>
      <c r="BC101" s="515">
        <v>0</v>
      </c>
      <c r="BD101" s="515">
        <v>0</v>
      </c>
      <c r="BE101" s="515">
        <v>0</v>
      </c>
      <c r="BF101" s="515">
        <v>0</v>
      </c>
      <c r="BG101" s="515">
        <v>0</v>
      </c>
      <c r="BH101" s="515" t="s">
        <v>582</v>
      </c>
      <c r="BI101" s="515" t="s">
        <v>582</v>
      </c>
      <c r="BJ101" s="515" t="s">
        <v>582</v>
      </c>
      <c r="BK101" s="515" t="s">
        <v>582</v>
      </c>
    </row>
    <row r="102" spans="50:63" x14ac:dyDescent="0.35">
      <c r="AX102" s="58"/>
      <c r="AZ102" s="337">
        <v>1</v>
      </c>
      <c r="BA102" s="515">
        <v>1</v>
      </c>
      <c r="BB102" s="515">
        <v>1</v>
      </c>
      <c r="BC102" s="515">
        <v>1</v>
      </c>
      <c r="BD102" s="515">
        <v>1</v>
      </c>
      <c r="BE102" s="515">
        <v>1</v>
      </c>
      <c r="BF102" s="515">
        <v>1</v>
      </c>
      <c r="BG102" s="515">
        <v>1</v>
      </c>
      <c r="BH102" s="515" t="s">
        <v>582</v>
      </c>
      <c r="BI102" s="515" t="s">
        <v>582</v>
      </c>
      <c r="BJ102" s="515" t="s">
        <v>582</v>
      </c>
      <c r="BK102" s="515" t="s">
        <v>582</v>
      </c>
    </row>
    <row r="103" spans="50:63" x14ac:dyDescent="0.35">
      <c r="AX103" s="58"/>
      <c r="AZ103" s="337">
        <v>1</v>
      </c>
      <c r="BA103" s="515">
        <v>1</v>
      </c>
      <c r="BB103" s="515">
        <v>1</v>
      </c>
      <c r="BC103" s="515">
        <v>1</v>
      </c>
      <c r="BD103" s="515">
        <v>1</v>
      </c>
      <c r="BE103" s="515">
        <v>1</v>
      </c>
      <c r="BF103" s="515">
        <v>0</v>
      </c>
      <c r="BG103" s="515">
        <v>1</v>
      </c>
      <c r="BH103" s="515" t="s">
        <v>582</v>
      </c>
      <c r="BI103" s="515" t="s">
        <v>582</v>
      </c>
      <c r="BJ103" s="515" t="s">
        <v>582</v>
      </c>
      <c r="BK103" s="515" t="s">
        <v>582</v>
      </c>
    </row>
    <row r="104" spans="50:63" x14ac:dyDescent="0.35">
      <c r="AX104" s="58"/>
      <c r="AZ104" s="337">
        <v>1</v>
      </c>
      <c r="BA104" s="515">
        <v>1</v>
      </c>
      <c r="BB104" s="515">
        <v>1</v>
      </c>
      <c r="BC104" s="515">
        <v>0</v>
      </c>
      <c r="BD104" s="515">
        <v>0</v>
      </c>
      <c r="BE104" s="515">
        <v>0</v>
      </c>
      <c r="BF104" s="515">
        <v>0</v>
      </c>
      <c r="BG104" s="515">
        <v>0</v>
      </c>
      <c r="BH104" s="515" t="s">
        <v>582</v>
      </c>
      <c r="BI104" s="515" t="s">
        <v>582</v>
      </c>
      <c r="BJ104" s="515" t="s">
        <v>582</v>
      </c>
      <c r="BK104" s="515" t="s">
        <v>582</v>
      </c>
    </row>
    <row r="105" spans="50:63" x14ac:dyDescent="0.35">
      <c r="AX105" s="58"/>
      <c r="AZ105" s="337">
        <v>1</v>
      </c>
      <c r="BA105" s="515">
        <v>1</v>
      </c>
      <c r="BB105" s="515">
        <v>1</v>
      </c>
      <c r="BC105" s="515">
        <v>0</v>
      </c>
      <c r="BD105" s="515">
        <v>1</v>
      </c>
      <c r="BE105" s="515">
        <v>0</v>
      </c>
      <c r="BF105" s="515">
        <v>0</v>
      </c>
      <c r="BG105" s="515">
        <v>0</v>
      </c>
      <c r="BH105" s="515" t="s">
        <v>582</v>
      </c>
      <c r="BI105" s="515" t="s">
        <v>582</v>
      </c>
      <c r="BJ105" s="515" t="s">
        <v>582</v>
      </c>
      <c r="BK105" s="515" t="s">
        <v>582</v>
      </c>
    </row>
    <row r="106" spans="50:63" x14ac:dyDescent="0.35">
      <c r="AX106" s="58"/>
      <c r="AZ106" s="337">
        <v>1</v>
      </c>
      <c r="BA106" s="515">
        <v>1</v>
      </c>
      <c r="BB106" s="515">
        <v>1</v>
      </c>
      <c r="BC106" s="515">
        <v>1</v>
      </c>
      <c r="BD106" s="515">
        <v>1</v>
      </c>
      <c r="BE106" s="515">
        <v>1</v>
      </c>
      <c r="BF106" s="515">
        <v>0</v>
      </c>
      <c r="BG106" s="515">
        <v>0</v>
      </c>
      <c r="BH106" s="515" t="s">
        <v>582</v>
      </c>
      <c r="BI106" s="515" t="s">
        <v>582</v>
      </c>
      <c r="BJ106" s="515" t="s">
        <v>582</v>
      </c>
      <c r="BK106" s="515" t="s">
        <v>582</v>
      </c>
    </row>
    <row r="107" spans="50:63" x14ac:dyDescent="0.35">
      <c r="AX107" s="58"/>
      <c r="AZ107" s="337">
        <v>1</v>
      </c>
      <c r="BA107" s="515">
        <v>1</v>
      </c>
      <c r="BB107" s="515">
        <v>0</v>
      </c>
      <c r="BC107" s="515">
        <v>0</v>
      </c>
      <c r="BD107" s="515">
        <v>0</v>
      </c>
      <c r="BE107" s="515">
        <v>0</v>
      </c>
      <c r="BF107" s="515">
        <v>0</v>
      </c>
      <c r="BG107" s="515">
        <v>0</v>
      </c>
      <c r="BH107" s="515" t="s">
        <v>582</v>
      </c>
      <c r="BI107" s="515" t="s">
        <v>582</v>
      </c>
      <c r="BJ107" s="515" t="s">
        <v>582</v>
      </c>
      <c r="BK107" s="515" t="s">
        <v>582</v>
      </c>
    </row>
    <row r="108" spans="50:63" x14ac:dyDescent="0.35">
      <c r="AX108" s="58"/>
      <c r="AZ108" s="337">
        <v>1</v>
      </c>
      <c r="BA108" s="515">
        <v>1</v>
      </c>
      <c r="BB108" s="515">
        <v>1</v>
      </c>
      <c r="BC108" s="515">
        <v>0</v>
      </c>
      <c r="BD108" s="515">
        <v>0</v>
      </c>
      <c r="BE108" s="515">
        <v>0</v>
      </c>
      <c r="BF108" s="515">
        <v>0</v>
      </c>
      <c r="BG108" s="515">
        <v>0</v>
      </c>
      <c r="BH108" s="515" t="s">
        <v>582</v>
      </c>
      <c r="BI108" s="515" t="s">
        <v>582</v>
      </c>
      <c r="BJ108" s="515" t="s">
        <v>582</v>
      </c>
      <c r="BK108" s="515" t="s">
        <v>582</v>
      </c>
    </row>
    <row r="109" spans="50:63" x14ac:dyDescent="0.35">
      <c r="AX109" s="58"/>
      <c r="AZ109" s="337">
        <v>1</v>
      </c>
      <c r="BA109" s="515">
        <v>0</v>
      </c>
      <c r="BB109" s="515">
        <v>0</v>
      </c>
      <c r="BC109" s="515">
        <v>0</v>
      </c>
      <c r="BD109" s="515">
        <v>0</v>
      </c>
      <c r="BE109" s="515">
        <v>0</v>
      </c>
      <c r="BF109" s="515">
        <v>0</v>
      </c>
      <c r="BG109" s="515">
        <v>0</v>
      </c>
      <c r="BH109" s="515" t="s">
        <v>582</v>
      </c>
      <c r="BI109" s="515" t="s">
        <v>582</v>
      </c>
      <c r="BJ109" s="515" t="s">
        <v>582</v>
      </c>
      <c r="BK109" s="515" t="s">
        <v>582</v>
      </c>
    </row>
    <row r="110" spans="50:63" x14ac:dyDescent="0.35">
      <c r="AX110" s="58"/>
      <c r="AZ110" s="337">
        <v>1</v>
      </c>
      <c r="BA110" s="515">
        <v>1</v>
      </c>
      <c r="BB110" s="515">
        <v>1</v>
      </c>
      <c r="BC110" s="515">
        <v>1</v>
      </c>
      <c r="BD110" s="515">
        <v>1</v>
      </c>
      <c r="BE110" s="515">
        <v>1</v>
      </c>
      <c r="BF110" s="515">
        <v>1</v>
      </c>
      <c r="BG110" s="515">
        <v>0</v>
      </c>
      <c r="BH110" s="515" t="s">
        <v>582</v>
      </c>
      <c r="BI110" s="515" t="s">
        <v>582</v>
      </c>
      <c r="BJ110" s="515" t="s">
        <v>582</v>
      </c>
      <c r="BK110" s="515" t="s">
        <v>582</v>
      </c>
    </row>
    <row r="111" spans="50:63" x14ac:dyDescent="0.35">
      <c r="AX111" s="58"/>
      <c r="AZ111" s="337">
        <v>1</v>
      </c>
      <c r="BA111" s="515">
        <v>0</v>
      </c>
      <c r="BB111" s="515">
        <v>0</v>
      </c>
      <c r="BC111" s="515">
        <v>0</v>
      </c>
      <c r="BD111" s="515">
        <v>0</v>
      </c>
      <c r="BE111" s="515">
        <v>0</v>
      </c>
      <c r="BF111" s="515">
        <v>0</v>
      </c>
      <c r="BG111" s="515">
        <v>0</v>
      </c>
      <c r="BH111" s="515" t="s">
        <v>582</v>
      </c>
      <c r="BI111" s="515" t="s">
        <v>582</v>
      </c>
      <c r="BJ111" s="515" t="s">
        <v>582</v>
      </c>
      <c r="BK111" s="515" t="s">
        <v>582</v>
      </c>
    </row>
    <row r="112" spans="50:63" x14ac:dyDescent="0.35">
      <c r="AX112" s="58"/>
      <c r="AZ112" s="337">
        <v>1</v>
      </c>
      <c r="BA112" s="515">
        <v>1</v>
      </c>
      <c r="BB112" s="515">
        <v>1</v>
      </c>
      <c r="BC112" s="515">
        <v>1</v>
      </c>
      <c r="BD112" s="515">
        <v>1</v>
      </c>
      <c r="BE112" s="515">
        <v>1</v>
      </c>
      <c r="BF112" s="515">
        <v>1</v>
      </c>
      <c r="BG112" s="515">
        <v>1</v>
      </c>
      <c r="BH112" s="515" t="s">
        <v>582</v>
      </c>
      <c r="BI112" s="515" t="s">
        <v>582</v>
      </c>
      <c r="BJ112" s="515" t="s">
        <v>582</v>
      </c>
      <c r="BK112" s="515" t="s">
        <v>582</v>
      </c>
    </row>
    <row r="113" spans="50:63" x14ac:dyDescent="0.35">
      <c r="AX113" s="58"/>
      <c r="AZ113" s="337">
        <v>0</v>
      </c>
      <c r="BA113" s="515">
        <v>0</v>
      </c>
      <c r="BB113" s="515">
        <v>0</v>
      </c>
      <c r="BC113" s="515">
        <v>0</v>
      </c>
      <c r="BD113" s="515">
        <v>0</v>
      </c>
      <c r="BE113" s="515">
        <v>0</v>
      </c>
      <c r="BF113" s="515">
        <v>0</v>
      </c>
      <c r="BG113" s="515">
        <v>0</v>
      </c>
      <c r="BH113" s="515" t="s">
        <v>582</v>
      </c>
      <c r="BI113" s="515" t="s">
        <v>582</v>
      </c>
      <c r="BJ113" s="515" t="s">
        <v>582</v>
      </c>
      <c r="BK113" s="515" t="s">
        <v>582</v>
      </c>
    </row>
    <row r="114" spans="50:63" x14ac:dyDescent="0.35">
      <c r="AX114" s="58"/>
      <c r="AZ114" s="337">
        <v>1</v>
      </c>
      <c r="BA114" s="515">
        <v>1</v>
      </c>
      <c r="BB114" s="515">
        <v>1</v>
      </c>
      <c r="BC114" s="515">
        <v>1</v>
      </c>
      <c r="BD114" s="515">
        <v>1</v>
      </c>
      <c r="BE114" s="515">
        <v>1</v>
      </c>
      <c r="BF114" s="515">
        <v>1</v>
      </c>
      <c r="BG114" s="515">
        <v>0</v>
      </c>
      <c r="BH114" s="515" t="s">
        <v>582</v>
      </c>
      <c r="BI114" s="515" t="s">
        <v>582</v>
      </c>
      <c r="BJ114" s="515" t="s">
        <v>582</v>
      </c>
      <c r="BK114" s="515" t="s">
        <v>582</v>
      </c>
    </row>
    <row r="115" spans="50:63" x14ac:dyDescent="0.35">
      <c r="AX115" s="58"/>
      <c r="AZ115" s="337">
        <v>1</v>
      </c>
      <c r="BA115" s="515">
        <v>1</v>
      </c>
      <c r="BB115" s="515">
        <v>1</v>
      </c>
      <c r="BC115" s="515">
        <v>1</v>
      </c>
      <c r="BD115" s="515">
        <v>1</v>
      </c>
      <c r="BE115" s="515">
        <v>1</v>
      </c>
      <c r="BF115" s="515">
        <v>1</v>
      </c>
      <c r="BG115" s="515">
        <v>0</v>
      </c>
      <c r="BH115" s="515" t="s">
        <v>582</v>
      </c>
      <c r="BI115" s="515" t="s">
        <v>582</v>
      </c>
      <c r="BJ115" s="515" t="s">
        <v>582</v>
      </c>
      <c r="BK115" s="515" t="s">
        <v>582</v>
      </c>
    </row>
    <row r="116" spans="50:63" x14ac:dyDescent="0.35">
      <c r="AX116" s="58"/>
      <c r="AZ116" s="337">
        <v>0</v>
      </c>
      <c r="BA116" s="515">
        <v>0</v>
      </c>
      <c r="BB116" s="515">
        <v>0</v>
      </c>
      <c r="BC116" s="515">
        <v>1</v>
      </c>
      <c r="BD116" s="515">
        <v>1</v>
      </c>
      <c r="BE116" s="515">
        <v>1</v>
      </c>
      <c r="BF116" s="515">
        <v>0</v>
      </c>
      <c r="BG116" s="515">
        <v>0</v>
      </c>
      <c r="BH116" s="515" t="s">
        <v>582</v>
      </c>
      <c r="BI116" s="515" t="s">
        <v>582</v>
      </c>
      <c r="BJ116" s="515" t="s">
        <v>582</v>
      </c>
      <c r="BK116" s="515" t="s">
        <v>582</v>
      </c>
    </row>
    <row r="117" spans="50:63" x14ac:dyDescent="0.35">
      <c r="AX117" s="58"/>
      <c r="AZ117" s="337">
        <v>0</v>
      </c>
      <c r="BA117" s="515">
        <v>0</v>
      </c>
      <c r="BB117" s="515">
        <v>0</v>
      </c>
      <c r="BC117" s="515">
        <v>1</v>
      </c>
      <c r="BD117" s="515">
        <v>1</v>
      </c>
      <c r="BE117" s="515">
        <v>1</v>
      </c>
      <c r="BF117" s="515">
        <v>0</v>
      </c>
      <c r="BG117" s="515">
        <v>0</v>
      </c>
      <c r="BH117" s="515" t="s">
        <v>582</v>
      </c>
      <c r="BI117" s="515" t="s">
        <v>582</v>
      </c>
      <c r="BJ117" s="515" t="s">
        <v>582</v>
      </c>
      <c r="BK117" s="515" t="s">
        <v>582</v>
      </c>
    </row>
    <row r="118" spans="50:63" x14ac:dyDescent="0.35">
      <c r="AX118" s="58"/>
      <c r="AZ118" s="337">
        <v>0</v>
      </c>
      <c r="BA118" s="515">
        <v>0</v>
      </c>
      <c r="BB118" s="515">
        <v>0</v>
      </c>
      <c r="BC118" s="515">
        <v>0</v>
      </c>
      <c r="BD118" s="515">
        <v>0</v>
      </c>
      <c r="BE118" s="515">
        <v>0</v>
      </c>
      <c r="BF118" s="515">
        <v>1</v>
      </c>
      <c r="BG118" s="515">
        <v>0</v>
      </c>
      <c r="BH118" s="515" t="s">
        <v>582</v>
      </c>
      <c r="BI118" s="515" t="s">
        <v>582</v>
      </c>
      <c r="BJ118" s="515" t="s">
        <v>582</v>
      </c>
      <c r="BK118" s="515" t="s">
        <v>582</v>
      </c>
    </row>
    <row r="119" spans="50:63" x14ac:dyDescent="0.35">
      <c r="AX119" s="58"/>
      <c r="AZ119" s="337">
        <v>0</v>
      </c>
      <c r="BA119" s="515">
        <v>0</v>
      </c>
      <c r="BB119" s="515">
        <v>0</v>
      </c>
      <c r="BC119" s="515">
        <v>0</v>
      </c>
      <c r="BD119" s="515">
        <v>0</v>
      </c>
      <c r="BE119" s="515">
        <v>0</v>
      </c>
      <c r="BF119" s="515">
        <v>1</v>
      </c>
      <c r="BG119" s="515">
        <v>0</v>
      </c>
      <c r="BH119" s="515" t="s">
        <v>582</v>
      </c>
      <c r="BI119" s="515" t="s">
        <v>582</v>
      </c>
      <c r="BJ119" s="515" t="s">
        <v>582</v>
      </c>
      <c r="BK119" s="515" t="s">
        <v>582</v>
      </c>
    </row>
    <row r="120" spans="50:63" x14ac:dyDescent="0.35">
      <c r="AX120" s="58"/>
      <c r="AZ120" s="337">
        <v>0</v>
      </c>
      <c r="BA120" s="515">
        <v>0</v>
      </c>
      <c r="BB120" s="515">
        <v>0</v>
      </c>
      <c r="BC120" s="515">
        <v>0</v>
      </c>
      <c r="BD120" s="515">
        <v>0</v>
      </c>
      <c r="BE120" s="515">
        <v>0</v>
      </c>
      <c r="BF120" s="515">
        <v>1</v>
      </c>
      <c r="BG120" s="515">
        <v>0</v>
      </c>
      <c r="BH120" s="515" t="s">
        <v>582</v>
      </c>
      <c r="BI120" s="515" t="s">
        <v>582</v>
      </c>
      <c r="BJ120" s="515" t="s">
        <v>582</v>
      </c>
      <c r="BK120" s="515" t="s">
        <v>582</v>
      </c>
    </row>
    <row r="121" spans="50:63" x14ac:dyDescent="0.35">
      <c r="AX121" s="58"/>
      <c r="AZ121" s="337">
        <v>0</v>
      </c>
      <c r="BA121" s="515">
        <v>0</v>
      </c>
      <c r="BB121" s="515">
        <v>0</v>
      </c>
      <c r="BC121" s="515">
        <v>0</v>
      </c>
      <c r="BD121" s="515">
        <v>0</v>
      </c>
      <c r="BE121" s="515">
        <v>0</v>
      </c>
      <c r="BF121" s="515">
        <v>1</v>
      </c>
      <c r="BG121" s="515">
        <v>0</v>
      </c>
      <c r="BH121" s="515" t="s">
        <v>582</v>
      </c>
      <c r="BI121" s="515" t="s">
        <v>582</v>
      </c>
      <c r="BJ121" s="515" t="s">
        <v>582</v>
      </c>
      <c r="BK121" s="515" t="s">
        <v>582</v>
      </c>
    </row>
    <row r="122" spans="50:63" x14ac:dyDescent="0.35">
      <c r="AX122" s="58"/>
      <c r="AZ122" s="337">
        <v>0</v>
      </c>
      <c r="BA122" s="515">
        <v>0</v>
      </c>
      <c r="BB122" s="515">
        <v>0</v>
      </c>
      <c r="BC122" s="515">
        <v>1</v>
      </c>
      <c r="BD122" s="515">
        <v>1</v>
      </c>
      <c r="BE122" s="515">
        <v>1</v>
      </c>
      <c r="BF122" s="515">
        <v>1</v>
      </c>
      <c r="BG122" s="515">
        <v>0</v>
      </c>
      <c r="BH122" s="515" t="s">
        <v>582</v>
      </c>
      <c r="BI122" s="515" t="s">
        <v>582</v>
      </c>
      <c r="BJ122" s="515" t="s">
        <v>582</v>
      </c>
      <c r="BK122" s="515" t="s">
        <v>582</v>
      </c>
    </row>
    <row r="123" spans="50:63" x14ac:dyDescent="0.35">
      <c r="AX123" s="58"/>
      <c r="AZ123" s="337">
        <v>0</v>
      </c>
      <c r="BA123" s="515">
        <v>0</v>
      </c>
      <c r="BB123" s="515">
        <v>0</v>
      </c>
      <c r="BC123" s="515">
        <v>1</v>
      </c>
      <c r="BD123" s="515">
        <v>1</v>
      </c>
      <c r="BE123" s="515">
        <v>1</v>
      </c>
      <c r="BF123" s="515">
        <v>1</v>
      </c>
      <c r="BG123" s="515">
        <v>0</v>
      </c>
      <c r="BH123" s="515" t="s">
        <v>582</v>
      </c>
      <c r="BI123" s="515" t="s">
        <v>582</v>
      </c>
      <c r="BJ123" s="515" t="s">
        <v>582</v>
      </c>
      <c r="BK123" s="515" t="s">
        <v>582</v>
      </c>
    </row>
    <row r="124" spans="50:63" ht="16" thickBot="1" x14ac:dyDescent="0.4">
      <c r="AX124" s="58"/>
      <c r="AZ124" s="339">
        <v>1</v>
      </c>
      <c r="BA124" s="516">
        <v>1</v>
      </c>
      <c r="BB124" s="516">
        <v>1</v>
      </c>
      <c r="BC124" s="516">
        <v>1</v>
      </c>
      <c r="BD124" s="516">
        <v>1</v>
      </c>
      <c r="BE124" s="516">
        <v>1</v>
      </c>
      <c r="BF124" s="516">
        <v>1</v>
      </c>
      <c r="BG124" s="516">
        <v>0</v>
      </c>
      <c r="BH124" s="515" t="s">
        <v>582</v>
      </c>
      <c r="BI124" s="515" t="s">
        <v>582</v>
      </c>
      <c r="BJ124" s="515" t="s">
        <v>582</v>
      </c>
      <c r="BK124" s="515" t="s">
        <v>582</v>
      </c>
    </row>
    <row r="125" spans="50:63" x14ac:dyDescent="0.35">
      <c r="AX125" s="58"/>
    </row>
    <row r="126" spans="50:63" x14ac:dyDescent="0.35">
      <c r="AX126" s="58"/>
    </row>
    <row r="127" spans="50:63" x14ac:dyDescent="0.35">
      <c r="AX127" s="58"/>
    </row>
    <row r="128" spans="50:63" x14ac:dyDescent="0.35">
      <c r="AX128" s="58"/>
      <c r="AZ128" s="454" t="s">
        <v>813</v>
      </c>
      <c r="BA128" s="26"/>
      <c r="BB128" s="26"/>
      <c r="BC128" s="26"/>
      <c r="BD128" s="26"/>
      <c r="BE128" s="26"/>
      <c r="BF128" s="26"/>
      <c r="BG128" s="26"/>
      <c r="BH128" s="26"/>
      <c r="BI128" s="26"/>
      <c r="BJ128" s="26"/>
      <c r="BK128" s="26"/>
    </row>
    <row r="129" spans="50:59" x14ac:dyDescent="0.35">
      <c r="AX129" s="58"/>
      <c r="AZ129" s="455" t="s">
        <v>814</v>
      </c>
    </row>
    <row r="130" spans="50:59" x14ac:dyDescent="0.35">
      <c r="AX130" s="58"/>
      <c r="AZ130" s="456" t="s">
        <v>583</v>
      </c>
    </row>
    <row r="131" spans="50:59" x14ac:dyDescent="0.35">
      <c r="AX131" s="58"/>
      <c r="AZ131" s="456" t="s">
        <v>584</v>
      </c>
    </row>
    <row r="132" spans="50:59" ht="16" thickBot="1" x14ac:dyDescent="0.4">
      <c r="AX132" s="58"/>
      <c r="AZ132" s="24" t="s">
        <v>585</v>
      </c>
    </row>
    <row r="133" spans="50:59" ht="31.5" thickBot="1" x14ac:dyDescent="0.4">
      <c r="AX133" s="58"/>
      <c r="AZ133" s="457" t="s">
        <v>586</v>
      </c>
      <c r="BA133" s="458" t="s">
        <v>587</v>
      </c>
      <c r="BB133" s="458" t="s">
        <v>815</v>
      </c>
      <c r="BC133" s="458" t="s">
        <v>20</v>
      </c>
      <c r="BD133" s="458" t="s">
        <v>21</v>
      </c>
      <c r="BE133" s="458" t="s">
        <v>22</v>
      </c>
      <c r="BF133" s="458" t="s">
        <v>23</v>
      </c>
      <c r="BG133" s="459" t="s">
        <v>24</v>
      </c>
    </row>
    <row r="134" spans="50:59" ht="16" thickBot="1" x14ac:dyDescent="0.4">
      <c r="AX134" s="58"/>
      <c r="AZ134" s="521" t="s">
        <v>547</v>
      </c>
      <c r="BA134" s="460">
        <v>-2.0609999999999999</v>
      </c>
      <c r="BB134" s="461">
        <v>0.46</v>
      </c>
      <c r="BC134" s="461">
        <v>1.264</v>
      </c>
      <c r="BD134" s="461">
        <v>0.20399999999999999</v>
      </c>
      <c r="BE134" s="461">
        <v>1.143</v>
      </c>
      <c r="BF134" s="461">
        <v>27</v>
      </c>
      <c r="BG134" s="462">
        <v>0</v>
      </c>
    </row>
    <row r="135" spans="50:59" ht="16" thickBot="1" x14ac:dyDescent="0.4">
      <c r="AX135" s="58"/>
      <c r="AZ135" s="521" t="s">
        <v>548</v>
      </c>
      <c r="BA135" s="460">
        <v>-0.96899999999999997</v>
      </c>
      <c r="BB135" s="461">
        <v>0.443</v>
      </c>
      <c r="BC135" s="461">
        <v>0.872</v>
      </c>
      <c r="BD135" s="461">
        <v>0.21</v>
      </c>
      <c r="BE135" s="461">
        <v>0.59299999999999997</v>
      </c>
      <c r="BF135" s="461">
        <v>20</v>
      </c>
      <c r="BG135" s="462">
        <v>0</v>
      </c>
    </row>
    <row r="136" spans="50:59" ht="16" thickBot="1" x14ac:dyDescent="0.4">
      <c r="AX136" s="58"/>
      <c r="AZ136" s="521" t="s">
        <v>549</v>
      </c>
      <c r="BA136" s="460">
        <v>-0.63500000000000001</v>
      </c>
      <c r="BB136" s="461">
        <v>0.44800000000000001</v>
      </c>
      <c r="BC136" s="461">
        <v>0.70199999999999996</v>
      </c>
      <c r="BD136" s="461">
        <v>0.21099999999999999</v>
      </c>
      <c r="BE136" s="461">
        <v>0.45100000000000001</v>
      </c>
      <c r="BF136" s="461">
        <v>18</v>
      </c>
      <c r="BG136" s="462">
        <v>0</v>
      </c>
    </row>
    <row r="137" spans="50:59" ht="16" thickBot="1" x14ac:dyDescent="0.4">
      <c r="AX137" s="58"/>
      <c r="AZ137" s="521" t="s">
        <v>550</v>
      </c>
      <c r="BA137" s="460">
        <v>0.30099999999999999</v>
      </c>
      <c r="BB137" s="461">
        <v>0.496</v>
      </c>
      <c r="BC137" s="461">
        <v>0.77700000000000002</v>
      </c>
      <c r="BD137" s="461">
        <v>0.28499999999999998</v>
      </c>
      <c r="BE137" s="461">
        <v>0.47199999999999998</v>
      </c>
      <c r="BF137" s="461">
        <v>13</v>
      </c>
      <c r="BG137" s="462">
        <v>0</v>
      </c>
    </row>
    <row r="138" spans="50:59" ht="16" thickBot="1" x14ac:dyDescent="0.4">
      <c r="AX138" s="58"/>
      <c r="AZ138" s="521" t="s">
        <v>551</v>
      </c>
      <c r="BA138" s="460">
        <v>-0.63500000000000001</v>
      </c>
      <c r="BB138" s="461">
        <v>0.44800000000000001</v>
      </c>
      <c r="BC138" s="461">
        <v>0.56100000000000005</v>
      </c>
      <c r="BD138" s="461">
        <v>0.21099999999999999</v>
      </c>
      <c r="BE138" s="461">
        <v>0.36499999999999999</v>
      </c>
      <c r="BF138" s="461">
        <v>18</v>
      </c>
      <c r="BG138" s="462">
        <v>0</v>
      </c>
    </row>
    <row r="139" spans="50:59" ht="16" thickBot="1" x14ac:dyDescent="0.4">
      <c r="AX139" s="58"/>
      <c r="AZ139" s="521" t="s">
        <v>552</v>
      </c>
      <c r="BA139" s="460">
        <v>9.2999999999999999E-2</v>
      </c>
      <c r="BB139" s="461">
        <v>0.48099999999999998</v>
      </c>
      <c r="BC139" s="461">
        <v>0.68700000000000006</v>
      </c>
      <c r="BD139" s="461">
        <v>0.26</v>
      </c>
      <c r="BE139" s="461">
        <v>0.41799999999999998</v>
      </c>
      <c r="BF139" s="461">
        <v>14</v>
      </c>
      <c r="BG139" s="462">
        <v>0</v>
      </c>
    </row>
    <row r="140" spans="50:59" ht="16" thickBot="1" x14ac:dyDescent="0.4">
      <c r="AX140" s="58"/>
      <c r="AZ140" s="521" t="s">
        <v>553</v>
      </c>
      <c r="BA140" s="460">
        <v>0.76400000000000001</v>
      </c>
      <c r="BB140" s="461">
        <v>0.53300000000000003</v>
      </c>
      <c r="BC140" s="461">
        <v>2.2650000000000001</v>
      </c>
      <c r="BD140" s="461">
        <v>0.34200000000000003</v>
      </c>
      <c r="BE140" s="461">
        <v>5.01</v>
      </c>
      <c r="BF140" s="461">
        <v>11</v>
      </c>
      <c r="BG140" s="462">
        <v>0</v>
      </c>
    </row>
    <row r="141" spans="50:59" ht="16" thickBot="1" x14ac:dyDescent="0.4">
      <c r="AX141" s="58"/>
      <c r="AZ141" s="523" t="s">
        <v>554</v>
      </c>
      <c r="BA141" s="463">
        <v>3.1419999999999999</v>
      </c>
      <c r="BB141" s="464">
        <v>0.77500000000000002</v>
      </c>
      <c r="BC141" s="464">
        <v>0.89700000000000002</v>
      </c>
      <c r="BD141" s="464">
        <v>0.53900000000000003</v>
      </c>
      <c r="BE141" s="464">
        <v>0.26900000000000002</v>
      </c>
      <c r="BF141" s="464">
        <v>2</v>
      </c>
      <c r="BG141" s="465">
        <v>0</v>
      </c>
    </row>
    <row r="142" spans="50:59" x14ac:dyDescent="0.35">
      <c r="AX142" s="58"/>
    </row>
    <row r="143" spans="50:59" x14ac:dyDescent="0.35">
      <c r="AX143" s="58"/>
    </row>
    <row r="144" spans="50:59" x14ac:dyDescent="0.35">
      <c r="AX144" s="58"/>
      <c r="AZ144" s="26" t="s">
        <v>816</v>
      </c>
      <c r="BA144" s="26"/>
      <c r="BB144" s="26"/>
      <c r="BC144" s="26"/>
      <c r="BD144" s="26"/>
      <c r="BE144" s="26"/>
      <c r="BF144" s="26"/>
      <c r="BG144" s="26"/>
    </row>
    <row r="145" spans="50:61" x14ac:dyDescent="0.35">
      <c r="AX145" s="58"/>
      <c r="AZ145" s="17" t="s">
        <v>817</v>
      </c>
    </row>
    <row r="146" spans="50:61" ht="16" thickBot="1" x14ac:dyDescent="0.4">
      <c r="AX146" s="58"/>
      <c r="AZ146" s="17" t="s">
        <v>588</v>
      </c>
    </row>
    <row r="147" spans="50:61" ht="31" x14ac:dyDescent="0.35">
      <c r="AX147" s="58"/>
      <c r="AZ147" s="466" t="s">
        <v>589</v>
      </c>
      <c r="BA147" s="467" t="s">
        <v>590</v>
      </c>
      <c r="BB147" s="468" t="s">
        <v>591</v>
      </c>
      <c r="BC147" s="469" t="s">
        <v>25</v>
      </c>
    </row>
    <row r="148" spans="50:61" x14ac:dyDescent="0.35">
      <c r="AX148" s="58"/>
      <c r="AZ148" s="470">
        <v>0</v>
      </c>
      <c r="BA148" s="460">
        <v>-3.347</v>
      </c>
      <c r="BB148" s="460">
        <v>1.514</v>
      </c>
      <c r="BC148" s="471">
        <v>2</v>
      </c>
    </row>
    <row r="149" spans="50:61" x14ac:dyDescent="0.35">
      <c r="AX149" s="58"/>
      <c r="AZ149" s="470">
        <v>1</v>
      </c>
      <c r="BA149" s="460">
        <v>-2.5070000000000001</v>
      </c>
      <c r="BB149" s="460">
        <v>1.139</v>
      </c>
      <c r="BC149" s="471">
        <v>10</v>
      </c>
    </row>
    <row r="150" spans="50:61" x14ac:dyDescent="0.35">
      <c r="AX150" s="58"/>
      <c r="AZ150" s="470">
        <v>2</v>
      </c>
      <c r="BA150" s="460">
        <v>-1.5109999999999999</v>
      </c>
      <c r="BB150" s="460">
        <v>0.9</v>
      </c>
      <c r="BC150" s="471">
        <v>3</v>
      </c>
    </row>
    <row r="151" spans="50:61" x14ac:dyDescent="0.35">
      <c r="AX151" s="58"/>
      <c r="AZ151" s="470">
        <v>3</v>
      </c>
      <c r="BA151" s="460">
        <v>-0.78</v>
      </c>
      <c r="BB151" s="460">
        <v>0.82299999999999995</v>
      </c>
      <c r="BC151" s="471">
        <v>7</v>
      </c>
    </row>
    <row r="152" spans="50:61" x14ac:dyDescent="0.35">
      <c r="AX152" s="58"/>
      <c r="AZ152" s="470">
        <v>4</v>
      </c>
      <c r="BA152" s="460">
        <v>-0.12</v>
      </c>
      <c r="BB152" s="460">
        <v>0.81200000000000006</v>
      </c>
      <c r="BC152" s="471">
        <v>5</v>
      </c>
    </row>
    <row r="153" spans="50:61" x14ac:dyDescent="0.35">
      <c r="AX153" s="58"/>
      <c r="AZ153" s="470">
        <v>5</v>
      </c>
      <c r="BA153" s="460">
        <v>0.56899999999999995</v>
      </c>
      <c r="BB153" s="460">
        <v>0.85799999999999998</v>
      </c>
      <c r="BC153" s="471">
        <v>1</v>
      </c>
    </row>
    <row r="154" spans="50:61" x14ac:dyDescent="0.35">
      <c r="AX154" s="58"/>
      <c r="AZ154" s="470">
        <v>6</v>
      </c>
      <c r="BA154" s="460">
        <v>1.407</v>
      </c>
      <c r="BB154" s="460">
        <v>0.99099999999999999</v>
      </c>
      <c r="BC154" s="471">
        <v>2</v>
      </c>
    </row>
    <row r="155" spans="50:61" x14ac:dyDescent="0.35">
      <c r="AX155" s="58"/>
      <c r="AZ155" s="470">
        <v>7</v>
      </c>
      <c r="BA155" s="460">
        <v>2.681</v>
      </c>
      <c r="BB155" s="460">
        <v>1.2989999999999999</v>
      </c>
      <c r="BC155" s="471">
        <v>7</v>
      </c>
    </row>
    <row r="156" spans="50:61" ht="16" thickBot="1" x14ac:dyDescent="0.4">
      <c r="AX156" s="58"/>
      <c r="AZ156" s="472">
        <v>8</v>
      </c>
      <c r="BA156" s="463">
        <v>3.9590000000000001</v>
      </c>
      <c r="BB156" s="463">
        <v>1.514</v>
      </c>
      <c r="BC156" s="473">
        <v>3</v>
      </c>
    </row>
    <row r="157" spans="50:61" x14ac:dyDescent="0.35">
      <c r="AX157" s="58"/>
    </row>
    <row r="158" spans="50:61" x14ac:dyDescent="0.35">
      <c r="AX158" s="58"/>
    </row>
    <row r="159" spans="50:61" x14ac:dyDescent="0.35">
      <c r="AX159" s="58"/>
    </row>
    <row r="160" spans="50:61" x14ac:dyDescent="0.35">
      <c r="AX160" s="58"/>
      <c r="AZ160" s="26" t="s">
        <v>818</v>
      </c>
      <c r="BA160" s="26"/>
      <c r="BB160" s="26"/>
      <c r="BC160" s="26"/>
      <c r="BD160" s="26"/>
      <c r="BE160" s="26"/>
      <c r="BF160" s="26"/>
      <c r="BG160" s="26"/>
      <c r="BH160" s="26"/>
      <c r="BI160" s="26"/>
    </row>
    <row r="161" spans="50:59" x14ac:dyDescent="0.35">
      <c r="AX161" s="58"/>
      <c r="AZ161" s="17" t="s">
        <v>819</v>
      </c>
    </row>
    <row r="162" spans="50:59" ht="16" thickBot="1" x14ac:dyDescent="0.4">
      <c r="AX162" s="58"/>
      <c r="AZ162" s="17" t="s">
        <v>592</v>
      </c>
    </row>
    <row r="163" spans="50:59" ht="29" x14ac:dyDescent="0.35">
      <c r="AX163" s="58"/>
      <c r="AZ163" s="466" t="s">
        <v>593</v>
      </c>
      <c r="BA163" s="474" t="s">
        <v>594</v>
      </c>
      <c r="BB163" s="474" t="s">
        <v>595</v>
      </c>
      <c r="BC163" s="475" t="s">
        <v>596</v>
      </c>
    </row>
    <row r="164" spans="50:59" x14ac:dyDescent="0.35">
      <c r="AX164" s="58"/>
      <c r="AZ164" s="476">
        <v>0</v>
      </c>
      <c r="BA164" s="477">
        <v>0.05</v>
      </c>
      <c r="BB164" s="478">
        <v>0</v>
      </c>
      <c r="BC164" s="479">
        <v>0</v>
      </c>
    </row>
    <row r="165" spans="50:59" x14ac:dyDescent="0.35">
      <c r="AX165" s="58"/>
      <c r="AZ165" s="476">
        <v>1</v>
      </c>
      <c r="BA165" s="477">
        <v>0.25</v>
      </c>
      <c r="BB165" s="480">
        <v>3.5354841506838541E-2</v>
      </c>
      <c r="BC165" s="481">
        <v>2.4464257259992905E-6</v>
      </c>
    </row>
    <row r="166" spans="50:59" x14ac:dyDescent="0.35">
      <c r="AX166" s="58"/>
      <c r="AZ166" s="476">
        <v>2</v>
      </c>
      <c r="BA166" s="477">
        <v>7.4999999999999997E-2</v>
      </c>
      <c r="BB166" s="480">
        <v>0.11887700420961089</v>
      </c>
      <c r="BC166" s="481">
        <v>1.4620907310414211E-6</v>
      </c>
    </row>
    <row r="167" spans="50:59" x14ac:dyDescent="0.35">
      <c r="AX167" s="58"/>
      <c r="AZ167" s="476">
        <v>3</v>
      </c>
      <c r="BA167" s="477">
        <v>0.17499999999999999</v>
      </c>
      <c r="BB167" s="480">
        <v>0.34352402043333485</v>
      </c>
      <c r="BC167" s="481">
        <v>1.1928216445467044E-5</v>
      </c>
    </row>
    <row r="168" spans="50:59" x14ac:dyDescent="0.35">
      <c r="AX168" s="58"/>
      <c r="AZ168" s="476">
        <v>4</v>
      </c>
      <c r="BA168" s="477">
        <v>0.125</v>
      </c>
      <c r="BB168" s="480">
        <v>0.65707232944153982</v>
      </c>
      <c r="BC168" s="481">
        <v>2.6043541949916094E-4</v>
      </c>
    </row>
    <row r="169" spans="50:59" x14ac:dyDescent="0.35">
      <c r="AX169" s="58"/>
      <c r="AZ169" s="476">
        <v>5</v>
      </c>
      <c r="BA169" s="477">
        <v>2.5000000000000001E-2</v>
      </c>
      <c r="BB169" s="480">
        <v>0.88215540003806059</v>
      </c>
      <c r="BC169" s="481">
        <v>6.555663485714458E-3</v>
      </c>
    </row>
    <row r="170" spans="50:59" x14ac:dyDescent="0.35">
      <c r="AX170" s="58"/>
      <c r="AZ170" s="476">
        <v>6</v>
      </c>
      <c r="BA170" s="477">
        <v>0.05</v>
      </c>
      <c r="BB170" s="480">
        <v>0.96941698171787494</v>
      </c>
      <c r="BC170" s="481">
        <v>9.6426251254386641E-2</v>
      </c>
    </row>
    <row r="171" spans="50:59" x14ac:dyDescent="0.35">
      <c r="AX171" s="58"/>
      <c r="AZ171" s="476">
        <v>7</v>
      </c>
      <c r="BA171" s="477">
        <v>0.17499999999999999</v>
      </c>
      <c r="BB171" s="480">
        <v>0.99200440935065215</v>
      </c>
      <c r="BC171" s="481">
        <v>0.49494280737388241</v>
      </c>
    </row>
    <row r="172" spans="50:59" ht="16" thickBot="1" x14ac:dyDescent="0.4">
      <c r="AX172" s="58"/>
      <c r="AZ172" s="482">
        <v>8</v>
      </c>
      <c r="BA172" s="483">
        <v>7.4999999999999997E-2</v>
      </c>
      <c r="BB172" s="484">
        <v>0.99819934821547984</v>
      </c>
      <c r="BC172" s="485">
        <v>0.79764668849755738</v>
      </c>
    </row>
    <row r="173" spans="50:59" x14ac:dyDescent="0.35">
      <c r="AX173" s="58"/>
    </row>
    <row r="174" spans="50:59" x14ac:dyDescent="0.35">
      <c r="AX174" s="58"/>
    </row>
    <row r="175" spans="50:59" x14ac:dyDescent="0.35">
      <c r="AX175" s="58"/>
    </row>
    <row r="176" spans="50:59" x14ac:dyDescent="0.35">
      <c r="AX176" s="58"/>
      <c r="AZ176" s="26" t="s">
        <v>820</v>
      </c>
      <c r="BA176" s="26"/>
      <c r="BB176" s="26"/>
      <c r="BC176" s="26"/>
      <c r="BD176" s="26"/>
      <c r="BE176" s="26"/>
      <c r="BF176" s="26"/>
      <c r="BG176" s="26"/>
    </row>
    <row r="177" spans="50:55" ht="16" thickBot="1" x14ac:dyDescent="0.4">
      <c r="AX177" s="58"/>
      <c r="AZ177" s="17" t="s">
        <v>597</v>
      </c>
    </row>
    <row r="178" spans="50:55" ht="29" x14ac:dyDescent="0.35">
      <c r="AX178" s="58"/>
      <c r="AZ178" s="451" t="s">
        <v>762</v>
      </c>
      <c r="BA178" s="521" t="s">
        <v>560</v>
      </c>
      <c r="BB178" s="474" t="s">
        <v>595</v>
      </c>
      <c r="BC178" s="475" t="s">
        <v>596</v>
      </c>
    </row>
    <row r="179" spans="50:55" x14ac:dyDescent="0.35">
      <c r="AX179" s="58"/>
      <c r="AZ179" s="554">
        <v>1</v>
      </c>
      <c r="BA179" s="515">
        <v>4</v>
      </c>
      <c r="BB179" s="486">
        <v>0.65707232944153982</v>
      </c>
      <c r="BC179" s="487">
        <v>2.6043541949916094E-4</v>
      </c>
    </row>
    <row r="180" spans="50:55" x14ac:dyDescent="0.35">
      <c r="AX180" s="58"/>
      <c r="AZ180" s="550">
        <v>2</v>
      </c>
      <c r="BA180" s="515">
        <v>6</v>
      </c>
      <c r="BB180" s="486">
        <v>0.96941698171787494</v>
      </c>
      <c r="BC180" s="487">
        <v>9.6426251254386641E-2</v>
      </c>
    </row>
    <row r="181" spans="50:55" x14ac:dyDescent="0.35">
      <c r="AX181" s="58"/>
      <c r="AZ181" s="554">
        <v>3</v>
      </c>
      <c r="BA181" s="515">
        <v>2</v>
      </c>
      <c r="BB181" s="486">
        <v>0.11887700420961089</v>
      </c>
      <c r="BC181" s="487">
        <v>1.4620907310414211E-6</v>
      </c>
    </row>
    <row r="182" spans="50:55" x14ac:dyDescent="0.35">
      <c r="AX182" s="58"/>
      <c r="AZ182" s="550">
        <v>4</v>
      </c>
      <c r="BA182" s="515">
        <v>3</v>
      </c>
      <c r="BB182" s="486">
        <v>0.34352402043333485</v>
      </c>
      <c r="BC182" s="487">
        <v>1.1928216445467044E-5</v>
      </c>
    </row>
    <row r="183" spans="50:55" x14ac:dyDescent="0.35">
      <c r="AX183" s="58"/>
      <c r="AZ183" s="554">
        <v>5</v>
      </c>
      <c r="BA183" s="515">
        <v>1</v>
      </c>
      <c r="BB183" s="486">
        <v>3.5354841506838541E-2</v>
      </c>
      <c r="BC183" s="487">
        <v>2.4464257259992905E-6</v>
      </c>
    </row>
    <row r="184" spans="50:55" x14ac:dyDescent="0.35">
      <c r="AX184" s="58"/>
      <c r="AZ184" s="550">
        <v>6</v>
      </c>
      <c r="BA184" s="515">
        <v>7</v>
      </c>
      <c r="BB184" s="486">
        <v>0.99200440935065215</v>
      </c>
      <c r="BC184" s="487">
        <v>0.49494280737388241</v>
      </c>
    </row>
    <row r="185" spans="50:55" x14ac:dyDescent="0.35">
      <c r="AX185" s="58"/>
      <c r="AZ185" s="554">
        <v>7</v>
      </c>
      <c r="BA185" s="515">
        <v>1</v>
      </c>
      <c r="BB185" s="486">
        <v>3.5354841506838541E-2</v>
      </c>
      <c r="BC185" s="487">
        <v>2.4464257259992905E-6</v>
      </c>
    </row>
    <row r="186" spans="50:55" x14ac:dyDescent="0.35">
      <c r="AX186" s="58"/>
      <c r="AZ186" s="550">
        <v>8</v>
      </c>
      <c r="BA186" s="515">
        <v>8</v>
      </c>
      <c r="BB186" s="486">
        <v>0.99819934821547984</v>
      </c>
      <c r="BC186" s="487">
        <v>0.79764668849755738</v>
      </c>
    </row>
    <row r="187" spans="50:55" x14ac:dyDescent="0.35">
      <c r="AX187" s="58"/>
      <c r="AZ187" s="554">
        <v>9</v>
      </c>
      <c r="BA187" s="515">
        <v>0</v>
      </c>
      <c r="BB187" s="488">
        <v>0</v>
      </c>
      <c r="BC187" s="489">
        <v>0</v>
      </c>
    </row>
    <row r="188" spans="50:55" x14ac:dyDescent="0.35">
      <c r="AX188" s="58"/>
      <c r="AZ188" s="550">
        <v>10</v>
      </c>
      <c r="BA188" s="515">
        <v>3</v>
      </c>
      <c r="BB188" s="486">
        <v>0.34352402043333485</v>
      </c>
      <c r="BC188" s="487">
        <v>1.1928216445467044E-5</v>
      </c>
    </row>
    <row r="189" spans="50:55" x14ac:dyDescent="0.35">
      <c r="AX189" s="58"/>
      <c r="AZ189" s="550">
        <v>11</v>
      </c>
      <c r="BA189" s="515">
        <v>3</v>
      </c>
      <c r="BB189" s="486">
        <v>0.34352402043333485</v>
      </c>
      <c r="BC189" s="487">
        <v>1.1928216445467044E-5</v>
      </c>
    </row>
    <row r="190" spans="50:55" x14ac:dyDescent="0.35">
      <c r="AX190" s="58"/>
      <c r="AZ190" s="554">
        <v>12</v>
      </c>
      <c r="BA190" s="515">
        <v>5</v>
      </c>
      <c r="BB190" s="486">
        <v>0.88215540003806059</v>
      </c>
      <c r="BC190" s="487">
        <v>6.555663485714458E-3</v>
      </c>
    </row>
    <row r="191" spans="50:55" x14ac:dyDescent="0.35">
      <c r="AX191" s="58"/>
      <c r="AZ191" s="550">
        <v>13</v>
      </c>
      <c r="BA191" s="515">
        <v>2</v>
      </c>
      <c r="BB191" s="486">
        <v>0.11887700420961089</v>
      </c>
      <c r="BC191" s="487">
        <v>1.4620907310414211E-6</v>
      </c>
    </row>
    <row r="192" spans="50:55" x14ac:dyDescent="0.35">
      <c r="AX192" s="58"/>
      <c r="AZ192" s="550">
        <v>14</v>
      </c>
      <c r="BA192" s="515">
        <v>4</v>
      </c>
      <c r="BB192" s="486">
        <v>0.65707232944153982</v>
      </c>
      <c r="BC192" s="487">
        <v>2.6043541949916094E-4</v>
      </c>
    </row>
    <row r="193" spans="50:55" x14ac:dyDescent="0.35">
      <c r="AX193" s="58"/>
      <c r="AZ193" s="554">
        <v>15</v>
      </c>
      <c r="BA193" s="515">
        <v>1</v>
      </c>
      <c r="BB193" s="486">
        <v>3.5354841506838541E-2</v>
      </c>
      <c r="BC193" s="487">
        <v>2.4464257259992905E-6</v>
      </c>
    </row>
    <row r="194" spans="50:55" x14ac:dyDescent="0.35">
      <c r="AX194" s="58"/>
      <c r="AZ194" s="550">
        <v>16</v>
      </c>
      <c r="BA194" s="515">
        <v>7</v>
      </c>
      <c r="BB194" s="486">
        <v>0.99200440935065215</v>
      </c>
      <c r="BC194" s="487">
        <v>0.49494280737388241</v>
      </c>
    </row>
    <row r="195" spans="50:55" x14ac:dyDescent="0.35">
      <c r="AX195" s="58"/>
      <c r="AZ195" s="550">
        <v>17</v>
      </c>
      <c r="BA195" s="515">
        <v>1</v>
      </c>
      <c r="BB195" s="486">
        <v>3.5354841506838541E-2</v>
      </c>
      <c r="BC195" s="487">
        <v>2.4464257259992905E-6</v>
      </c>
    </row>
    <row r="196" spans="50:55" x14ac:dyDescent="0.35">
      <c r="AX196" s="58"/>
      <c r="AZ196" s="554">
        <v>18</v>
      </c>
      <c r="BA196" s="515">
        <v>8</v>
      </c>
      <c r="BB196" s="486">
        <v>0.99819934821547984</v>
      </c>
      <c r="BC196" s="487">
        <v>0.79764668849755738</v>
      </c>
    </row>
    <row r="197" spans="50:55" x14ac:dyDescent="0.35">
      <c r="AX197" s="58"/>
      <c r="AZ197" s="550">
        <v>19</v>
      </c>
      <c r="BA197" s="515">
        <v>7</v>
      </c>
      <c r="BB197" s="486">
        <v>0.99200440935065215</v>
      </c>
      <c r="BC197" s="487">
        <v>0.49494280737388241</v>
      </c>
    </row>
    <row r="198" spans="50:55" x14ac:dyDescent="0.35">
      <c r="AX198" s="58"/>
      <c r="AZ198" s="550">
        <v>20</v>
      </c>
      <c r="BA198" s="515">
        <v>3</v>
      </c>
      <c r="BB198" s="486">
        <v>0.34352402043333485</v>
      </c>
      <c r="BC198" s="487">
        <v>1.1928216445467044E-5</v>
      </c>
    </row>
    <row r="199" spans="50:55" x14ac:dyDescent="0.35">
      <c r="AX199" s="58"/>
      <c r="AZ199" s="554">
        <v>21</v>
      </c>
      <c r="BA199" s="515">
        <v>4</v>
      </c>
      <c r="BB199" s="486">
        <v>0.65707232944153982</v>
      </c>
      <c r="BC199" s="487">
        <v>2.6043541949916094E-4</v>
      </c>
    </row>
    <row r="200" spans="50:55" x14ac:dyDescent="0.35">
      <c r="AX200" s="58"/>
      <c r="AZ200" s="550">
        <v>22</v>
      </c>
      <c r="BA200" s="515">
        <v>6</v>
      </c>
      <c r="BB200" s="486">
        <v>0.96941698171787494</v>
      </c>
      <c r="BC200" s="487">
        <v>9.6426251254386641E-2</v>
      </c>
    </row>
    <row r="201" spans="50:55" x14ac:dyDescent="0.35">
      <c r="AX201" s="58"/>
      <c r="AZ201" s="550">
        <v>23</v>
      </c>
      <c r="BA201" s="515">
        <v>2</v>
      </c>
      <c r="BB201" s="486">
        <v>0.11887700420961089</v>
      </c>
      <c r="BC201" s="487">
        <v>1.4620907310414211E-6</v>
      </c>
    </row>
    <row r="202" spans="50:55" x14ac:dyDescent="0.35">
      <c r="AX202" s="58"/>
      <c r="AZ202" s="554">
        <v>24</v>
      </c>
      <c r="BA202" s="515">
        <v>3</v>
      </c>
      <c r="BB202" s="486">
        <v>0.34352402043333485</v>
      </c>
      <c r="BC202" s="487">
        <v>1.1928216445467044E-5</v>
      </c>
    </row>
    <row r="203" spans="50:55" x14ac:dyDescent="0.35">
      <c r="AX203" s="58"/>
      <c r="AZ203" s="550">
        <v>25</v>
      </c>
      <c r="BA203" s="515">
        <v>1</v>
      </c>
      <c r="BB203" s="486">
        <v>3.5354841506838541E-2</v>
      </c>
      <c r="BC203" s="487">
        <v>2.4464257259992905E-6</v>
      </c>
    </row>
    <row r="204" spans="50:55" x14ac:dyDescent="0.35">
      <c r="AX204" s="58"/>
      <c r="AZ204" s="550">
        <v>26</v>
      </c>
      <c r="BA204" s="515">
        <v>7</v>
      </c>
      <c r="BB204" s="486">
        <v>0.99200440935065215</v>
      </c>
      <c r="BC204" s="487">
        <v>0.49494280737388241</v>
      </c>
    </row>
    <row r="205" spans="50:55" x14ac:dyDescent="0.35">
      <c r="AX205" s="58"/>
      <c r="AZ205" s="554">
        <v>27</v>
      </c>
      <c r="BA205" s="515">
        <v>1</v>
      </c>
      <c r="BB205" s="486">
        <v>3.5354841506838541E-2</v>
      </c>
      <c r="BC205" s="487">
        <v>2.4464257259992905E-6</v>
      </c>
    </row>
    <row r="206" spans="50:55" x14ac:dyDescent="0.35">
      <c r="AX206" s="58"/>
      <c r="AZ206" s="550">
        <v>28</v>
      </c>
      <c r="BA206" s="515">
        <v>8</v>
      </c>
      <c r="BB206" s="486">
        <v>0.99819934821547984</v>
      </c>
      <c r="BC206" s="487">
        <v>0.79764668849755738</v>
      </c>
    </row>
    <row r="207" spans="50:55" x14ac:dyDescent="0.35">
      <c r="AX207" s="58"/>
      <c r="AZ207" s="550">
        <v>29</v>
      </c>
      <c r="BA207" s="515">
        <v>0</v>
      </c>
      <c r="BB207" s="488">
        <v>0</v>
      </c>
      <c r="BC207" s="489">
        <v>0</v>
      </c>
    </row>
    <row r="208" spans="50:55" x14ac:dyDescent="0.35">
      <c r="AX208" s="58"/>
      <c r="AZ208" s="554">
        <v>30</v>
      </c>
      <c r="BA208" s="515">
        <v>7</v>
      </c>
      <c r="BB208" s="486">
        <v>0.99200440935065215</v>
      </c>
      <c r="BC208" s="487">
        <v>0.49494280737388241</v>
      </c>
    </row>
    <row r="209" spans="50:56" x14ac:dyDescent="0.35">
      <c r="AX209" s="58"/>
      <c r="AZ209" s="550">
        <v>31</v>
      </c>
      <c r="BA209" s="515">
        <v>7</v>
      </c>
      <c r="BB209" s="486">
        <v>0.99200440935065215</v>
      </c>
      <c r="BC209" s="487">
        <v>0.49494280737388241</v>
      </c>
    </row>
    <row r="210" spans="50:56" x14ac:dyDescent="0.35">
      <c r="AX210" s="58"/>
      <c r="AZ210" s="550">
        <v>32</v>
      </c>
      <c r="BA210" s="515">
        <v>3</v>
      </c>
      <c r="BB210" s="486">
        <v>0.34352402043333485</v>
      </c>
      <c r="BC210" s="487">
        <v>1.1928216445467044E-5</v>
      </c>
    </row>
    <row r="211" spans="50:56" x14ac:dyDescent="0.35">
      <c r="AX211" s="58"/>
      <c r="AZ211" s="554">
        <v>33</v>
      </c>
      <c r="BA211" s="515">
        <v>3</v>
      </c>
      <c r="BB211" s="486">
        <v>0.34352402043333485</v>
      </c>
      <c r="BC211" s="487">
        <v>1.1928216445467044E-5</v>
      </c>
    </row>
    <row r="212" spans="50:56" x14ac:dyDescent="0.35">
      <c r="AX212" s="58"/>
      <c r="AZ212" s="550">
        <v>34</v>
      </c>
      <c r="BA212" s="515">
        <v>1</v>
      </c>
      <c r="BB212" s="486">
        <v>3.5354841506838541E-2</v>
      </c>
      <c r="BC212" s="487">
        <v>2.4464257259992905E-6</v>
      </c>
    </row>
    <row r="213" spans="50:56" x14ac:dyDescent="0.35">
      <c r="AX213" s="58"/>
      <c r="AZ213" s="550">
        <v>35</v>
      </c>
      <c r="BA213" s="515">
        <v>1</v>
      </c>
      <c r="BB213" s="486">
        <v>3.5354841506838541E-2</v>
      </c>
      <c r="BC213" s="487">
        <v>2.4464257259992905E-6</v>
      </c>
    </row>
    <row r="214" spans="50:56" x14ac:dyDescent="0.35">
      <c r="AX214" s="58"/>
      <c r="AZ214" s="554">
        <v>36</v>
      </c>
      <c r="BA214" s="515">
        <v>1</v>
      </c>
      <c r="BB214" s="486">
        <v>3.5354841506838541E-2</v>
      </c>
      <c r="BC214" s="487">
        <v>2.4464257259992905E-6</v>
      </c>
    </row>
    <row r="215" spans="50:56" x14ac:dyDescent="0.35">
      <c r="AX215" s="58"/>
      <c r="AZ215" s="550">
        <v>37</v>
      </c>
      <c r="BA215" s="515">
        <v>1</v>
      </c>
      <c r="BB215" s="486">
        <v>3.5354841506838541E-2</v>
      </c>
      <c r="BC215" s="487">
        <v>2.4464257259992905E-6</v>
      </c>
    </row>
    <row r="216" spans="50:56" x14ac:dyDescent="0.35">
      <c r="AX216" s="58"/>
      <c r="AZ216" s="550">
        <v>38</v>
      </c>
      <c r="BA216" s="515">
        <v>4</v>
      </c>
      <c r="BB216" s="486">
        <v>0.65707232944153982</v>
      </c>
      <c r="BC216" s="487">
        <v>2.6043541949916094E-4</v>
      </c>
    </row>
    <row r="217" spans="50:56" x14ac:dyDescent="0.35">
      <c r="AX217" s="58"/>
      <c r="AZ217" s="554">
        <v>39</v>
      </c>
      <c r="BA217" s="515">
        <v>4</v>
      </c>
      <c r="BB217" s="486">
        <v>0.65707232944153982</v>
      </c>
      <c r="BC217" s="487">
        <v>2.6043541949916094E-4</v>
      </c>
    </row>
    <row r="218" spans="50:56" ht="16" thickBot="1" x14ac:dyDescent="0.4">
      <c r="AX218" s="58"/>
      <c r="AZ218" s="555">
        <v>40</v>
      </c>
      <c r="BA218" s="516">
        <v>7</v>
      </c>
      <c r="BB218" s="490">
        <v>0.99200440935065215</v>
      </c>
      <c r="BC218" s="491">
        <v>0.49494280737388241</v>
      </c>
    </row>
    <row r="219" spans="50:56" x14ac:dyDescent="0.35">
      <c r="AX219" s="58"/>
    </row>
    <row r="220" spans="50:56" x14ac:dyDescent="0.35">
      <c r="AX220" s="58"/>
    </row>
    <row r="221" spans="50:56" x14ac:dyDescent="0.35">
      <c r="AX221" s="58"/>
      <c r="AZ221" s="26" t="s">
        <v>598</v>
      </c>
      <c r="BA221" s="26"/>
      <c r="BB221" s="26"/>
      <c r="BC221" s="26"/>
      <c r="BD221" s="26"/>
    </row>
    <row r="222" spans="50:56" x14ac:dyDescent="0.35">
      <c r="AX222" s="58"/>
      <c r="AZ222" s="308" t="s">
        <v>821</v>
      </c>
    </row>
    <row r="223" spans="50:56" x14ac:dyDescent="0.35">
      <c r="AX223" s="58"/>
      <c r="AZ223" s="308" t="s">
        <v>822</v>
      </c>
    </row>
    <row r="224" spans="50:56" x14ac:dyDescent="0.35">
      <c r="AX224" s="58"/>
      <c r="AZ224" s="309" t="s">
        <v>823</v>
      </c>
    </row>
    <row r="225" spans="50:57" x14ac:dyDescent="0.35">
      <c r="AX225" s="58"/>
      <c r="AZ225" s="309" t="s">
        <v>824</v>
      </c>
    </row>
    <row r="226" spans="50:57" x14ac:dyDescent="0.35">
      <c r="AX226" s="58"/>
      <c r="AZ226" s="310" t="s">
        <v>825</v>
      </c>
    </row>
    <row r="227" spans="50:57" ht="16" thickBot="1" x14ac:dyDescent="0.4">
      <c r="AX227" s="58"/>
      <c r="AZ227" s="17" t="s">
        <v>599</v>
      </c>
    </row>
    <row r="228" spans="50:57" ht="43.5" x14ac:dyDescent="0.35">
      <c r="AX228" s="58"/>
      <c r="AZ228" s="451" t="s">
        <v>762</v>
      </c>
      <c r="BA228" s="474" t="s">
        <v>595</v>
      </c>
      <c r="BB228" s="475" t="s">
        <v>596</v>
      </c>
      <c r="BC228" s="347" t="s">
        <v>213</v>
      </c>
    </row>
    <row r="229" spans="50:57" x14ac:dyDescent="0.35">
      <c r="AX229" s="58"/>
      <c r="AZ229" s="554">
        <v>1</v>
      </c>
      <c r="BA229" s="486">
        <v>0.65707232944153982</v>
      </c>
      <c r="BB229" s="486">
        <v>2.6043541949916094E-4</v>
      </c>
      <c r="BC229" s="397" t="s">
        <v>216</v>
      </c>
    </row>
    <row r="230" spans="50:57" x14ac:dyDescent="0.35">
      <c r="AX230" s="58"/>
      <c r="AZ230" s="550">
        <v>2</v>
      </c>
      <c r="BA230" s="486">
        <v>0.96941698171787494</v>
      </c>
      <c r="BB230" s="486">
        <v>9.6426251254386641E-2</v>
      </c>
      <c r="BC230" s="397" t="s">
        <v>216</v>
      </c>
    </row>
    <row r="231" spans="50:57" x14ac:dyDescent="0.35">
      <c r="AX231" s="58"/>
      <c r="AZ231" s="554">
        <v>3</v>
      </c>
      <c r="BA231" s="486">
        <v>0.11887700420961089</v>
      </c>
      <c r="BB231" s="486">
        <v>1.4620907310414211E-6</v>
      </c>
      <c r="BC231" s="396" t="s">
        <v>215</v>
      </c>
      <c r="BE231" s="492"/>
    </row>
    <row r="232" spans="50:57" x14ac:dyDescent="0.35">
      <c r="AX232" s="58"/>
      <c r="AZ232" s="550">
        <v>4</v>
      </c>
      <c r="BA232" s="486">
        <v>0.34352402043333485</v>
      </c>
      <c r="BB232" s="486">
        <v>1.1928216445467044E-5</v>
      </c>
      <c r="BC232" s="396" t="s">
        <v>215</v>
      </c>
      <c r="BE232" s="493"/>
    </row>
    <row r="233" spans="50:57" x14ac:dyDescent="0.35">
      <c r="AX233" s="58"/>
      <c r="AZ233" s="554">
        <v>5</v>
      </c>
      <c r="BA233" s="486">
        <v>3.5354841506838541E-2</v>
      </c>
      <c r="BB233" s="486">
        <v>2.4464257259992905E-6</v>
      </c>
      <c r="BC233" s="396" t="s">
        <v>215</v>
      </c>
      <c r="BE233" s="494"/>
    </row>
    <row r="234" spans="50:57" x14ac:dyDescent="0.35">
      <c r="AX234" s="58"/>
      <c r="AZ234" s="550">
        <v>6</v>
      </c>
      <c r="BA234" s="486">
        <v>0.99200440935065215</v>
      </c>
      <c r="BB234" s="486">
        <v>0.49494280737388241</v>
      </c>
      <c r="BC234" s="397" t="s">
        <v>216</v>
      </c>
    </row>
    <row r="235" spans="50:57" x14ac:dyDescent="0.35">
      <c r="AX235" s="58"/>
      <c r="AZ235" s="554">
        <v>7</v>
      </c>
      <c r="BA235" s="486">
        <v>3.5354841506838541E-2</v>
      </c>
      <c r="BB235" s="486">
        <v>2.4464257259992905E-6</v>
      </c>
      <c r="BC235" s="396" t="s">
        <v>215</v>
      </c>
    </row>
    <row r="236" spans="50:57" x14ac:dyDescent="0.35">
      <c r="AX236" s="58"/>
      <c r="AZ236" s="550">
        <v>8</v>
      </c>
      <c r="BA236" s="486">
        <v>0.99819934821547984</v>
      </c>
      <c r="BB236" s="486">
        <v>0.79764668849755738</v>
      </c>
      <c r="BC236" s="398" t="s">
        <v>214</v>
      </c>
    </row>
    <row r="237" spans="50:57" x14ac:dyDescent="0.35">
      <c r="AX237" s="58"/>
      <c r="AZ237" s="554">
        <v>9</v>
      </c>
      <c r="BA237" s="488">
        <v>0</v>
      </c>
      <c r="BB237" s="488">
        <v>0</v>
      </c>
      <c r="BC237" s="396" t="s">
        <v>215</v>
      </c>
    </row>
    <row r="238" spans="50:57" x14ac:dyDescent="0.35">
      <c r="AX238" s="58"/>
      <c r="AZ238" s="550">
        <v>10</v>
      </c>
      <c r="BA238" s="486">
        <v>0.34352402043333485</v>
      </c>
      <c r="BB238" s="486">
        <v>1.1928216445467044E-5</v>
      </c>
      <c r="BC238" s="396" t="s">
        <v>215</v>
      </c>
    </row>
    <row r="239" spans="50:57" x14ac:dyDescent="0.35">
      <c r="AX239" s="58"/>
      <c r="AZ239" s="554">
        <v>11</v>
      </c>
      <c r="BA239" s="486">
        <v>0.34352402043333485</v>
      </c>
      <c r="BB239" s="486">
        <v>1.1928216445467044E-5</v>
      </c>
      <c r="BC239" s="396" t="s">
        <v>215</v>
      </c>
    </row>
    <row r="240" spans="50:57" x14ac:dyDescent="0.35">
      <c r="AX240" s="58"/>
      <c r="AZ240" s="550">
        <v>12</v>
      </c>
      <c r="BA240" s="486">
        <v>0.88215540003806059</v>
      </c>
      <c r="BB240" s="486">
        <v>6.555663485714458E-3</v>
      </c>
      <c r="BC240" s="397" t="s">
        <v>216</v>
      </c>
    </row>
    <row r="241" spans="50:55" x14ac:dyDescent="0.35">
      <c r="AX241" s="58"/>
      <c r="AZ241" s="554">
        <v>13</v>
      </c>
      <c r="BA241" s="486">
        <v>0.11887700420961089</v>
      </c>
      <c r="BB241" s="486">
        <v>1.4620907310414211E-6</v>
      </c>
      <c r="BC241" s="396" t="s">
        <v>215</v>
      </c>
    </row>
    <row r="242" spans="50:55" x14ac:dyDescent="0.35">
      <c r="AX242" s="58"/>
      <c r="AZ242" s="550">
        <v>14</v>
      </c>
      <c r="BA242" s="486">
        <v>0.65707232944153982</v>
      </c>
      <c r="BB242" s="486">
        <v>2.6043541949916094E-4</v>
      </c>
      <c r="BC242" s="397" t="s">
        <v>216</v>
      </c>
    </row>
    <row r="243" spans="50:55" x14ac:dyDescent="0.35">
      <c r="AX243" s="58"/>
      <c r="AZ243" s="554">
        <v>15</v>
      </c>
      <c r="BA243" s="486">
        <v>3.5354841506838541E-2</v>
      </c>
      <c r="BB243" s="486">
        <v>2.4464257259992905E-6</v>
      </c>
      <c r="BC243" s="396" t="s">
        <v>215</v>
      </c>
    </row>
    <row r="244" spans="50:55" x14ac:dyDescent="0.35">
      <c r="AX244" s="58"/>
      <c r="AZ244" s="550">
        <v>16</v>
      </c>
      <c r="BA244" s="486">
        <v>0.99200440935065215</v>
      </c>
      <c r="BB244" s="486">
        <v>0.49494280737388241</v>
      </c>
      <c r="BC244" s="397" t="s">
        <v>216</v>
      </c>
    </row>
    <row r="245" spans="50:55" x14ac:dyDescent="0.35">
      <c r="AX245" s="58"/>
      <c r="AZ245" s="554">
        <v>17</v>
      </c>
      <c r="BA245" s="486">
        <v>3.5354841506838541E-2</v>
      </c>
      <c r="BB245" s="486">
        <v>2.4464257259992905E-6</v>
      </c>
      <c r="BC245" s="396" t="s">
        <v>215</v>
      </c>
    </row>
    <row r="246" spans="50:55" x14ac:dyDescent="0.35">
      <c r="AX246" s="58"/>
      <c r="AZ246" s="550">
        <v>18</v>
      </c>
      <c r="BA246" s="486">
        <v>0.99819934821547984</v>
      </c>
      <c r="BB246" s="486">
        <v>0.79764668849755738</v>
      </c>
      <c r="BC246" s="398" t="s">
        <v>214</v>
      </c>
    </row>
    <row r="247" spans="50:55" x14ac:dyDescent="0.35">
      <c r="AX247" s="58"/>
      <c r="AZ247" s="554">
        <v>19</v>
      </c>
      <c r="BA247" s="486">
        <v>0.99200440935065215</v>
      </c>
      <c r="BB247" s="486">
        <v>0.49494280737388241</v>
      </c>
      <c r="BC247" s="397" t="s">
        <v>216</v>
      </c>
    </row>
    <row r="248" spans="50:55" x14ac:dyDescent="0.35">
      <c r="AX248" s="58"/>
      <c r="AZ248" s="550">
        <v>20</v>
      </c>
      <c r="BA248" s="486">
        <v>0.34352402043333485</v>
      </c>
      <c r="BB248" s="486">
        <v>1.1928216445467044E-5</v>
      </c>
      <c r="BC248" s="396" t="s">
        <v>215</v>
      </c>
    </row>
    <row r="249" spans="50:55" x14ac:dyDescent="0.35">
      <c r="AX249" s="58"/>
      <c r="AZ249" s="554">
        <v>21</v>
      </c>
      <c r="BA249" s="486">
        <v>0.65707232944153982</v>
      </c>
      <c r="BB249" s="486">
        <v>2.6043541949916094E-4</v>
      </c>
      <c r="BC249" s="397" t="s">
        <v>216</v>
      </c>
    </row>
    <row r="250" spans="50:55" x14ac:dyDescent="0.35">
      <c r="AX250" s="58"/>
      <c r="AZ250" s="550">
        <v>22</v>
      </c>
      <c r="BA250" s="486">
        <v>0.96941698171787494</v>
      </c>
      <c r="BB250" s="486">
        <v>9.6426251254386641E-2</v>
      </c>
      <c r="BC250" s="397" t="s">
        <v>216</v>
      </c>
    </row>
    <row r="251" spans="50:55" x14ac:dyDescent="0.35">
      <c r="AX251" s="58"/>
      <c r="AZ251" s="554">
        <v>23</v>
      </c>
      <c r="BA251" s="486">
        <v>0.11887700420961089</v>
      </c>
      <c r="BB251" s="486">
        <v>1.4620907310414211E-6</v>
      </c>
      <c r="BC251" s="396" t="s">
        <v>215</v>
      </c>
    </row>
    <row r="252" spans="50:55" x14ac:dyDescent="0.35">
      <c r="AX252" s="58"/>
      <c r="AZ252" s="550">
        <v>24</v>
      </c>
      <c r="BA252" s="486">
        <v>0.34352402043333485</v>
      </c>
      <c r="BB252" s="486">
        <v>1.1928216445467044E-5</v>
      </c>
      <c r="BC252" s="396" t="s">
        <v>215</v>
      </c>
    </row>
    <row r="253" spans="50:55" x14ac:dyDescent="0.35">
      <c r="AX253" s="58"/>
      <c r="AZ253" s="554">
        <v>25</v>
      </c>
      <c r="BA253" s="486">
        <v>3.5354841506838541E-2</v>
      </c>
      <c r="BB253" s="486">
        <v>2.4464257259992905E-6</v>
      </c>
      <c r="BC253" s="396" t="s">
        <v>215</v>
      </c>
    </row>
    <row r="254" spans="50:55" x14ac:dyDescent="0.35">
      <c r="AX254" s="58"/>
      <c r="AZ254" s="550">
        <v>26</v>
      </c>
      <c r="BA254" s="486">
        <v>0.99200440935065215</v>
      </c>
      <c r="BB254" s="486">
        <v>0.49494280737388241</v>
      </c>
      <c r="BC254" s="397" t="s">
        <v>216</v>
      </c>
    </row>
    <row r="255" spans="50:55" x14ac:dyDescent="0.35">
      <c r="AX255" s="58"/>
      <c r="AZ255" s="554">
        <v>27</v>
      </c>
      <c r="BA255" s="486">
        <v>3.5354841506838541E-2</v>
      </c>
      <c r="BB255" s="486">
        <v>2.4464257259992905E-6</v>
      </c>
      <c r="BC255" s="396" t="s">
        <v>215</v>
      </c>
    </row>
    <row r="256" spans="50:55" x14ac:dyDescent="0.35">
      <c r="AX256" s="58"/>
      <c r="AZ256" s="550">
        <v>28</v>
      </c>
      <c r="BA256" s="486">
        <v>0.99819934821547984</v>
      </c>
      <c r="BB256" s="486">
        <v>0.79764668849755738</v>
      </c>
      <c r="BC256" s="398" t="s">
        <v>214</v>
      </c>
    </row>
    <row r="257" spans="50:58" x14ac:dyDescent="0.35">
      <c r="AX257" s="58"/>
      <c r="AZ257" s="554">
        <v>29</v>
      </c>
      <c r="BA257" s="488">
        <v>0</v>
      </c>
      <c r="BB257" s="488">
        <v>0</v>
      </c>
      <c r="BC257" s="396" t="s">
        <v>215</v>
      </c>
    </row>
    <row r="258" spans="50:58" x14ac:dyDescent="0.35">
      <c r="AX258" s="58"/>
      <c r="AZ258" s="550">
        <v>30</v>
      </c>
      <c r="BA258" s="486">
        <v>0.99200440935065215</v>
      </c>
      <c r="BB258" s="486">
        <v>0.49494280737388241</v>
      </c>
      <c r="BC258" s="397" t="s">
        <v>216</v>
      </c>
    </row>
    <row r="259" spans="50:58" x14ac:dyDescent="0.35">
      <c r="AX259" s="58"/>
      <c r="AZ259" s="554">
        <v>31</v>
      </c>
      <c r="BA259" s="486">
        <v>0.99200440935065215</v>
      </c>
      <c r="BB259" s="486">
        <v>0.49494280737388241</v>
      </c>
      <c r="BC259" s="397" t="s">
        <v>216</v>
      </c>
    </row>
    <row r="260" spans="50:58" x14ac:dyDescent="0.35">
      <c r="AX260" s="58"/>
      <c r="AZ260" s="550">
        <v>32</v>
      </c>
      <c r="BA260" s="486">
        <v>0.34352402043333485</v>
      </c>
      <c r="BB260" s="486">
        <v>1.1928216445467044E-5</v>
      </c>
      <c r="BC260" s="396" t="s">
        <v>215</v>
      </c>
    </row>
    <row r="261" spans="50:58" x14ac:dyDescent="0.35">
      <c r="AX261" s="58"/>
      <c r="AZ261" s="554">
        <v>33</v>
      </c>
      <c r="BA261" s="486">
        <v>0.34352402043333485</v>
      </c>
      <c r="BB261" s="486">
        <v>1.1928216445467044E-5</v>
      </c>
      <c r="BC261" s="396" t="s">
        <v>215</v>
      </c>
    </row>
    <row r="262" spans="50:58" x14ac:dyDescent="0.35">
      <c r="AX262" s="58"/>
      <c r="AZ262" s="550">
        <v>34</v>
      </c>
      <c r="BA262" s="486">
        <v>3.5354841506838541E-2</v>
      </c>
      <c r="BB262" s="486">
        <v>2.4464257259992905E-6</v>
      </c>
      <c r="BC262" s="396" t="s">
        <v>215</v>
      </c>
    </row>
    <row r="263" spans="50:58" x14ac:dyDescent="0.35">
      <c r="AX263" s="58"/>
      <c r="AZ263" s="554">
        <v>35</v>
      </c>
      <c r="BA263" s="486">
        <v>3.5354841506838541E-2</v>
      </c>
      <c r="BB263" s="486">
        <v>2.4464257259992905E-6</v>
      </c>
      <c r="BC263" s="396" t="s">
        <v>215</v>
      </c>
    </row>
    <row r="264" spans="50:58" x14ac:dyDescent="0.35">
      <c r="AX264" s="58"/>
      <c r="AZ264" s="550">
        <v>36</v>
      </c>
      <c r="BA264" s="486">
        <v>3.5354841506838541E-2</v>
      </c>
      <c r="BB264" s="486">
        <v>2.4464257259992905E-6</v>
      </c>
      <c r="BC264" s="396" t="s">
        <v>215</v>
      </c>
    </row>
    <row r="265" spans="50:58" x14ac:dyDescent="0.35">
      <c r="AX265" s="58"/>
      <c r="AZ265" s="554">
        <v>37</v>
      </c>
      <c r="BA265" s="486">
        <v>3.5354841506838541E-2</v>
      </c>
      <c r="BB265" s="486">
        <v>2.4464257259992905E-6</v>
      </c>
      <c r="BC265" s="396" t="s">
        <v>215</v>
      </c>
    </row>
    <row r="266" spans="50:58" x14ac:dyDescent="0.35">
      <c r="AX266" s="58"/>
      <c r="AZ266" s="550">
        <v>38</v>
      </c>
      <c r="BA266" s="486">
        <v>0.65707232944153982</v>
      </c>
      <c r="BB266" s="486">
        <v>2.6043541949916094E-4</v>
      </c>
      <c r="BC266" s="397" t="s">
        <v>216</v>
      </c>
    </row>
    <row r="267" spans="50:58" x14ac:dyDescent="0.35">
      <c r="AX267" s="58"/>
      <c r="AZ267" s="554">
        <v>39</v>
      </c>
      <c r="BA267" s="486">
        <v>0.65707232944153982</v>
      </c>
      <c r="BB267" s="486">
        <v>2.6043541949916094E-4</v>
      </c>
      <c r="BC267" s="397" t="s">
        <v>216</v>
      </c>
    </row>
    <row r="268" spans="50:58" ht="16" thickBot="1" x14ac:dyDescent="0.4">
      <c r="AX268" s="58"/>
      <c r="AZ268" s="555">
        <v>40</v>
      </c>
      <c r="BA268" s="490">
        <v>0.99200440935065215</v>
      </c>
      <c r="BB268" s="490">
        <v>0.49494280737388241</v>
      </c>
      <c r="BC268" s="397" t="s">
        <v>216</v>
      </c>
    </row>
    <row r="269" spans="50:58" x14ac:dyDescent="0.35">
      <c r="AX269" s="58"/>
    </row>
    <row r="270" spans="50:58" x14ac:dyDescent="0.35">
      <c r="AX270" s="58"/>
    </row>
    <row r="271" spans="50:58" x14ac:dyDescent="0.35">
      <c r="AX271" s="58"/>
    </row>
    <row r="272" spans="50:58" x14ac:dyDescent="0.35">
      <c r="AX272" s="58"/>
      <c r="AZ272" s="26" t="s">
        <v>826</v>
      </c>
      <c r="BA272" s="26"/>
      <c r="BB272" s="26"/>
      <c r="BC272" s="26"/>
      <c r="BD272" s="26"/>
      <c r="BE272" s="26"/>
      <c r="BF272" s="26"/>
    </row>
    <row r="273" spans="50:54" x14ac:dyDescent="0.35">
      <c r="AX273" s="58"/>
      <c r="AZ273" s="17" t="s">
        <v>707</v>
      </c>
    </row>
    <row r="274" spans="50:54" x14ac:dyDescent="0.35">
      <c r="AX274" s="58"/>
      <c r="AZ274" s="17" t="s">
        <v>708</v>
      </c>
    </row>
    <row r="275" spans="50:54" ht="16" thickBot="1" x14ac:dyDescent="0.4">
      <c r="AX275" s="58"/>
      <c r="AZ275" s="24" t="s">
        <v>600</v>
      </c>
    </row>
    <row r="276" spans="50:54" ht="29" x14ac:dyDescent="0.35">
      <c r="AX276" s="58"/>
      <c r="AZ276" s="30" t="s">
        <v>762</v>
      </c>
      <c r="BA276" s="442" t="s">
        <v>506</v>
      </c>
      <c r="BB276" s="528" t="s">
        <v>213</v>
      </c>
    </row>
    <row r="277" spans="50:54" x14ac:dyDescent="0.35">
      <c r="AX277" s="58"/>
      <c r="AZ277" s="538">
        <v>1</v>
      </c>
      <c r="BA277" s="149">
        <v>9</v>
      </c>
      <c r="BB277" s="397" t="s">
        <v>216</v>
      </c>
    </row>
    <row r="278" spans="50:54" x14ac:dyDescent="0.35">
      <c r="AX278" s="58"/>
      <c r="AZ278" s="538">
        <v>2</v>
      </c>
      <c r="BA278" s="149">
        <v>15</v>
      </c>
      <c r="BB278" s="397" t="s">
        <v>216</v>
      </c>
    </row>
    <row r="279" spans="50:54" x14ac:dyDescent="0.35">
      <c r="AX279" s="58"/>
      <c r="AZ279" s="538">
        <v>3</v>
      </c>
      <c r="BA279" s="149">
        <v>20</v>
      </c>
      <c r="BB279" s="396" t="s">
        <v>215</v>
      </c>
    </row>
    <row r="280" spans="50:54" x14ac:dyDescent="0.35">
      <c r="AX280" s="58"/>
      <c r="AZ280" s="538">
        <v>4</v>
      </c>
      <c r="BA280" s="149">
        <v>14</v>
      </c>
      <c r="BB280" s="396" t="s">
        <v>215</v>
      </c>
    </row>
    <row r="281" spans="50:54" x14ac:dyDescent="0.35">
      <c r="AX281" s="58"/>
      <c r="AZ281" s="527">
        <v>5</v>
      </c>
      <c r="BA281" s="522">
        <v>2</v>
      </c>
      <c r="BB281" s="396" t="s">
        <v>215</v>
      </c>
    </row>
    <row r="282" spans="50:54" x14ac:dyDescent="0.35">
      <c r="AX282" s="58"/>
      <c r="AZ282" s="538">
        <v>6</v>
      </c>
      <c r="BA282" s="149">
        <v>17</v>
      </c>
      <c r="BB282" s="397" t="s">
        <v>216</v>
      </c>
    </row>
    <row r="283" spans="50:54" x14ac:dyDescent="0.35">
      <c r="AX283" s="58"/>
      <c r="AZ283" s="538">
        <v>7</v>
      </c>
      <c r="BA283" s="149">
        <v>3</v>
      </c>
      <c r="BB283" s="396" t="s">
        <v>215</v>
      </c>
    </row>
    <row r="284" spans="50:54" x14ac:dyDescent="0.35">
      <c r="AX284" s="58"/>
      <c r="AZ284" s="538">
        <v>8</v>
      </c>
      <c r="BA284" s="149">
        <v>23</v>
      </c>
      <c r="BB284" s="398" t="s">
        <v>214</v>
      </c>
    </row>
    <row r="285" spans="50:54" x14ac:dyDescent="0.35">
      <c r="AX285" s="58"/>
      <c r="AZ285" s="538">
        <v>9</v>
      </c>
      <c r="BA285" s="149">
        <v>8</v>
      </c>
      <c r="BB285" s="396" t="s">
        <v>215</v>
      </c>
    </row>
    <row r="286" spans="50:54" x14ac:dyDescent="0.35">
      <c r="AX286" s="58"/>
      <c r="AZ286" s="527">
        <v>10</v>
      </c>
      <c r="BA286" s="522">
        <v>2</v>
      </c>
      <c r="BB286" s="396" t="s">
        <v>215</v>
      </c>
    </row>
    <row r="287" spans="50:54" x14ac:dyDescent="0.35">
      <c r="AX287" s="58"/>
      <c r="AZ287" s="538">
        <v>11</v>
      </c>
      <c r="BA287" s="149">
        <v>4</v>
      </c>
      <c r="BB287" s="396" t="s">
        <v>215</v>
      </c>
    </row>
    <row r="288" spans="50:54" x14ac:dyDescent="0.35">
      <c r="AX288" s="58"/>
      <c r="AZ288" s="538">
        <v>12</v>
      </c>
      <c r="BA288" s="149">
        <v>15</v>
      </c>
      <c r="BB288" s="397" t="s">
        <v>216</v>
      </c>
    </row>
    <row r="289" spans="50:54" x14ac:dyDescent="0.35">
      <c r="AX289" s="58"/>
      <c r="AZ289" s="527">
        <v>13</v>
      </c>
      <c r="BA289" s="149">
        <v>19</v>
      </c>
      <c r="BB289" s="396" t="s">
        <v>215</v>
      </c>
    </row>
    <row r="290" spans="50:54" x14ac:dyDescent="0.35">
      <c r="AX290" s="58"/>
      <c r="AZ290" s="538">
        <v>14</v>
      </c>
      <c r="BA290" s="149">
        <v>14</v>
      </c>
      <c r="BB290" s="397" t="s">
        <v>216</v>
      </c>
    </row>
    <row r="291" spans="50:54" x14ac:dyDescent="0.35">
      <c r="AX291" s="58"/>
      <c r="AZ291" s="538">
        <v>15</v>
      </c>
      <c r="BA291" s="522">
        <v>1</v>
      </c>
      <c r="BB291" s="396" t="s">
        <v>215</v>
      </c>
    </row>
    <row r="292" spans="50:54" x14ac:dyDescent="0.35">
      <c r="AX292" s="58"/>
      <c r="AZ292" s="527">
        <v>16</v>
      </c>
      <c r="BA292" s="149">
        <v>17</v>
      </c>
      <c r="BB292" s="397" t="s">
        <v>216</v>
      </c>
    </row>
    <row r="293" spans="50:54" x14ac:dyDescent="0.35">
      <c r="AX293" s="58"/>
      <c r="AZ293" s="538">
        <v>17</v>
      </c>
      <c r="BA293" s="149">
        <v>5</v>
      </c>
      <c r="BB293" s="396" t="s">
        <v>215</v>
      </c>
    </row>
    <row r="294" spans="50:54" x14ac:dyDescent="0.35">
      <c r="AX294" s="58"/>
      <c r="AZ294" s="538">
        <v>18</v>
      </c>
      <c r="BA294" s="149">
        <v>23</v>
      </c>
      <c r="BB294" s="398" t="s">
        <v>214</v>
      </c>
    </row>
    <row r="295" spans="50:54" x14ac:dyDescent="0.35">
      <c r="AX295" s="58"/>
      <c r="AZ295" s="527">
        <v>19</v>
      </c>
      <c r="BA295" s="149">
        <v>5</v>
      </c>
      <c r="BB295" s="397" t="s">
        <v>216</v>
      </c>
    </row>
    <row r="296" spans="50:54" x14ac:dyDescent="0.35">
      <c r="AX296" s="58"/>
      <c r="AZ296" s="538">
        <v>20</v>
      </c>
      <c r="BA296" s="522">
        <v>2</v>
      </c>
      <c r="BB296" s="396" t="s">
        <v>215</v>
      </c>
    </row>
    <row r="297" spans="50:54" x14ac:dyDescent="0.35">
      <c r="AX297" s="58"/>
      <c r="AZ297" s="538">
        <v>21</v>
      </c>
      <c r="BA297" s="149">
        <v>9</v>
      </c>
      <c r="BB297" s="397" t="s">
        <v>216</v>
      </c>
    </row>
    <row r="298" spans="50:54" x14ac:dyDescent="0.35">
      <c r="AX298" s="58"/>
      <c r="AZ298" s="527">
        <v>22</v>
      </c>
      <c r="BA298" s="149">
        <v>14</v>
      </c>
      <c r="BB298" s="397" t="s">
        <v>216</v>
      </c>
    </row>
    <row r="299" spans="50:54" x14ac:dyDescent="0.35">
      <c r="AX299" s="58"/>
      <c r="AZ299" s="538">
        <v>23</v>
      </c>
      <c r="BA299" s="149">
        <v>16</v>
      </c>
      <c r="BB299" s="396" t="s">
        <v>215</v>
      </c>
    </row>
    <row r="300" spans="50:54" x14ac:dyDescent="0.35">
      <c r="AX300" s="58"/>
      <c r="AZ300" s="538">
        <v>24</v>
      </c>
      <c r="BA300" s="149">
        <v>14</v>
      </c>
      <c r="BB300" s="396" t="s">
        <v>215</v>
      </c>
    </row>
    <row r="301" spans="50:54" x14ac:dyDescent="0.35">
      <c r="AX301" s="58"/>
      <c r="AZ301" s="527">
        <v>25</v>
      </c>
      <c r="BA301" s="522">
        <v>1</v>
      </c>
      <c r="BB301" s="396" t="s">
        <v>215</v>
      </c>
    </row>
    <row r="302" spans="50:54" x14ac:dyDescent="0.35">
      <c r="AX302" s="58"/>
      <c r="AZ302" s="538">
        <v>26</v>
      </c>
      <c r="BA302" s="149">
        <v>17</v>
      </c>
      <c r="BB302" s="397" t="s">
        <v>216</v>
      </c>
    </row>
    <row r="303" spans="50:54" x14ac:dyDescent="0.35">
      <c r="AX303" s="58"/>
      <c r="AZ303" s="538">
        <v>27</v>
      </c>
      <c r="BA303" s="149">
        <v>2</v>
      </c>
      <c r="BB303" s="396" t="s">
        <v>215</v>
      </c>
    </row>
    <row r="304" spans="50:54" x14ac:dyDescent="0.35">
      <c r="AX304" s="58"/>
      <c r="AZ304" s="538">
        <v>28</v>
      </c>
      <c r="BA304" s="149">
        <v>23</v>
      </c>
      <c r="BB304" s="398" t="s">
        <v>214</v>
      </c>
    </row>
    <row r="305" spans="50:60" x14ac:dyDescent="0.35">
      <c r="AX305" s="58"/>
      <c r="AZ305" s="527">
        <v>29</v>
      </c>
      <c r="BA305" s="149">
        <v>7</v>
      </c>
      <c r="BB305" s="396" t="s">
        <v>215</v>
      </c>
    </row>
    <row r="306" spans="50:60" x14ac:dyDescent="0.35">
      <c r="AX306" s="58"/>
      <c r="AZ306" s="538">
        <v>30</v>
      </c>
      <c r="BA306" s="522">
        <v>2</v>
      </c>
      <c r="BB306" s="397" t="s">
        <v>216</v>
      </c>
    </row>
    <row r="307" spans="50:60" x14ac:dyDescent="0.35">
      <c r="AX307" s="58"/>
      <c r="AZ307" s="538">
        <v>31</v>
      </c>
      <c r="BA307" s="149">
        <v>9</v>
      </c>
      <c r="BB307" s="397" t="s">
        <v>216</v>
      </c>
    </row>
    <row r="308" spans="50:60" x14ac:dyDescent="0.35">
      <c r="AX308" s="58"/>
      <c r="AZ308" s="538">
        <v>32</v>
      </c>
      <c r="BA308" s="149">
        <v>13</v>
      </c>
      <c r="BB308" s="396" t="s">
        <v>215</v>
      </c>
    </row>
    <row r="309" spans="50:60" x14ac:dyDescent="0.35">
      <c r="AX309" s="58"/>
      <c r="AZ309" s="527">
        <v>33</v>
      </c>
      <c r="BA309" s="149">
        <v>20</v>
      </c>
      <c r="BB309" s="396" t="s">
        <v>215</v>
      </c>
    </row>
    <row r="310" spans="50:60" x14ac:dyDescent="0.35">
      <c r="AX310" s="58"/>
      <c r="AZ310" s="538">
        <v>34</v>
      </c>
      <c r="BA310" s="149">
        <v>14</v>
      </c>
      <c r="BB310" s="396" t="s">
        <v>215</v>
      </c>
    </row>
    <row r="311" spans="50:60" x14ac:dyDescent="0.35">
      <c r="AX311" s="58"/>
      <c r="AZ311" s="538">
        <v>35</v>
      </c>
      <c r="BA311" s="522">
        <v>3</v>
      </c>
      <c r="BB311" s="396" t="s">
        <v>215</v>
      </c>
    </row>
    <row r="312" spans="50:60" x14ac:dyDescent="0.35">
      <c r="AX312" s="58"/>
      <c r="AZ312" s="527">
        <v>36</v>
      </c>
      <c r="BA312" s="149">
        <v>17</v>
      </c>
      <c r="BB312" s="396" t="s">
        <v>215</v>
      </c>
    </row>
    <row r="313" spans="50:60" x14ac:dyDescent="0.35">
      <c r="AX313" s="58"/>
      <c r="AZ313" s="538">
        <v>37</v>
      </c>
      <c r="BA313" s="149">
        <v>3</v>
      </c>
      <c r="BB313" s="396" t="s">
        <v>215</v>
      </c>
    </row>
    <row r="314" spans="50:60" x14ac:dyDescent="0.35">
      <c r="AX314" s="58"/>
      <c r="AZ314" s="538">
        <v>38</v>
      </c>
      <c r="BA314" s="149">
        <v>18</v>
      </c>
      <c r="BB314" s="397" t="s">
        <v>216</v>
      </c>
    </row>
    <row r="315" spans="50:60" x14ac:dyDescent="0.35">
      <c r="AX315" s="58"/>
      <c r="AZ315" s="527">
        <v>39</v>
      </c>
      <c r="BA315" s="149">
        <v>10</v>
      </c>
      <c r="BB315" s="397" t="s">
        <v>216</v>
      </c>
    </row>
    <row r="316" spans="50:60" ht="16" thickBot="1" x14ac:dyDescent="0.4">
      <c r="AX316" s="58"/>
      <c r="AZ316" s="519">
        <v>40</v>
      </c>
      <c r="BA316" s="188">
        <v>2</v>
      </c>
      <c r="BB316" s="397" t="s">
        <v>216</v>
      </c>
    </row>
    <row r="317" spans="50:60" x14ac:dyDescent="0.35">
      <c r="AX317" s="58"/>
    </row>
    <row r="318" spans="50:60" x14ac:dyDescent="0.35">
      <c r="AX318" s="58"/>
    </row>
    <row r="319" spans="50:60" x14ac:dyDescent="0.35">
      <c r="AX319" s="58"/>
      <c r="AZ319" s="26" t="s">
        <v>827</v>
      </c>
      <c r="BA319" s="26"/>
      <c r="BB319" s="26"/>
      <c r="BC319" s="26"/>
      <c r="BD319" s="26"/>
      <c r="BE319" s="26"/>
      <c r="BF319" s="26"/>
      <c r="BG319" s="26"/>
      <c r="BH319" s="26"/>
    </row>
    <row r="320" spans="50:60" ht="16" thickBot="1" x14ac:dyDescent="0.4">
      <c r="AX320" s="58"/>
      <c r="AZ320" s="24" t="s">
        <v>601</v>
      </c>
    </row>
    <row r="321" spans="50:54" ht="29" x14ac:dyDescent="0.35">
      <c r="AX321" s="58"/>
      <c r="AZ321" s="528" t="s">
        <v>213</v>
      </c>
      <c r="BA321" s="442" t="s">
        <v>506</v>
      </c>
      <c r="BB321" s="528" t="s">
        <v>260</v>
      </c>
    </row>
    <row r="322" spans="50:54" x14ac:dyDescent="0.35">
      <c r="AX322" s="58"/>
      <c r="AZ322" s="396" t="s">
        <v>215</v>
      </c>
      <c r="BA322" s="190">
        <f>BA313+BA312+BA311+BA310+BA309+BA308+BA305+BA303+BA301+BA300+BA299+BA296+BA293+BA291+BA289+BA287+BA286+BA285+BA283+BA281+BA280+BA279</f>
        <v>190</v>
      </c>
      <c r="BB322" s="532">
        <f>BA322/$BA$325</f>
        <v>0.43981481481481483</v>
      </c>
    </row>
    <row r="323" spans="50:54" x14ac:dyDescent="0.35">
      <c r="AX323" s="58"/>
      <c r="AZ323" s="397" t="s">
        <v>216</v>
      </c>
      <c r="BA323" s="193">
        <f>BA316+BA315+BA314+BA307+BA306+BA302+BA298+BA297+BA295+BA292+BA290+BA288+BA282+BA278+BA277</f>
        <v>173</v>
      </c>
      <c r="BB323" s="533">
        <f>BA323/$BA$325</f>
        <v>0.40046296296296297</v>
      </c>
    </row>
    <row r="324" spans="50:54" x14ac:dyDescent="0.35">
      <c r="AX324" s="58"/>
      <c r="AZ324" s="398" t="s">
        <v>214</v>
      </c>
      <c r="BA324" s="529">
        <f>BA304+BA294+BA284</f>
        <v>69</v>
      </c>
      <c r="BB324" s="530">
        <f>BA324/$BA$325</f>
        <v>0.15972222222222221</v>
      </c>
    </row>
    <row r="325" spans="50:54" ht="16" thickBot="1" x14ac:dyDescent="0.4">
      <c r="AX325" s="58"/>
      <c r="AZ325" s="198" t="s">
        <v>43</v>
      </c>
      <c r="BA325" s="145">
        <f>SUM(BA322:BA324)</f>
        <v>432</v>
      </c>
      <c r="BB325" s="531">
        <f>BA325/$BA$325</f>
        <v>1</v>
      </c>
    </row>
    <row r="326" spans="50:54" x14ac:dyDescent="0.35">
      <c r="AX326" s="58"/>
    </row>
    <row r="327" spans="50:54" x14ac:dyDescent="0.35">
      <c r="AX327" s="58"/>
    </row>
    <row r="328" spans="50:54" x14ac:dyDescent="0.35">
      <c r="AX328" s="58"/>
    </row>
    <row r="329" spans="50:54" x14ac:dyDescent="0.35">
      <c r="AX329" s="58"/>
    </row>
    <row r="330" spans="50:54" x14ac:dyDescent="0.35">
      <c r="AX330" s="58"/>
    </row>
    <row r="331" spans="50:54" x14ac:dyDescent="0.35">
      <c r="AX331" s="58"/>
    </row>
    <row r="332" spans="50:54" x14ac:dyDescent="0.35">
      <c r="AX332" s="58"/>
    </row>
    <row r="333" spans="50:54" x14ac:dyDescent="0.35">
      <c r="AX333" s="58"/>
    </row>
    <row r="334" spans="50:54" x14ac:dyDescent="0.35">
      <c r="AX334" s="58"/>
    </row>
    <row r="335" spans="50:54" x14ac:dyDescent="0.35">
      <c r="AX335" s="58"/>
    </row>
    <row r="336" spans="50:54" x14ac:dyDescent="0.35">
      <c r="AX336" s="58"/>
    </row>
    <row r="337" spans="50:50" x14ac:dyDescent="0.35">
      <c r="AX337" s="58"/>
    </row>
    <row r="338" spans="50:50" x14ac:dyDescent="0.35">
      <c r="AX338" s="58"/>
    </row>
    <row r="339" spans="50:50" x14ac:dyDescent="0.35">
      <c r="AX339" s="58"/>
    </row>
    <row r="340" spans="50:50" x14ac:dyDescent="0.35">
      <c r="AX340" s="58"/>
    </row>
    <row r="341" spans="50:50" x14ac:dyDescent="0.35">
      <c r="AX341" s="58"/>
    </row>
    <row r="342" spans="50:50" x14ac:dyDescent="0.35">
      <c r="AX342" s="58"/>
    </row>
    <row r="343" spans="50:50" x14ac:dyDescent="0.35">
      <c r="AX343" s="58"/>
    </row>
    <row r="344" spans="50:50" x14ac:dyDescent="0.35">
      <c r="AX344" s="58"/>
    </row>
    <row r="345" spans="50:50" x14ac:dyDescent="0.35">
      <c r="AX345" s="58"/>
    </row>
    <row r="346" spans="50:50" x14ac:dyDescent="0.35">
      <c r="AX346" s="58"/>
    </row>
    <row r="347" spans="50:50" x14ac:dyDescent="0.35">
      <c r="AX347" s="58"/>
    </row>
    <row r="348" spans="50:50" x14ac:dyDescent="0.35">
      <c r="AX348" s="58"/>
    </row>
    <row r="349" spans="50:50" x14ac:dyDescent="0.35">
      <c r="AX349" s="58"/>
    </row>
    <row r="350" spans="50:50" x14ac:dyDescent="0.35">
      <c r="AX350" s="58"/>
    </row>
    <row r="351" spans="50:50" x14ac:dyDescent="0.35">
      <c r="AX351" s="58"/>
    </row>
    <row r="352" spans="50:50" x14ac:dyDescent="0.35">
      <c r="AX352" s="58"/>
    </row>
    <row r="353" spans="50:50" x14ac:dyDescent="0.35">
      <c r="AX353" s="58"/>
    </row>
    <row r="354" spans="50:50" x14ac:dyDescent="0.35">
      <c r="AX354" s="58"/>
    </row>
  </sheetData>
  <mergeCells count="4">
    <mergeCell ref="AZ6:AZ7"/>
    <mergeCell ref="AZ13:AZ14"/>
    <mergeCell ref="AZ20:AZ21"/>
    <mergeCell ref="AZ27:AZ28"/>
  </mergeCells>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6"/>
  <sheetViews>
    <sheetView showGridLines="0" rightToLeft="1" zoomScaleNormal="100" workbookViewId="0">
      <selection activeCell="D8" sqref="A1:XFD1048576"/>
    </sheetView>
  </sheetViews>
  <sheetFormatPr defaultColWidth="11" defaultRowHeight="15.5" x14ac:dyDescent="0.35"/>
  <cols>
    <col min="1" max="1" width="3.5" style="17" customWidth="1"/>
    <col min="2" max="2" width="2.4140625" style="17" customWidth="1"/>
    <col min="3" max="3" width="11" style="17"/>
    <col min="4" max="21" width="2.4140625" style="17" customWidth="1"/>
    <col min="22" max="22" width="3.6640625" style="17" customWidth="1"/>
    <col min="23" max="24" width="2.4140625" style="17" customWidth="1"/>
    <col min="25" max="25" width="29.4140625" style="17" customWidth="1"/>
    <col min="26" max="42" width="2.4140625" style="17" customWidth="1"/>
    <col min="43" max="43" width="2.9140625" style="17" customWidth="1"/>
    <col min="44" max="45" width="2.4140625" style="17" customWidth="1"/>
    <col min="46" max="46" width="6.58203125" style="17" customWidth="1"/>
    <col min="47" max="47" width="11.58203125" style="17" customWidth="1"/>
    <col min="48" max="48" width="15.1640625" style="17" customWidth="1"/>
    <col min="49" max="49" width="13.9140625" style="17" customWidth="1"/>
    <col min="50" max="50" width="11" style="17"/>
    <col min="51" max="51" width="15.08203125" style="17" customWidth="1"/>
    <col min="52" max="52" width="17.08203125" style="17" customWidth="1"/>
    <col min="53" max="16384" width="11" style="17"/>
  </cols>
  <sheetData>
    <row r="1" spans="1:57" ht="18" thickBot="1" x14ac:dyDescent="0.4">
      <c r="A1" s="40" t="s">
        <v>602</v>
      </c>
      <c r="B1" s="41"/>
      <c r="C1" s="41"/>
      <c r="D1" s="41"/>
      <c r="E1" s="41"/>
      <c r="F1" s="41"/>
      <c r="G1" s="41"/>
      <c r="H1" s="41"/>
      <c r="I1" s="41"/>
      <c r="J1" s="41"/>
      <c r="K1" s="41"/>
      <c r="L1" s="41"/>
      <c r="AS1" s="58"/>
    </row>
    <row r="2" spans="1:57" ht="16.5" thickTop="1" thickBot="1" x14ac:dyDescent="0.4">
      <c r="AS2" s="58"/>
      <c r="AU2" s="43" t="s">
        <v>142</v>
      </c>
      <c r="AV2" s="44"/>
      <c r="AW2" s="44"/>
    </row>
    <row r="3" spans="1:57" ht="16" thickTop="1" x14ac:dyDescent="0.35">
      <c r="A3" s="45" t="s">
        <v>759</v>
      </c>
      <c r="AS3" s="58"/>
    </row>
    <row r="4" spans="1:57" x14ac:dyDescent="0.35">
      <c r="AS4" s="58"/>
    </row>
    <row r="5" spans="1:57" x14ac:dyDescent="0.35">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61"/>
      <c r="AR5" s="61"/>
      <c r="AS5" s="58"/>
      <c r="AT5" s="61"/>
      <c r="AU5" s="46" t="s">
        <v>828</v>
      </c>
      <c r="AV5" s="26"/>
      <c r="AW5" s="26"/>
      <c r="AX5" s="495"/>
      <c r="AY5" s="495"/>
      <c r="AZ5" s="495"/>
      <c r="BA5" s="495"/>
      <c r="BB5" s="495"/>
      <c r="BC5" s="495"/>
      <c r="BD5" s="61"/>
      <c r="BE5" s="61"/>
    </row>
    <row r="6" spans="1:57" ht="16" thickBot="1" x14ac:dyDescent="0.4">
      <c r="A6" s="62" t="s">
        <v>603</v>
      </c>
      <c r="B6" s="322" t="s">
        <v>604</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24"/>
      <c r="AR6" s="24"/>
      <c r="AS6" s="58"/>
      <c r="AT6" s="24"/>
      <c r="AU6" s="24" t="s">
        <v>605</v>
      </c>
      <c r="AX6" s="24"/>
      <c r="AY6" s="24"/>
      <c r="AZ6" s="24"/>
      <c r="BA6" s="24"/>
      <c r="BB6" s="24"/>
      <c r="BC6" s="24"/>
      <c r="BD6" s="24"/>
      <c r="BE6" s="24"/>
    </row>
    <row r="7" spans="1:57" ht="29" x14ac:dyDescent="0.35">
      <c r="A7" s="77"/>
      <c r="B7" s="77" t="s">
        <v>30</v>
      </c>
      <c r="C7" s="77"/>
      <c r="D7" s="126"/>
      <c r="E7" s="126"/>
      <c r="F7" s="126" t="s">
        <v>31</v>
      </c>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24"/>
      <c r="AR7" s="24"/>
      <c r="AS7" s="58"/>
      <c r="AT7" s="24"/>
      <c r="AU7" s="600" t="s">
        <v>144</v>
      </c>
      <c r="AV7" s="218" t="s">
        <v>606</v>
      </c>
      <c r="AW7" s="218" t="s">
        <v>607</v>
      </c>
      <c r="AX7" s="218" t="s">
        <v>608</v>
      </c>
      <c r="AY7" s="220" t="s">
        <v>609</v>
      </c>
      <c r="AZ7" s="24"/>
      <c r="BA7" s="24"/>
      <c r="BB7" s="24"/>
      <c r="BC7" s="24"/>
      <c r="BD7" s="24"/>
      <c r="BE7" s="24"/>
    </row>
    <row r="8" spans="1:57" ht="16.5" customHeight="1" thickBot="1" x14ac:dyDescent="0.4">
      <c r="A8" s="77"/>
      <c r="B8" s="53" t="s">
        <v>103</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24"/>
      <c r="AR8" s="24"/>
      <c r="AS8" s="58"/>
      <c r="AT8" s="24"/>
      <c r="AU8" s="602"/>
      <c r="AV8" s="496" t="s">
        <v>178</v>
      </c>
      <c r="AW8" s="496" t="s">
        <v>178</v>
      </c>
      <c r="AX8" s="496" t="s">
        <v>178</v>
      </c>
      <c r="AY8" s="496" t="s">
        <v>178</v>
      </c>
      <c r="AZ8" s="24"/>
      <c r="BA8" s="24"/>
      <c r="BB8" s="24"/>
      <c r="BC8" s="24"/>
      <c r="BD8" s="24"/>
      <c r="BE8" s="24"/>
    </row>
    <row r="9" spans="1:57" x14ac:dyDescent="0.35">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24"/>
      <c r="AR9" s="24"/>
      <c r="AS9" s="58"/>
      <c r="AT9" s="24"/>
      <c r="AU9" s="24"/>
      <c r="AV9" s="24"/>
      <c r="AW9" s="24"/>
      <c r="AX9" s="24"/>
      <c r="AY9" s="24"/>
      <c r="AZ9" s="24"/>
      <c r="BA9" s="24"/>
      <c r="BB9" s="24"/>
      <c r="BC9" s="24"/>
      <c r="BD9" s="24"/>
      <c r="BE9" s="24"/>
    </row>
    <row r="10" spans="1:57" x14ac:dyDescent="0.35">
      <c r="A10" s="77"/>
      <c r="B10" s="126"/>
      <c r="C10" s="126" t="s">
        <v>0</v>
      </c>
      <c r="D10" s="126">
        <v>1</v>
      </c>
      <c r="E10" s="77" t="s">
        <v>178</v>
      </c>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24"/>
      <c r="AR10" s="24"/>
      <c r="AS10" s="58"/>
      <c r="AT10" s="24"/>
      <c r="AU10" s="24"/>
      <c r="AV10" s="24"/>
      <c r="AW10" s="24"/>
      <c r="AX10" s="24"/>
      <c r="AY10" s="24"/>
      <c r="AZ10" s="24"/>
      <c r="BA10" s="24"/>
      <c r="BB10" s="24"/>
      <c r="BC10" s="24"/>
      <c r="BD10" s="24"/>
      <c r="BE10" s="24"/>
    </row>
    <row r="11" spans="1:57" x14ac:dyDescent="0.35">
      <c r="A11" s="77"/>
      <c r="B11" s="126"/>
      <c r="C11" s="126" t="s">
        <v>0</v>
      </c>
      <c r="D11" s="126">
        <v>2</v>
      </c>
      <c r="E11" s="77" t="s">
        <v>179</v>
      </c>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24"/>
      <c r="AR11" s="24"/>
      <c r="AS11" s="58"/>
      <c r="AT11" s="24"/>
      <c r="AU11" s="24"/>
      <c r="AV11" s="24"/>
      <c r="AW11" s="24"/>
      <c r="AX11" s="24"/>
      <c r="AY11" s="24"/>
      <c r="AZ11" s="24"/>
      <c r="BA11" s="24"/>
      <c r="BB11" s="24"/>
      <c r="BC11" s="24"/>
      <c r="BD11" s="24"/>
      <c r="BE11" s="24"/>
    </row>
    <row r="12" spans="1:57" x14ac:dyDescent="0.35">
      <c r="A12" s="77"/>
      <c r="B12" s="126"/>
      <c r="C12" s="126" t="s">
        <v>0</v>
      </c>
      <c r="D12" s="126">
        <v>3</v>
      </c>
      <c r="E12" s="77" t="s">
        <v>338</v>
      </c>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24"/>
      <c r="AR12" s="24"/>
      <c r="AS12" s="58"/>
      <c r="AT12" s="24"/>
      <c r="AU12" s="26" t="s">
        <v>610</v>
      </c>
      <c r="AV12" s="46"/>
      <c r="AW12" s="26"/>
      <c r="AX12" s="26"/>
      <c r="AY12" s="26"/>
      <c r="AZ12" s="24"/>
      <c r="BA12" s="24"/>
      <c r="BB12" s="24"/>
      <c r="BC12" s="24"/>
      <c r="BD12" s="24"/>
      <c r="BE12" s="24"/>
    </row>
    <row r="13" spans="1:57" x14ac:dyDescent="0.35">
      <c r="A13" s="77"/>
      <c r="B13" s="126"/>
      <c r="C13" s="126" t="s">
        <v>0</v>
      </c>
      <c r="D13" s="126">
        <v>4</v>
      </c>
      <c r="E13" s="77" t="s">
        <v>611</v>
      </c>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24"/>
      <c r="AR13" s="24"/>
      <c r="AS13" s="58"/>
      <c r="AT13" s="24"/>
      <c r="AU13" s="308" t="s">
        <v>612</v>
      </c>
      <c r="AV13" s="52"/>
      <c r="AZ13" s="24"/>
      <c r="BA13" s="24"/>
      <c r="BB13" s="24"/>
      <c r="BC13" s="24"/>
      <c r="BD13" s="24"/>
      <c r="BE13" s="24"/>
    </row>
    <row r="14" spans="1:57" x14ac:dyDescent="0.35">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24"/>
      <c r="AR14" s="24"/>
      <c r="AS14" s="58"/>
      <c r="AT14" s="24"/>
      <c r="AU14" s="309" t="s">
        <v>613</v>
      </c>
      <c r="AV14" s="52"/>
      <c r="AZ14" s="24"/>
      <c r="BA14" s="24"/>
      <c r="BB14" s="24"/>
      <c r="BC14" s="24"/>
      <c r="BD14" s="24"/>
      <c r="BE14" s="24"/>
    </row>
    <row r="15" spans="1:57" x14ac:dyDescent="0.35">
      <c r="A15" s="62" t="s">
        <v>614</v>
      </c>
      <c r="B15" s="322" t="s">
        <v>615</v>
      </c>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24"/>
      <c r="AR15" s="24"/>
      <c r="AS15" s="58"/>
      <c r="AT15" s="24"/>
      <c r="AU15" s="310" t="s">
        <v>616</v>
      </c>
      <c r="AZ15" s="24"/>
      <c r="BA15" s="24"/>
      <c r="BB15" s="24"/>
      <c r="BC15" s="24"/>
      <c r="BD15" s="24"/>
      <c r="BE15" s="24"/>
    </row>
    <row r="16" spans="1:57" ht="16" thickBot="1" x14ac:dyDescent="0.4">
      <c r="A16" s="77"/>
      <c r="B16" s="77" t="s">
        <v>30</v>
      </c>
      <c r="C16" s="77"/>
      <c r="D16" s="126"/>
      <c r="E16" s="126"/>
      <c r="F16" s="126" t="s">
        <v>31</v>
      </c>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24"/>
      <c r="AR16" s="24"/>
      <c r="AS16" s="58"/>
      <c r="AT16" s="24"/>
      <c r="AU16" s="24" t="s">
        <v>617</v>
      </c>
      <c r="AZ16" s="24"/>
      <c r="BA16" s="24"/>
      <c r="BB16" s="24"/>
      <c r="BC16" s="24"/>
      <c r="BD16" s="24"/>
      <c r="BE16" s="24"/>
    </row>
    <row r="17" spans="1:57" ht="29" x14ac:dyDescent="0.35">
      <c r="A17" s="77"/>
      <c r="B17" s="126" t="s">
        <v>126</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24"/>
      <c r="AR17" s="24"/>
      <c r="AS17" s="58"/>
      <c r="AT17" s="24"/>
      <c r="AU17" s="526" t="s">
        <v>762</v>
      </c>
      <c r="AV17" s="218" t="s">
        <v>606</v>
      </c>
      <c r="AW17" s="218" t="s">
        <v>607</v>
      </c>
      <c r="AX17" s="218" t="s">
        <v>608</v>
      </c>
      <c r="AY17" s="220" t="s">
        <v>609</v>
      </c>
      <c r="AZ17" s="523" t="s">
        <v>213</v>
      </c>
      <c r="BA17" s="24"/>
      <c r="BB17" s="24"/>
      <c r="BC17" s="24"/>
      <c r="BD17" s="24"/>
      <c r="BE17" s="24"/>
    </row>
    <row r="18" spans="1:57" ht="16" thickBot="1" x14ac:dyDescent="0.4">
      <c r="A18" s="77"/>
      <c r="B18" s="126"/>
      <c r="C18" s="126" t="s">
        <v>0</v>
      </c>
      <c r="D18" s="126">
        <v>1</v>
      </c>
      <c r="E18" s="77" t="s">
        <v>178</v>
      </c>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24"/>
      <c r="AR18" s="24"/>
      <c r="AS18" s="58"/>
      <c r="AT18" s="24"/>
      <c r="AU18" s="527">
        <v>1</v>
      </c>
      <c r="AV18" s="496" t="s">
        <v>178</v>
      </c>
      <c r="AW18" s="496" t="s">
        <v>178</v>
      </c>
      <c r="AX18" s="496" t="s">
        <v>178</v>
      </c>
      <c r="AY18" s="496" t="s">
        <v>178</v>
      </c>
      <c r="AZ18" s="396" t="s">
        <v>215</v>
      </c>
      <c r="BA18" s="24"/>
      <c r="BB18" s="24"/>
      <c r="BC18" s="24"/>
      <c r="BD18" s="24"/>
      <c r="BE18" s="24"/>
    </row>
    <row r="19" spans="1:57" x14ac:dyDescent="0.35">
      <c r="A19" s="77"/>
      <c r="B19" s="126"/>
      <c r="C19" s="126" t="s">
        <v>0</v>
      </c>
      <c r="D19" s="126">
        <v>2</v>
      </c>
      <c r="E19" s="77" t="s">
        <v>179</v>
      </c>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24"/>
      <c r="AR19" s="24"/>
      <c r="AS19" s="58"/>
      <c r="AT19" s="24"/>
      <c r="AU19" s="440">
        <v>2</v>
      </c>
      <c r="AV19" s="497" t="s">
        <v>179</v>
      </c>
      <c r="AW19" s="497" t="s">
        <v>179</v>
      </c>
      <c r="AX19" s="497" t="s">
        <v>179</v>
      </c>
      <c r="AY19" s="497" t="s">
        <v>179</v>
      </c>
      <c r="AZ19" s="398" t="s">
        <v>214</v>
      </c>
      <c r="BA19" s="24"/>
      <c r="BB19" s="24"/>
      <c r="BC19" s="24"/>
      <c r="BD19" s="24"/>
      <c r="BE19" s="24"/>
    </row>
    <row r="20" spans="1:57" ht="16" thickBot="1" x14ac:dyDescent="0.4">
      <c r="A20" s="77"/>
      <c r="B20" s="126"/>
      <c r="C20" s="126" t="s">
        <v>0</v>
      </c>
      <c r="D20" s="126">
        <v>3</v>
      </c>
      <c r="E20" s="77" t="s">
        <v>338</v>
      </c>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24"/>
      <c r="AR20" s="24"/>
      <c r="AS20" s="58"/>
      <c r="AT20" s="24"/>
      <c r="AU20" s="527">
        <v>3</v>
      </c>
      <c r="AV20" s="496" t="s">
        <v>178</v>
      </c>
      <c r="AW20" s="496" t="s">
        <v>178</v>
      </c>
      <c r="AX20" s="496" t="s">
        <v>178</v>
      </c>
      <c r="AY20" s="496" t="s">
        <v>178</v>
      </c>
      <c r="AZ20" s="396" t="s">
        <v>215</v>
      </c>
      <c r="BA20" s="24"/>
      <c r="BB20" s="24"/>
      <c r="BC20" s="24"/>
      <c r="BD20" s="24"/>
      <c r="BE20" s="24"/>
    </row>
    <row r="21" spans="1:57" ht="16" thickBot="1" x14ac:dyDescent="0.4">
      <c r="A21" s="77"/>
      <c r="B21" s="126"/>
      <c r="C21" s="126" t="s">
        <v>0</v>
      </c>
      <c r="D21" s="126">
        <v>4</v>
      </c>
      <c r="E21" s="77" t="s">
        <v>611</v>
      </c>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24"/>
      <c r="AR21" s="24"/>
      <c r="AS21" s="58"/>
      <c r="AT21" s="24"/>
      <c r="AU21" s="440">
        <v>4</v>
      </c>
      <c r="AV21" s="496" t="s">
        <v>178</v>
      </c>
      <c r="AW21" s="497" t="s">
        <v>179</v>
      </c>
      <c r="AX21" s="496" t="s">
        <v>178</v>
      </c>
      <c r="AY21" s="496" t="s">
        <v>178</v>
      </c>
      <c r="AZ21" s="396" t="s">
        <v>215</v>
      </c>
      <c r="BA21" s="24"/>
      <c r="BB21" s="24"/>
      <c r="BC21" s="24"/>
      <c r="BD21" s="24"/>
      <c r="BE21" s="24"/>
    </row>
    <row r="22" spans="1:57" ht="16" thickBot="1" x14ac:dyDescent="0.4">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24"/>
      <c r="AR22" s="24"/>
      <c r="AS22" s="58"/>
      <c r="AT22" s="24"/>
      <c r="AU22" s="527">
        <v>5</v>
      </c>
      <c r="AV22" s="496" t="s">
        <v>178</v>
      </c>
      <c r="AW22" s="496" t="s">
        <v>178</v>
      </c>
      <c r="AX22" s="497" t="s">
        <v>179</v>
      </c>
      <c r="AY22" s="497" t="s">
        <v>179</v>
      </c>
      <c r="AZ22" s="396" t="s">
        <v>215</v>
      </c>
      <c r="BA22" s="24"/>
      <c r="BB22" s="24"/>
      <c r="BC22" s="24"/>
      <c r="BD22" s="24"/>
      <c r="BE22" s="24"/>
    </row>
    <row r="23" spans="1:57" ht="16" thickBot="1" x14ac:dyDescent="0.4">
      <c r="A23" s="62" t="s">
        <v>618</v>
      </c>
      <c r="B23" s="322" t="s">
        <v>829</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24"/>
      <c r="AR23" s="24"/>
      <c r="AS23" s="58"/>
      <c r="AT23" s="24"/>
      <c r="AU23" s="440">
        <v>6</v>
      </c>
      <c r="AV23" s="496" t="s">
        <v>178</v>
      </c>
      <c r="AW23" s="496" t="s">
        <v>178</v>
      </c>
      <c r="AX23" s="497" t="s">
        <v>179</v>
      </c>
      <c r="AY23" s="496" t="s">
        <v>178</v>
      </c>
      <c r="AZ23" s="396" t="s">
        <v>215</v>
      </c>
      <c r="BA23" s="24"/>
      <c r="BB23" s="24"/>
      <c r="BC23" s="24"/>
      <c r="BD23" s="24"/>
      <c r="BE23" s="24"/>
    </row>
    <row r="24" spans="1:57" ht="16" thickBot="1" x14ac:dyDescent="0.4">
      <c r="A24" s="77"/>
      <c r="B24" s="77" t="s">
        <v>30</v>
      </c>
      <c r="C24" s="77"/>
      <c r="D24" s="126"/>
      <c r="E24" s="126"/>
      <c r="F24" s="126" t="s">
        <v>31</v>
      </c>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24"/>
      <c r="AR24" s="24"/>
      <c r="AS24" s="58"/>
      <c r="AT24" s="24"/>
      <c r="AU24" s="527">
        <v>7</v>
      </c>
      <c r="AV24" s="496" t="s">
        <v>178</v>
      </c>
      <c r="AW24" s="497" t="s">
        <v>179</v>
      </c>
      <c r="AX24" s="497" t="s">
        <v>179</v>
      </c>
      <c r="AY24" s="497" t="s">
        <v>179</v>
      </c>
      <c r="AZ24" s="397" t="s">
        <v>216</v>
      </c>
      <c r="BA24" s="24"/>
      <c r="BB24" s="24"/>
      <c r="BC24" s="24"/>
      <c r="BD24" s="24"/>
      <c r="BE24" s="24"/>
    </row>
    <row r="25" spans="1:57" ht="16" thickBot="1" x14ac:dyDescent="0.4">
      <c r="A25" s="77"/>
      <c r="B25" s="126" t="s">
        <v>126</v>
      </c>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24"/>
      <c r="AR25" s="24"/>
      <c r="AS25" s="58"/>
      <c r="AT25" s="24"/>
      <c r="AU25" s="440">
        <v>8</v>
      </c>
      <c r="AV25" s="496" t="s">
        <v>178</v>
      </c>
      <c r="AW25" s="496" t="s">
        <v>178</v>
      </c>
      <c r="AX25" s="497" t="s">
        <v>179</v>
      </c>
      <c r="AY25" s="496" t="s">
        <v>178</v>
      </c>
      <c r="AZ25" s="396" t="s">
        <v>215</v>
      </c>
      <c r="BA25" s="24"/>
      <c r="BB25" s="24"/>
      <c r="BC25" s="24"/>
      <c r="BD25" s="24"/>
      <c r="BE25" s="24"/>
    </row>
    <row r="26" spans="1:57" ht="16" thickBot="1" x14ac:dyDescent="0.4">
      <c r="A26" s="77"/>
      <c r="B26" s="126"/>
      <c r="C26" s="126" t="s">
        <v>0</v>
      </c>
      <c r="D26" s="126">
        <v>1</v>
      </c>
      <c r="E26" s="77" t="s">
        <v>178</v>
      </c>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24"/>
      <c r="AR26" s="24"/>
      <c r="AS26" s="58"/>
      <c r="AT26" s="24"/>
      <c r="AU26" s="527">
        <v>9</v>
      </c>
      <c r="AV26" s="496" t="s">
        <v>178</v>
      </c>
      <c r="AW26" s="496" t="s">
        <v>178</v>
      </c>
      <c r="AX26" s="496" t="s">
        <v>178</v>
      </c>
      <c r="AY26" s="496" t="s">
        <v>178</v>
      </c>
      <c r="AZ26" s="396" t="s">
        <v>215</v>
      </c>
      <c r="BA26" s="24"/>
      <c r="BB26" s="24"/>
      <c r="BC26" s="24"/>
      <c r="BD26" s="24"/>
      <c r="BE26" s="24"/>
    </row>
    <row r="27" spans="1:57" ht="16" thickBot="1" x14ac:dyDescent="0.4">
      <c r="A27" s="77"/>
      <c r="B27" s="126"/>
      <c r="C27" s="126" t="s">
        <v>0</v>
      </c>
      <c r="D27" s="126">
        <v>2</v>
      </c>
      <c r="E27" s="77" t="s">
        <v>179</v>
      </c>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24"/>
      <c r="AR27" s="24"/>
      <c r="AS27" s="58"/>
      <c r="AT27" s="24"/>
      <c r="AU27" s="441">
        <v>10</v>
      </c>
      <c r="AV27" s="497" t="s">
        <v>179</v>
      </c>
      <c r="AW27" s="497" t="s">
        <v>179</v>
      </c>
      <c r="AX27" s="496" t="s">
        <v>178</v>
      </c>
      <c r="AY27" s="497" t="s">
        <v>179</v>
      </c>
      <c r="AZ27" s="498" t="s">
        <v>215</v>
      </c>
      <c r="BA27" s="24"/>
      <c r="BB27" s="24"/>
      <c r="BC27" s="24"/>
      <c r="BD27" s="24"/>
      <c r="BE27" s="24"/>
    </row>
    <row r="28" spans="1:57" x14ac:dyDescent="0.35">
      <c r="A28" s="77"/>
      <c r="B28" s="126"/>
      <c r="C28" s="126" t="s">
        <v>0</v>
      </c>
      <c r="D28" s="126">
        <v>3</v>
      </c>
      <c r="E28" s="77" t="s">
        <v>338</v>
      </c>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24"/>
      <c r="AR28" s="24"/>
      <c r="AS28" s="58"/>
      <c r="AT28" s="24"/>
      <c r="AU28" s="24"/>
      <c r="AV28" s="24"/>
      <c r="AW28" s="24"/>
      <c r="AX28" s="24"/>
      <c r="AY28" s="24"/>
      <c r="AZ28" s="24"/>
      <c r="BA28" s="24"/>
      <c r="BB28" s="24"/>
      <c r="BC28" s="24"/>
      <c r="BD28" s="24"/>
      <c r="BE28" s="24"/>
    </row>
    <row r="29" spans="1:57" x14ac:dyDescent="0.35">
      <c r="A29" s="77"/>
      <c r="B29" s="126"/>
      <c r="C29" s="126" t="s">
        <v>0</v>
      </c>
      <c r="D29" s="126">
        <v>4</v>
      </c>
      <c r="E29" s="77" t="s">
        <v>611</v>
      </c>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24"/>
      <c r="AR29" s="24"/>
      <c r="AS29" s="58"/>
      <c r="AT29" s="24"/>
      <c r="AU29" s="24"/>
      <c r="AV29" s="24"/>
      <c r="AW29" s="24"/>
      <c r="AX29" s="24"/>
      <c r="AY29" s="24"/>
      <c r="AZ29" s="24"/>
      <c r="BA29" s="24"/>
      <c r="BB29" s="24"/>
      <c r="BC29" s="24"/>
      <c r="BD29" s="24"/>
      <c r="BE29" s="24"/>
    </row>
    <row r="30" spans="1:57" x14ac:dyDescent="0.35">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24"/>
      <c r="AR30" s="24"/>
      <c r="AS30" s="58"/>
      <c r="AT30" s="24"/>
      <c r="AU30" s="26" t="s">
        <v>830</v>
      </c>
      <c r="AV30" s="26"/>
      <c r="AW30" s="26"/>
      <c r="AX30" s="26"/>
      <c r="AY30" s="26"/>
      <c r="AZ30" s="26"/>
      <c r="BA30" s="26"/>
    </row>
    <row r="31" spans="1:57" x14ac:dyDescent="0.35">
      <c r="A31" s="62" t="s">
        <v>619</v>
      </c>
      <c r="B31" s="322" t="s">
        <v>831</v>
      </c>
      <c r="C31" s="322"/>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24"/>
      <c r="AR31" s="24"/>
      <c r="AS31" s="58"/>
      <c r="AT31" s="24"/>
      <c r="AU31" s="17" t="s">
        <v>707</v>
      </c>
    </row>
    <row r="32" spans="1:57" x14ac:dyDescent="0.35">
      <c r="A32" s="77"/>
      <c r="B32" s="77" t="s">
        <v>30</v>
      </c>
      <c r="C32" s="77"/>
      <c r="D32" s="126"/>
      <c r="E32" s="126"/>
      <c r="F32" s="126" t="s">
        <v>31</v>
      </c>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24"/>
      <c r="AR32" s="24"/>
      <c r="AS32" s="58"/>
      <c r="AT32" s="24"/>
      <c r="AU32" s="17" t="s">
        <v>832</v>
      </c>
    </row>
    <row r="33" spans="1:54" ht="16" thickBot="1" x14ac:dyDescent="0.4">
      <c r="A33" s="77"/>
      <c r="B33" s="126" t="s">
        <v>126</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24"/>
      <c r="AR33" s="24"/>
      <c r="AS33" s="58"/>
      <c r="AT33" s="24"/>
      <c r="AU33" s="24" t="s">
        <v>620</v>
      </c>
    </row>
    <row r="34" spans="1:54" ht="29" x14ac:dyDescent="0.35">
      <c r="A34" s="77"/>
      <c r="B34" s="126"/>
      <c r="C34" s="126" t="s">
        <v>0</v>
      </c>
      <c r="D34" s="126">
        <v>1</v>
      </c>
      <c r="E34" s="77" t="s">
        <v>178</v>
      </c>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24"/>
      <c r="AR34" s="24"/>
      <c r="AS34" s="58"/>
      <c r="AT34" s="24"/>
      <c r="AU34" s="30" t="s">
        <v>762</v>
      </c>
      <c r="AV34" s="517" t="s">
        <v>219</v>
      </c>
      <c r="AW34" s="523" t="s">
        <v>213</v>
      </c>
    </row>
    <row r="35" spans="1:54" x14ac:dyDescent="0.35">
      <c r="A35" s="77"/>
      <c r="B35" s="126"/>
      <c r="C35" s="126" t="s">
        <v>0</v>
      </c>
      <c r="D35" s="126">
        <v>2</v>
      </c>
      <c r="E35" s="77" t="s">
        <v>179</v>
      </c>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24"/>
      <c r="AR35" s="24"/>
      <c r="AS35" s="58"/>
      <c r="AT35" s="24"/>
      <c r="AU35" s="538">
        <v>1</v>
      </c>
      <c r="AV35" s="149">
        <v>9</v>
      </c>
      <c r="AW35" s="396" t="s">
        <v>215</v>
      </c>
    </row>
    <row r="36" spans="1:54" x14ac:dyDescent="0.35">
      <c r="A36" s="24"/>
      <c r="B36" s="53"/>
      <c r="C36" s="53" t="s">
        <v>0</v>
      </c>
      <c r="D36" s="53">
        <v>3</v>
      </c>
      <c r="E36" s="77" t="s">
        <v>338</v>
      </c>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58"/>
      <c r="AT36" s="24"/>
      <c r="AU36" s="538">
        <v>2</v>
      </c>
      <c r="AV36" s="149">
        <v>15</v>
      </c>
      <c r="AW36" s="398" t="s">
        <v>214</v>
      </c>
    </row>
    <row r="37" spans="1:54" x14ac:dyDescent="0.35">
      <c r="A37" s="24"/>
      <c r="B37" s="53"/>
      <c r="C37" s="53" t="s">
        <v>0</v>
      </c>
      <c r="D37" s="53">
        <v>4</v>
      </c>
      <c r="E37" s="77" t="s">
        <v>611</v>
      </c>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58"/>
      <c r="AT37" s="24"/>
      <c r="AU37" s="538">
        <v>3</v>
      </c>
      <c r="AV37" s="149">
        <v>20</v>
      </c>
      <c r="AW37" s="396" t="s">
        <v>215</v>
      </c>
    </row>
    <row r="38" spans="1:54" x14ac:dyDescent="0.35">
      <c r="A38" s="24"/>
      <c r="B38" s="53"/>
      <c r="C38" s="24"/>
      <c r="D38" s="53"/>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394"/>
      <c r="AO38" s="394"/>
      <c r="AP38" s="394"/>
      <c r="AQ38" s="394"/>
      <c r="AR38" s="394"/>
      <c r="AS38" s="367"/>
      <c r="AT38" s="24"/>
      <c r="AU38" s="538">
        <v>4</v>
      </c>
      <c r="AV38" s="149">
        <v>14</v>
      </c>
      <c r="AW38" s="396" t="s">
        <v>215</v>
      </c>
    </row>
    <row r="39" spans="1:54" x14ac:dyDescent="0.35">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390"/>
      <c r="AS39" s="58"/>
      <c r="AU39" s="527">
        <v>5</v>
      </c>
      <c r="AV39" s="522">
        <v>2</v>
      </c>
      <c r="AW39" s="396" t="s">
        <v>215</v>
      </c>
    </row>
    <row r="40" spans="1:54" x14ac:dyDescent="0.35">
      <c r="A40" s="116" t="s">
        <v>3</v>
      </c>
      <c r="B40" s="77" t="s">
        <v>111</v>
      </c>
      <c r="C40" s="126"/>
      <c r="D40" s="126"/>
      <c r="E40" s="126"/>
      <c r="F40" s="126"/>
      <c r="G40" s="126"/>
      <c r="H40" s="126"/>
      <c r="I40" s="126"/>
      <c r="J40" s="126"/>
      <c r="K40" s="126"/>
      <c r="L40" s="126"/>
      <c r="M40" s="126"/>
      <c r="N40" s="126"/>
      <c r="O40" s="126"/>
      <c r="AM40" s="61"/>
      <c r="AS40" s="58"/>
      <c r="AU40" s="538">
        <v>6</v>
      </c>
      <c r="AV40" s="149">
        <v>17</v>
      </c>
      <c r="AW40" s="396" t="s">
        <v>215</v>
      </c>
    </row>
    <row r="41" spans="1:54" x14ac:dyDescent="0.35">
      <c r="A41" s="24"/>
      <c r="B41" s="64"/>
      <c r="C41" s="77" t="s">
        <v>30</v>
      </c>
      <c r="D41" s="126" t="s">
        <v>31</v>
      </c>
      <c r="E41" s="126"/>
      <c r="F41" s="126"/>
      <c r="G41" s="126"/>
      <c r="H41" s="126"/>
      <c r="I41" s="126"/>
      <c r="J41" s="126"/>
      <c r="K41" s="126"/>
      <c r="L41" s="126"/>
      <c r="M41" s="126"/>
      <c r="N41" s="126"/>
      <c r="O41" s="126"/>
      <c r="P41" s="126"/>
      <c r="AS41" s="58"/>
      <c r="AU41" s="538">
        <v>7</v>
      </c>
      <c r="AV41" s="149">
        <v>3</v>
      </c>
      <c r="AW41" s="397" t="s">
        <v>216</v>
      </c>
    </row>
    <row r="42" spans="1:54" x14ac:dyDescent="0.35">
      <c r="A42" s="24"/>
      <c r="B42" s="126"/>
      <c r="C42" s="127"/>
      <c r="D42" s="53" t="s">
        <v>103</v>
      </c>
      <c r="E42" s="126"/>
      <c r="F42" s="126"/>
      <c r="G42" s="126"/>
      <c r="H42" s="126"/>
      <c r="I42" s="126"/>
      <c r="J42" s="126"/>
      <c r="K42" s="126"/>
      <c r="L42" s="126"/>
      <c r="M42" s="126"/>
      <c r="N42" s="126"/>
      <c r="O42" s="126"/>
      <c r="P42" s="126"/>
      <c r="AS42" s="58"/>
      <c r="AU42" s="538">
        <v>8</v>
      </c>
      <c r="AV42" s="149">
        <v>23</v>
      </c>
      <c r="AW42" s="396" t="s">
        <v>215</v>
      </c>
    </row>
    <row r="43" spans="1:54" x14ac:dyDescent="0.35">
      <c r="AS43" s="58"/>
      <c r="AU43" s="538">
        <v>9</v>
      </c>
      <c r="AV43" s="149">
        <v>8</v>
      </c>
      <c r="AW43" s="396" t="s">
        <v>215</v>
      </c>
    </row>
    <row r="44" spans="1:54" ht="16" thickBot="1" x14ac:dyDescent="0.4">
      <c r="A44" s="81"/>
      <c r="C44" s="126"/>
      <c r="D44" s="127"/>
      <c r="E44" s="126"/>
      <c r="F44" s="126"/>
      <c r="G44" s="77"/>
      <c r="Z44" s="118" t="s">
        <v>108</v>
      </c>
      <c r="AA44" s="24"/>
      <c r="AB44" s="53"/>
      <c r="AC44" s="53"/>
      <c r="AD44" s="53"/>
      <c r="AE44" s="24"/>
      <c r="AF44" s="53"/>
      <c r="AG44" s="118" t="s">
        <v>109</v>
      </c>
      <c r="AS44" s="58"/>
      <c r="AU44" s="539">
        <v>10</v>
      </c>
      <c r="AV44" s="188">
        <v>2</v>
      </c>
      <c r="AW44" s="396" t="s">
        <v>215</v>
      </c>
    </row>
    <row r="45" spans="1:54" x14ac:dyDescent="0.35">
      <c r="C45" s="126" t="s">
        <v>0</v>
      </c>
      <c r="D45" s="126" t="s">
        <v>112</v>
      </c>
      <c r="E45" s="126" t="s">
        <v>116</v>
      </c>
      <c r="G45" s="77"/>
      <c r="Z45" s="91"/>
      <c r="AA45" s="91"/>
      <c r="AB45" s="91"/>
      <c r="AC45" s="125" t="s">
        <v>1</v>
      </c>
      <c r="AD45" s="91"/>
      <c r="AE45" s="91"/>
      <c r="AG45" s="91"/>
      <c r="AH45" s="91"/>
      <c r="AS45" s="58"/>
    </row>
    <row r="46" spans="1:54" x14ac:dyDescent="0.35">
      <c r="C46" s="126" t="s">
        <v>0</v>
      </c>
      <c r="D46" s="126" t="s">
        <v>113</v>
      </c>
      <c r="E46" s="126" t="s">
        <v>117</v>
      </c>
      <c r="G46" s="77"/>
      <c r="Z46" s="91"/>
      <c r="AA46" s="91"/>
      <c r="AB46" s="91"/>
      <c r="AC46" s="125" t="s">
        <v>1</v>
      </c>
      <c r="AD46" s="91"/>
      <c r="AE46" s="91"/>
      <c r="AG46" s="91"/>
      <c r="AH46" s="91"/>
      <c r="AS46" s="58"/>
    </row>
    <row r="47" spans="1:54" x14ac:dyDescent="0.35">
      <c r="C47" s="126" t="s">
        <v>0</v>
      </c>
      <c r="D47" s="126">
        <v>2</v>
      </c>
      <c r="E47" s="77" t="s">
        <v>406</v>
      </c>
      <c r="G47" s="77"/>
      <c r="Z47" s="91"/>
      <c r="AA47" s="91"/>
      <c r="AB47" s="91"/>
      <c r="AC47" s="125" t="s">
        <v>1</v>
      </c>
      <c r="AD47" s="91"/>
      <c r="AE47" s="91"/>
      <c r="AG47" s="91"/>
      <c r="AH47" s="91"/>
      <c r="AS47" s="58"/>
    </row>
    <row r="48" spans="1:54" x14ac:dyDescent="0.35">
      <c r="C48" s="126" t="s">
        <v>0</v>
      </c>
      <c r="D48" s="126">
        <v>3</v>
      </c>
      <c r="E48" s="77" t="s">
        <v>119</v>
      </c>
      <c r="G48" s="77"/>
      <c r="Z48" s="91"/>
      <c r="AA48" s="91"/>
      <c r="AB48" s="121">
        <v>3</v>
      </c>
      <c r="AC48" s="122" t="s">
        <v>1</v>
      </c>
      <c r="AD48" s="121">
        <v>0</v>
      </c>
      <c r="AE48" s="121">
        <v>0</v>
      </c>
      <c r="AG48" s="91" t="s">
        <v>758</v>
      </c>
      <c r="AH48" s="91" t="s">
        <v>82</v>
      </c>
      <c r="AS48" s="58"/>
      <c r="AU48" s="26" t="s">
        <v>833</v>
      </c>
      <c r="AV48" s="26"/>
      <c r="AW48" s="26"/>
      <c r="AX48" s="26"/>
      <c r="AY48" s="26"/>
      <c r="AZ48" s="26"/>
      <c r="BA48" s="26"/>
      <c r="BB48" s="26"/>
    </row>
    <row r="49" spans="1:49" ht="16" thickBot="1" x14ac:dyDescent="0.4">
      <c r="C49" s="126" t="s">
        <v>0</v>
      </c>
      <c r="D49" s="126">
        <v>4</v>
      </c>
      <c r="E49" s="126" t="s">
        <v>120</v>
      </c>
      <c r="G49" s="77"/>
      <c r="Z49" s="91"/>
      <c r="AA49" s="91"/>
      <c r="AB49" s="91"/>
      <c r="AC49" s="125" t="s">
        <v>1</v>
      </c>
      <c r="AD49" s="91"/>
      <c r="AE49" s="91"/>
      <c r="AG49" s="91"/>
      <c r="AH49" s="91"/>
      <c r="AS49" s="58"/>
      <c r="AU49" s="24" t="s">
        <v>621</v>
      </c>
    </row>
    <row r="50" spans="1:49" ht="29" x14ac:dyDescent="0.35">
      <c r="C50" s="126" t="s">
        <v>0</v>
      </c>
      <c r="D50" s="126" t="s">
        <v>114</v>
      </c>
      <c r="E50" s="77" t="s">
        <v>121</v>
      </c>
      <c r="G50" s="77"/>
      <c r="Z50" s="91"/>
      <c r="AA50" s="91"/>
      <c r="AB50" s="121">
        <v>6</v>
      </c>
      <c r="AC50" s="122" t="s">
        <v>1</v>
      </c>
      <c r="AD50" s="121">
        <v>0</v>
      </c>
      <c r="AE50" s="121">
        <v>0</v>
      </c>
      <c r="AG50" s="91" t="s">
        <v>758</v>
      </c>
      <c r="AH50" s="91" t="s">
        <v>82</v>
      </c>
      <c r="AS50" s="58"/>
      <c r="AU50" s="523" t="s">
        <v>213</v>
      </c>
      <c r="AV50" s="517" t="s">
        <v>219</v>
      </c>
      <c r="AW50" s="528" t="s">
        <v>260</v>
      </c>
    </row>
    <row r="51" spans="1:49" x14ac:dyDescent="0.35">
      <c r="C51" s="126" t="s">
        <v>0</v>
      </c>
      <c r="D51" s="126" t="s">
        <v>115</v>
      </c>
      <c r="E51" s="77" t="s">
        <v>122</v>
      </c>
      <c r="G51" s="77"/>
      <c r="Z51" s="91"/>
      <c r="AA51" s="91"/>
      <c r="AB51" s="91"/>
      <c r="AC51" s="125" t="s">
        <v>1</v>
      </c>
      <c r="AD51" s="91"/>
      <c r="AE51" s="91"/>
      <c r="AG51" s="91"/>
      <c r="AH51" s="91"/>
      <c r="AS51" s="58"/>
      <c r="AU51" s="396" t="s">
        <v>215</v>
      </c>
      <c r="AV51" s="190">
        <f>AV35+AV37+AV38+AV39+AV40+AV43+AV44+AV42</f>
        <v>95</v>
      </c>
      <c r="AW51" s="532">
        <f>AV51/$AV$54</f>
        <v>0.84070796460176989</v>
      </c>
    </row>
    <row r="52" spans="1:49" x14ac:dyDescent="0.35">
      <c r="C52" s="126" t="s">
        <v>0</v>
      </c>
      <c r="D52" s="126">
        <v>6</v>
      </c>
      <c r="E52" s="77" t="s">
        <v>123</v>
      </c>
      <c r="G52" s="77"/>
      <c r="Z52" s="91"/>
      <c r="AA52" s="91"/>
      <c r="AB52" s="91"/>
      <c r="AC52" s="125" t="s">
        <v>1</v>
      </c>
      <c r="AD52" s="91"/>
      <c r="AE52" s="91"/>
      <c r="AG52" s="91"/>
      <c r="AH52" s="91"/>
      <c r="AS52" s="58"/>
      <c r="AU52" s="397" t="s">
        <v>216</v>
      </c>
      <c r="AV52" s="193">
        <f>AV41</f>
        <v>3</v>
      </c>
      <c r="AW52" s="533">
        <f>AV52/$AV$54</f>
        <v>2.6548672566371681E-2</v>
      </c>
    </row>
    <row r="53" spans="1:49" x14ac:dyDescent="0.35">
      <c r="C53" s="126"/>
      <c r="D53" s="126"/>
      <c r="E53" s="77"/>
      <c r="Y53" s="123" t="s">
        <v>124</v>
      </c>
      <c r="Z53" s="91"/>
      <c r="AA53" s="91"/>
      <c r="AB53" s="91">
        <v>9</v>
      </c>
      <c r="AC53" s="125" t="s">
        <v>1</v>
      </c>
      <c r="AD53" s="91">
        <v>0</v>
      </c>
      <c r="AE53" s="91">
        <v>0</v>
      </c>
      <c r="AG53" s="91" t="s">
        <v>758</v>
      </c>
      <c r="AH53" s="91" t="s">
        <v>82</v>
      </c>
      <c r="AS53" s="58"/>
      <c r="AU53" s="398" t="s">
        <v>214</v>
      </c>
      <c r="AV53" s="529">
        <f>AV36</f>
        <v>15</v>
      </c>
      <c r="AW53" s="530">
        <f>AV53/$AV$54</f>
        <v>0.13274336283185842</v>
      </c>
    </row>
    <row r="54" spans="1:49" ht="16" thickBot="1" x14ac:dyDescent="0.4">
      <c r="C54" s="126"/>
      <c r="D54" s="126"/>
      <c r="E54" s="77"/>
      <c r="G54" s="77"/>
      <c r="Z54" s="77"/>
      <c r="AA54" s="77"/>
      <c r="AB54" s="77"/>
      <c r="AC54" s="77"/>
      <c r="AD54" s="77"/>
      <c r="AE54" s="77"/>
      <c r="AG54" s="126"/>
      <c r="AH54" s="126"/>
      <c r="AS54" s="58"/>
      <c r="AU54" s="198" t="s">
        <v>43</v>
      </c>
      <c r="AV54" s="145">
        <f>SUM(AV51:AV53)</f>
        <v>113</v>
      </c>
      <c r="AW54" s="531">
        <f>AV54/$AV$54</f>
        <v>1</v>
      </c>
    </row>
    <row r="55" spans="1:49" x14ac:dyDescent="0.3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S55" s="58"/>
    </row>
    <row r="56" spans="1:49" x14ac:dyDescent="0.35">
      <c r="A56" s="206"/>
      <c r="B56" s="206"/>
      <c r="C56" s="206"/>
      <c r="D56" s="21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394"/>
      <c r="AN56" s="206"/>
      <c r="AO56" s="206"/>
      <c r="AP56" s="206"/>
      <c r="AQ56" s="206"/>
      <c r="AR56" s="206"/>
      <c r="AS56" s="367"/>
    </row>
  </sheetData>
  <mergeCells count="1">
    <mergeCell ref="AU7:AU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2"/>
  <sheetViews>
    <sheetView showGridLines="0" rightToLeft="1" zoomScaleNormal="100" workbookViewId="0">
      <selection activeCell="F12" sqref="F12"/>
    </sheetView>
  </sheetViews>
  <sheetFormatPr defaultColWidth="9" defaultRowHeight="15.5" x14ac:dyDescent="0.35"/>
  <cols>
    <col min="1" max="3" width="3.08203125" style="3" customWidth="1"/>
    <col min="4" max="5" width="13" style="3" customWidth="1"/>
    <col min="6" max="6" width="14.58203125" style="3" customWidth="1"/>
    <col min="7" max="7" width="13" style="3" customWidth="1"/>
    <col min="8" max="40" width="3.08203125" style="3" customWidth="1"/>
    <col min="41" max="49" width="3.9140625" style="3" customWidth="1"/>
    <col min="50" max="16384" width="9" style="3"/>
  </cols>
  <sheetData>
    <row r="1" spans="1:43" ht="18" thickBot="1" x14ac:dyDescent="0.4">
      <c r="A1" s="20" t="s">
        <v>622</v>
      </c>
      <c r="B1" s="21"/>
      <c r="C1" s="21"/>
      <c r="D1" s="21"/>
      <c r="E1" s="21"/>
      <c r="F1" s="21"/>
      <c r="G1" s="21"/>
      <c r="H1" s="21"/>
      <c r="I1" s="21"/>
      <c r="J1" s="21"/>
    </row>
    <row r="2" spans="1:43" ht="16" thickTop="1" x14ac:dyDescent="0.35"/>
    <row r="3" spans="1:43" x14ac:dyDescent="0.35">
      <c r="B3" s="3" t="s">
        <v>623</v>
      </c>
    </row>
    <row r="4" spans="1:43" ht="16" thickBot="1" x14ac:dyDescent="0.4"/>
    <row r="5" spans="1:43" ht="29" x14ac:dyDescent="0.35">
      <c r="A5" s="8"/>
      <c r="B5" s="2"/>
      <c r="C5" s="4"/>
      <c r="D5" s="687" t="s">
        <v>164</v>
      </c>
      <c r="E5" s="688"/>
      <c r="F5" s="556" t="s">
        <v>834</v>
      </c>
      <c r="G5" s="557" t="s">
        <v>165</v>
      </c>
      <c r="H5" s="4"/>
      <c r="AM5" s="1"/>
    </row>
    <row r="6" spans="1:43" x14ac:dyDescent="0.35">
      <c r="A6" s="8"/>
      <c r="B6" s="2"/>
      <c r="C6" s="4"/>
      <c r="D6" s="689" t="s">
        <v>835</v>
      </c>
      <c r="E6" s="690"/>
      <c r="F6" s="10">
        <v>0.4</v>
      </c>
      <c r="G6" s="10">
        <v>0.4</v>
      </c>
      <c r="H6" s="4"/>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
      <c r="AN6" s="11"/>
      <c r="AO6" s="11"/>
      <c r="AP6" s="11"/>
      <c r="AQ6" s="11"/>
    </row>
    <row r="7" spans="1:43" x14ac:dyDescent="0.35">
      <c r="C7" s="5"/>
      <c r="D7" s="5"/>
      <c r="E7" s="9"/>
      <c r="F7" s="9"/>
      <c r="G7" s="9"/>
      <c r="I7" s="11"/>
      <c r="J7" s="11"/>
      <c r="K7" s="11"/>
      <c r="L7" s="11"/>
      <c r="M7" s="11"/>
      <c r="N7" s="11"/>
      <c r="O7" s="11"/>
      <c r="P7" s="11"/>
      <c r="Q7" s="11"/>
      <c r="R7" s="11"/>
      <c r="S7" s="11"/>
      <c r="T7" s="11"/>
      <c r="U7" s="11"/>
      <c r="V7" s="11"/>
      <c r="W7" s="11"/>
      <c r="X7" s="11"/>
      <c r="Y7" s="11"/>
      <c r="Z7" s="11"/>
      <c r="AA7" s="11"/>
      <c r="AB7" s="11"/>
      <c r="AC7" s="11"/>
      <c r="AD7" s="11"/>
      <c r="AE7" s="313"/>
      <c r="AF7" s="313"/>
      <c r="AG7" s="313"/>
      <c r="AH7" s="314"/>
      <c r="AI7" s="313"/>
      <c r="AJ7" s="313"/>
      <c r="AK7" s="11"/>
      <c r="AL7" s="5"/>
      <c r="AM7" s="5"/>
      <c r="AN7" s="11"/>
      <c r="AO7" s="11"/>
      <c r="AP7" s="11"/>
      <c r="AQ7" s="11"/>
    </row>
    <row r="8" spans="1:43" x14ac:dyDescent="0.35">
      <c r="C8" s="5"/>
      <c r="D8" s="5"/>
      <c r="E8" s="9"/>
      <c r="F8" s="9"/>
      <c r="G8" s="9"/>
      <c r="I8" s="11"/>
      <c r="J8" s="11"/>
      <c r="K8" s="11"/>
      <c r="L8" s="11"/>
      <c r="M8" s="11"/>
      <c r="N8" s="11"/>
      <c r="O8" s="11"/>
      <c r="P8" s="11"/>
      <c r="Q8" s="11"/>
      <c r="R8" s="11"/>
      <c r="S8" s="11"/>
      <c r="T8" s="11"/>
      <c r="U8" s="11"/>
      <c r="V8" s="11"/>
      <c r="W8" s="11"/>
      <c r="X8" s="11"/>
      <c r="Y8" s="11"/>
      <c r="Z8" s="11"/>
      <c r="AA8" s="11"/>
      <c r="AB8" s="11"/>
      <c r="AC8" s="11"/>
      <c r="AD8" s="11"/>
      <c r="AE8" s="5"/>
      <c r="AF8" s="5"/>
      <c r="AG8" s="313"/>
      <c r="AH8" s="314"/>
      <c r="AI8" s="313"/>
      <c r="AJ8" s="313"/>
      <c r="AK8" s="11"/>
      <c r="AL8" s="5"/>
      <c r="AM8" s="5"/>
      <c r="AN8" s="11"/>
      <c r="AO8" s="11"/>
      <c r="AP8" s="11"/>
      <c r="AQ8" s="11"/>
    </row>
    <row r="9" spans="1:43" x14ac:dyDescent="0.35">
      <c r="C9" s="5"/>
      <c r="D9" s="5"/>
      <c r="E9" s="5"/>
      <c r="F9" s="5"/>
      <c r="G9" s="5"/>
      <c r="I9" s="11"/>
      <c r="J9" s="11"/>
      <c r="K9" s="11"/>
      <c r="L9" s="11"/>
      <c r="M9" s="11"/>
      <c r="N9" s="11"/>
      <c r="O9" s="11"/>
      <c r="P9" s="11"/>
      <c r="Q9" s="11"/>
      <c r="R9" s="11"/>
      <c r="S9" s="11"/>
      <c r="T9" s="11"/>
      <c r="U9" s="11"/>
      <c r="V9" s="11"/>
      <c r="W9" s="11"/>
      <c r="X9" s="11"/>
      <c r="Y9" s="11"/>
      <c r="Z9" s="11"/>
      <c r="AA9" s="11"/>
      <c r="AB9" s="11"/>
      <c r="AC9" s="11"/>
      <c r="AD9" s="11"/>
      <c r="AE9" s="5"/>
      <c r="AF9" s="5"/>
      <c r="AG9" s="5"/>
      <c r="AH9" s="7"/>
      <c r="AI9" s="5"/>
      <c r="AJ9" s="5"/>
      <c r="AK9" s="11"/>
      <c r="AL9" s="5"/>
      <c r="AM9" s="5"/>
      <c r="AN9" s="11"/>
      <c r="AO9" s="11"/>
      <c r="AP9" s="11"/>
      <c r="AQ9" s="11"/>
    </row>
    <row r="10" spans="1:43" x14ac:dyDescent="0.35">
      <c r="C10" s="5"/>
      <c r="D10" s="5"/>
      <c r="E10" s="9"/>
      <c r="F10" s="9"/>
      <c r="G10" s="9"/>
      <c r="I10" s="11"/>
      <c r="J10" s="11"/>
      <c r="K10" s="11"/>
      <c r="L10" s="11"/>
      <c r="M10" s="11"/>
      <c r="N10" s="11"/>
      <c r="O10" s="11"/>
      <c r="P10" s="11"/>
      <c r="Q10" s="11"/>
      <c r="R10" s="11"/>
      <c r="S10" s="11"/>
      <c r="T10" s="11"/>
      <c r="U10" s="11"/>
      <c r="V10" s="11"/>
      <c r="W10" s="11"/>
      <c r="X10" s="11"/>
      <c r="Y10" s="11"/>
      <c r="Z10" s="11"/>
      <c r="AA10" s="11"/>
      <c r="AB10" s="11"/>
      <c r="AC10" s="11"/>
      <c r="AD10" s="11"/>
      <c r="AE10" s="5"/>
      <c r="AF10" s="5"/>
      <c r="AG10" s="313"/>
      <c r="AH10" s="314"/>
      <c r="AI10" s="313"/>
      <c r="AJ10" s="313"/>
      <c r="AK10" s="11"/>
      <c r="AL10" s="5"/>
      <c r="AM10" s="5"/>
      <c r="AN10" s="11"/>
      <c r="AO10" s="499"/>
      <c r="AP10" s="11"/>
      <c r="AQ10" s="11"/>
    </row>
    <row r="11" spans="1:43" x14ac:dyDescent="0.35">
      <c r="C11" s="5"/>
      <c r="D11" s="5"/>
      <c r="E11" s="9"/>
      <c r="F11" s="9"/>
      <c r="G11" s="9"/>
      <c r="I11" s="11"/>
      <c r="J11" s="11"/>
      <c r="K11" s="11"/>
      <c r="L11" s="11"/>
      <c r="M11" s="11"/>
      <c r="N11" s="11"/>
      <c r="O11" s="11"/>
      <c r="P11" s="11"/>
      <c r="Q11" s="11"/>
      <c r="R11" s="11"/>
      <c r="S11" s="11"/>
      <c r="T11" s="11"/>
      <c r="U11" s="11"/>
      <c r="V11" s="11"/>
      <c r="W11" s="11"/>
      <c r="X11" s="11"/>
      <c r="Y11" s="11"/>
      <c r="Z11" s="11"/>
      <c r="AA11" s="11"/>
      <c r="AB11" s="11"/>
      <c r="AC11" s="11"/>
      <c r="AD11" s="11"/>
      <c r="AE11" s="313"/>
      <c r="AF11" s="313"/>
      <c r="AG11" s="313"/>
      <c r="AH11" s="314"/>
      <c r="AI11" s="313"/>
      <c r="AJ11" s="313"/>
      <c r="AK11" s="11"/>
      <c r="AL11" s="5"/>
      <c r="AM11" s="5"/>
      <c r="AN11" s="11"/>
      <c r="AO11" s="499"/>
      <c r="AP11" s="499"/>
      <c r="AQ11" s="11"/>
    </row>
    <row r="12" spans="1:43" x14ac:dyDescent="0.35">
      <c r="C12" s="5"/>
      <c r="D12" s="5"/>
      <c r="E12" s="9"/>
      <c r="F12" s="9"/>
      <c r="G12" s="9"/>
      <c r="I12" s="11"/>
      <c r="J12" s="11"/>
      <c r="K12" s="11"/>
      <c r="L12" s="11"/>
      <c r="M12" s="11"/>
      <c r="N12" s="11"/>
      <c r="O12" s="11"/>
      <c r="P12" s="11"/>
      <c r="Q12" s="11"/>
      <c r="R12" s="11"/>
      <c r="S12" s="11"/>
      <c r="T12" s="11"/>
      <c r="U12" s="11"/>
      <c r="V12" s="11"/>
      <c r="W12" s="11"/>
      <c r="X12" s="11"/>
      <c r="Y12" s="11"/>
      <c r="Z12" s="11"/>
      <c r="AA12" s="11"/>
      <c r="AB12" s="11"/>
      <c r="AC12" s="11"/>
      <c r="AD12" s="11"/>
      <c r="AE12" s="5"/>
      <c r="AF12" s="5"/>
      <c r="AG12" s="5"/>
      <c r="AH12" s="7"/>
      <c r="AI12" s="5"/>
      <c r="AJ12" s="5"/>
      <c r="AK12" s="11"/>
      <c r="AL12" s="5"/>
      <c r="AM12" s="5"/>
      <c r="AN12" s="11"/>
      <c r="AO12" s="499"/>
      <c r="AP12" s="499"/>
      <c r="AQ12" s="11"/>
    </row>
    <row r="13" spans="1:43" x14ac:dyDescent="0.35">
      <c r="C13" s="5"/>
      <c r="D13" s="5"/>
      <c r="E13" s="9"/>
      <c r="F13" s="9"/>
      <c r="G13" s="9"/>
      <c r="I13" s="11"/>
      <c r="J13" s="11"/>
      <c r="K13" s="11"/>
      <c r="L13" s="11"/>
      <c r="M13" s="11"/>
      <c r="N13" s="11"/>
      <c r="O13" s="11"/>
      <c r="P13" s="11"/>
      <c r="Q13" s="11"/>
      <c r="R13" s="11"/>
      <c r="S13" s="11"/>
      <c r="T13" s="11"/>
      <c r="U13" s="11"/>
      <c r="V13" s="11"/>
      <c r="W13" s="11"/>
      <c r="X13" s="11"/>
      <c r="Y13" s="11"/>
      <c r="Z13" s="11"/>
      <c r="AA13" s="11"/>
      <c r="AB13" s="11"/>
      <c r="AC13" s="11"/>
      <c r="AD13" s="7"/>
      <c r="AE13" s="5"/>
      <c r="AF13" s="5"/>
      <c r="AG13" s="5"/>
      <c r="AH13" s="7"/>
      <c r="AI13" s="5"/>
      <c r="AJ13" s="5"/>
      <c r="AK13" s="11"/>
      <c r="AL13" s="5"/>
      <c r="AM13" s="5"/>
      <c r="AN13" s="11"/>
      <c r="AO13" s="499"/>
      <c r="AP13" s="499"/>
      <c r="AQ13" s="11"/>
    </row>
    <row r="14" spans="1:43" x14ac:dyDescent="0.35">
      <c r="C14" s="5"/>
      <c r="D14" s="5"/>
      <c r="E14" s="9"/>
      <c r="F14" s="9"/>
      <c r="G14" s="9"/>
      <c r="I14" s="11"/>
      <c r="J14" s="11"/>
      <c r="K14" s="11"/>
      <c r="L14" s="11"/>
      <c r="M14" s="11"/>
      <c r="N14" s="11"/>
      <c r="O14" s="11"/>
      <c r="P14" s="11"/>
      <c r="Q14" s="11"/>
      <c r="R14" s="11"/>
      <c r="S14" s="11"/>
      <c r="T14" s="11"/>
      <c r="U14" s="11"/>
      <c r="V14" s="11"/>
      <c r="W14" s="11"/>
      <c r="X14" s="11"/>
      <c r="Y14" s="11"/>
      <c r="Z14" s="11"/>
      <c r="AA14" s="11"/>
      <c r="AB14" s="11"/>
      <c r="AC14" s="11"/>
      <c r="AD14" s="11"/>
      <c r="AE14" s="5"/>
      <c r="AF14" s="5"/>
      <c r="AG14" s="5"/>
      <c r="AH14" s="5"/>
      <c r="AI14" s="5"/>
      <c r="AJ14" s="5"/>
      <c r="AK14" s="11"/>
      <c r="AL14" s="5"/>
      <c r="AM14" s="5"/>
      <c r="AN14" s="11"/>
      <c r="AO14" s="499"/>
      <c r="AP14" s="499"/>
      <c r="AQ14" s="11"/>
    </row>
    <row r="15" spans="1:43" x14ac:dyDescent="0.35">
      <c r="C15" s="5"/>
      <c r="D15" s="5"/>
      <c r="E15" s="9"/>
      <c r="F15" s="9"/>
      <c r="G15" s="9"/>
      <c r="I15" s="11"/>
      <c r="J15" s="11"/>
      <c r="K15" s="11"/>
      <c r="L15" s="11"/>
      <c r="M15" s="11"/>
      <c r="N15" s="11"/>
      <c r="O15" s="11"/>
      <c r="P15" s="11"/>
      <c r="Q15" s="11"/>
      <c r="R15" s="11"/>
      <c r="S15" s="11"/>
      <c r="T15" s="11"/>
      <c r="U15" s="11"/>
      <c r="V15" s="11"/>
      <c r="W15" s="11"/>
      <c r="X15" s="11"/>
      <c r="Y15" s="11"/>
      <c r="Z15" s="11"/>
      <c r="AA15" s="11"/>
      <c r="AB15" s="11"/>
      <c r="AC15" s="11"/>
      <c r="AD15" s="11"/>
      <c r="AE15" s="5"/>
      <c r="AF15" s="5"/>
      <c r="AG15" s="313"/>
      <c r="AH15" s="313"/>
      <c r="AI15" s="313"/>
      <c r="AJ15" s="313"/>
      <c r="AK15" s="313"/>
      <c r="AL15" s="5"/>
      <c r="AM15" s="5"/>
      <c r="AN15" s="5"/>
      <c r="AO15" s="11"/>
      <c r="AP15" s="11"/>
      <c r="AQ15" s="11"/>
    </row>
    <row r="16" spans="1:43" x14ac:dyDescent="0.35">
      <c r="C16" s="5"/>
      <c r="D16" s="5"/>
      <c r="E16" s="5"/>
      <c r="F16" s="5"/>
      <c r="G16" s="5"/>
      <c r="I16" s="11"/>
      <c r="J16" s="11"/>
      <c r="K16" s="11"/>
      <c r="L16" s="11"/>
      <c r="M16" s="11"/>
      <c r="N16" s="11"/>
      <c r="O16" s="11"/>
      <c r="P16" s="11"/>
      <c r="Q16" s="11"/>
      <c r="R16" s="11"/>
      <c r="S16" s="11"/>
      <c r="T16" s="11"/>
      <c r="U16" s="11"/>
      <c r="V16" s="11"/>
      <c r="W16" s="11"/>
      <c r="X16" s="11"/>
      <c r="Y16" s="11"/>
      <c r="Z16" s="11"/>
      <c r="AA16" s="11"/>
      <c r="AB16" s="11"/>
      <c r="AC16" s="11"/>
      <c r="AD16" s="11"/>
      <c r="AE16" s="5"/>
      <c r="AF16" s="5"/>
      <c r="AG16" s="5"/>
      <c r="AH16" s="7"/>
      <c r="AI16" s="5"/>
      <c r="AJ16" s="5"/>
      <c r="AK16" s="500"/>
      <c r="AL16" s="5"/>
      <c r="AM16" s="5"/>
      <c r="AN16" s="5"/>
      <c r="AO16" s="11"/>
      <c r="AP16" s="11"/>
      <c r="AQ16" s="11"/>
    </row>
    <row r="17" spans="3:43" x14ac:dyDescent="0.35">
      <c r="C17" s="5"/>
      <c r="D17" s="5"/>
      <c r="E17" s="5"/>
      <c r="F17" s="5"/>
      <c r="G17" s="5"/>
      <c r="I17" s="11"/>
      <c r="J17" s="11"/>
      <c r="K17" s="11"/>
      <c r="L17" s="11"/>
      <c r="M17" s="11"/>
      <c r="N17" s="11"/>
      <c r="O17" s="11"/>
      <c r="P17" s="11"/>
      <c r="Q17" s="11"/>
      <c r="R17" s="11"/>
      <c r="S17" s="11"/>
      <c r="T17" s="11"/>
      <c r="U17" s="11"/>
      <c r="V17" s="11"/>
      <c r="W17" s="11"/>
      <c r="X17" s="11"/>
      <c r="Y17" s="11"/>
      <c r="Z17" s="11"/>
      <c r="AA17" s="11"/>
      <c r="AB17" s="11"/>
      <c r="AC17" s="11"/>
      <c r="AD17" s="11"/>
      <c r="AE17" s="5"/>
      <c r="AF17" s="5"/>
      <c r="AG17" s="5"/>
      <c r="AH17" s="7"/>
      <c r="AI17" s="5"/>
      <c r="AJ17" s="5"/>
      <c r="AK17" s="500"/>
      <c r="AL17" s="5"/>
      <c r="AM17" s="5"/>
      <c r="AN17" s="5"/>
      <c r="AO17" s="11"/>
      <c r="AP17" s="11"/>
      <c r="AQ17" s="11"/>
    </row>
    <row r="18" spans="3:43" x14ac:dyDescent="0.35">
      <c r="C18" s="5"/>
      <c r="D18" s="5"/>
      <c r="E18" s="5"/>
      <c r="F18" s="5"/>
      <c r="G18" s="5"/>
      <c r="I18" s="11"/>
      <c r="J18" s="11"/>
      <c r="K18" s="11"/>
      <c r="L18" s="11"/>
      <c r="M18" s="11"/>
      <c r="N18" s="11"/>
      <c r="O18" s="11"/>
      <c r="P18" s="11"/>
      <c r="Q18" s="11"/>
      <c r="R18" s="11"/>
      <c r="S18" s="11"/>
      <c r="T18" s="11"/>
      <c r="U18" s="11"/>
      <c r="V18" s="11"/>
      <c r="W18" s="11"/>
      <c r="X18" s="11"/>
      <c r="Y18" s="11"/>
      <c r="Z18" s="11"/>
      <c r="AA18" s="11"/>
      <c r="AB18" s="11"/>
      <c r="AC18" s="11"/>
      <c r="AD18" s="11"/>
      <c r="AE18" s="5"/>
      <c r="AF18" s="5"/>
      <c r="AG18" s="313"/>
      <c r="AH18" s="313"/>
      <c r="AI18" s="313"/>
      <c r="AJ18" s="313"/>
      <c r="AK18" s="500"/>
      <c r="AL18" s="5"/>
      <c r="AM18" s="5"/>
      <c r="AN18" s="5"/>
      <c r="AO18" s="11"/>
      <c r="AP18" s="11"/>
      <c r="AQ18" s="11"/>
    </row>
    <row r="19" spans="3:43" x14ac:dyDescent="0.35">
      <c r="C19" s="5"/>
      <c r="D19" s="6"/>
      <c r="E19" s="5"/>
      <c r="F19" s="5"/>
      <c r="G19" s="5"/>
      <c r="I19" s="11"/>
      <c r="J19" s="11"/>
      <c r="K19" s="11"/>
      <c r="L19" s="11"/>
      <c r="M19" s="11"/>
      <c r="N19" s="11"/>
      <c r="O19" s="11"/>
      <c r="P19" s="11"/>
      <c r="Q19" s="11"/>
      <c r="R19" s="11"/>
      <c r="S19" s="11"/>
      <c r="T19" s="11"/>
      <c r="U19" s="11"/>
      <c r="V19" s="11"/>
      <c r="W19" s="11"/>
      <c r="X19" s="11"/>
      <c r="Y19" s="11"/>
      <c r="Z19" s="11"/>
      <c r="AA19" s="11"/>
      <c r="AB19" s="11"/>
      <c r="AC19" s="11"/>
      <c r="AD19" s="7"/>
      <c r="AE19" s="4"/>
      <c r="AF19" s="4"/>
      <c r="AG19" s="4"/>
      <c r="AH19" s="7"/>
      <c r="AI19" s="5"/>
      <c r="AJ19" s="5"/>
      <c r="AK19" s="500"/>
      <c r="AL19" s="5"/>
      <c r="AM19" s="5"/>
      <c r="AN19" s="5"/>
      <c r="AO19" s="11"/>
      <c r="AP19" s="11"/>
      <c r="AQ19" s="11"/>
    </row>
    <row r="20" spans="3:43" x14ac:dyDescent="0.35">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row>
    <row r="21" spans="3:43" x14ac:dyDescent="0.35">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row>
    <row r="22" spans="3:43" x14ac:dyDescent="0.35">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row>
    <row r="23" spans="3:43" x14ac:dyDescent="0.35">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row>
    <row r="24" spans="3:43" x14ac:dyDescent="0.35">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row>
    <row r="25" spans="3:43" x14ac:dyDescent="0.35">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row>
    <row r="26" spans="3:43" x14ac:dyDescent="0.35">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row>
    <row r="27" spans="3:43" x14ac:dyDescent="0.35">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row>
    <row r="28" spans="3:43" x14ac:dyDescent="0.35">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row>
    <row r="29" spans="3:43" x14ac:dyDescent="0.35">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row>
    <row r="30" spans="3:43" x14ac:dyDescent="0.35">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row>
    <row r="31" spans="3:43" x14ac:dyDescent="0.35">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row>
    <row r="32" spans="3:43" x14ac:dyDescent="0.35">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row>
  </sheetData>
  <mergeCells count="2">
    <mergeCell ref="D5:E5"/>
    <mergeCell ref="D6:E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rightToLeft="1" zoomScaleNormal="100" workbookViewId="0">
      <selection activeCell="J7" sqref="J7"/>
    </sheetView>
  </sheetViews>
  <sheetFormatPr defaultColWidth="16.1640625" defaultRowHeight="15.5" x14ac:dyDescent="0.35"/>
  <cols>
    <col min="1" max="16384" width="16.1640625" style="14"/>
  </cols>
  <sheetData>
    <row r="1" spans="1:12" s="502" customFormat="1" ht="43.5" x14ac:dyDescent="0.35">
      <c r="A1" s="399"/>
      <c r="B1" s="501" t="s">
        <v>624</v>
      </c>
      <c r="C1" s="501" t="s">
        <v>625</v>
      </c>
      <c r="D1" s="501" t="s">
        <v>626</v>
      </c>
      <c r="E1" s="501" t="s">
        <v>627</v>
      </c>
      <c r="F1" s="501" t="s">
        <v>628</v>
      </c>
      <c r="G1" s="501" t="s">
        <v>629</v>
      </c>
      <c r="H1" s="501" t="s">
        <v>630</v>
      </c>
      <c r="I1" s="501" t="s">
        <v>631</v>
      </c>
      <c r="J1" s="501" t="s">
        <v>632</v>
      </c>
      <c r="K1" s="501" t="s">
        <v>633</v>
      </c>
      <c r="L1" s="501" t="s">
        <v>634</v>
      </c>
    </row>
    <row r="2" spans="1:12" x14ac:dyDescent="0.35">
      <c r="A2" s="195" t="s">
        <v>214</v>
      </c>
      <c r="B2" s="503">
        <v>0.38053097345132741</v>
      </c>
      <c r="C2" s="503">
        <v>0.1415929203539823</v>
      </c>
      <c r="D2" s="503">
        <v>0.19469026548672566</v>
      </c>
      <c r="E2" s="503">
        <v>0.10619469026548672</v>
      </c>
      <c r="F2" s="503">
        <v>0.35398230088495575</v>
      </c>
      <c r="G2" s="503">
        <v>0.15044247787610621</v>
      </c>
      <c r="H2" s="503">
        <v>0.76106194690265483</v>
      </c>
      <c r="I2" s="503">
        <v>2.6548672566371681E-2</v>
      </c>
      <c r="J2" s="503">
        <v>0.30088495575221241</v>
      </c>
      <c r="K2" s="503">
        <v>0.15972222222222221</v>
      </c>
      <c r="L2" s="503">
        <v>0.13274336283185842</v>
      </c>
    </row>
    <row r="3" spans="1:12" x14ac:dyDescent="0.35">
      <c r="A3" s="192" t="s">
        <v>216</v>
      </c>
      <c r="B3" s="503">
        <v>0.23008849557522124</v>
      </c>
      <c r="C3" s="503">
        <v>0.35398230088495575</v>
      </c>
      <c r="D3" s="503">
        <v>0.32743362831858408</v>
      </c>
      <c r="E3" s="503">
        <v>0.39823008849557523</v>
      </c>
      <c r="F3" s="503">
        <v>0.32743362831858408</v>
      </c>
      <c r="G3" s="503">
        <v>0.48672566371681414</v>
      </c>
      <c r="H3" s="503">
        <v>0.15044247787610621</v>
      </c>
      <c r="I3" s="503">
        <v>0.48672566371681414</v>
      </c>
      <c r="J3" s="503">
        <v>1.7699115044247787E-2</v>
      </c>
      <c r="K3" s="503">
        <v>0.40046296296296297</v>
      </c>
      <c r="L3" s="503">
        <v>2.6548672566371681E-2</v>
      </c>
    </row>
    <row r="4" spans="1:12" x14ac:dyDescent="0.35">
      <c r="A4" s="189" t="s">
        <v>215</v>
      </c>
      <c r="B4" s="503">
        <v>0.38938053097345132</v>
      </c>
      <c r="C4" s="503">
        <v>0.50442477876106195</v>
      </c>
      <c r="D4" s="503">
        <v>0.47787610619469029</v>
      </c>
      <c r="E4" s="503">
        <v>0.49557522123893805</v>
      </c>
      <c r="F4" s="503">
        <v>0.31858407079646017</v>
      </c>
      <c r="G4" s="503">
        <v>0.36283185840707965</v>
      </c>
      <c r="H4" s="503">
        <v>8.8495575221238937E-2</v>
      </c>
      <c r="I4" s="503">
        <v>0.48672566371681414</v>
      </c>
      <c r="J4" s="503">
        <v>0.68141592920353977</v>
      </c>
      <c r="K4" s="503">
        <v>0.43981481481481483</v>
      </c>
      <c r="L4" s="503">
        <v>0.84070796460176989</v>
      </c>
    </row>
    <row r="13" spans="1:12" x14ac:dyDescent="0.35">
      <c r="K13" s="17" t="s">
        <v>635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90"/>
  <sheetViews>
    <sheetView showGridLines="0" rightToLeft="1" topLeftCell="AA155" zoomScaleNormal="100" workbookViewId="0">
      <selection activeCell="AG155" sqref="AG155"/>
    </sheetView>
  </sheetViews>
  <sheetFormatPr defaultColWidth="11" defaultRowHeight="15.5" x14ac:dyDescent="0.35"/>
  <cols>
    <col min="1" max="2" width="3" style="17" customWidth="1"/>
    <col min="3" max="3" width="5.08203125" style="17" customWidth="1"/>
    <col min="4" max="4" width="6.58203125" style="17" customWidth="1"/>
    <col min="5" max="5" width="18.58203125" style="17" customWidth="1"/>
    <col min="6" max="24" width="2.58203125" style="17" customWidth="1"/>
    <col min="25" max="25" width="2.9140625" style="17" customWidth="1"/>
    <col min="26" max="43" width="2.58203125" style="17" customWidth="1"/>
    <col min="44" max="52" width="3.08203125" style="17" customWidth="1"/>
    <col min="53" max="53" width="7.08203125" style="17" customWidth="1"/>
    <col min="54" max="54" width="18.4140625" style="17" customWidth="1"/>
    <col min="55" max="55" width="16.1640625" style="17" customWidth="1"/>
    <col min="56" max="56" width="13.6640625" style="17" customWidth="1"/>
    <col min="57" max="57" width="12.08203125" style="17" customWidth="1"/>
    <col min="58" max="58" width="20.5" style="17" customWidth="1"/>
    <col min="59" max="59" width="16" style="17" customWidth="1"/>
    <col min="60" max="60" width="14.08203125" style="17" customWidth="1"/>
    <col min="61" max="16384" width="11" style="17"/>
  </cols>
  <sheetData>
    <row r="1" spans="1:58" ht="18" thickBot="1" x14ac:dyDescent="0.4">
      <c r="A1" s="40" t="s">
        <v>28</v>
      </c>
      <c r="B1" s="41"/>
      <c r="C1" s="41"/>
      <c r="D1" s="41"/>
      <c r="E1" s="41"/>
      <c r="F1" s="41"/>
      <c r="G1" s="41"/>
      <c r="H1" s="41"/>
      <c r="I1" s="41"/>
      <c r="J1" s="41"/>
      <c r="K1" s="41"/>
      <c r="L1" s="41"/>
      <c r="M1" s="41"/>
      <c r="AZ1" s="42"/>
      <c r="BB1" s="43" t="s">
        <v>142</v>
      </c>
      <c r="BC1" s="44"/>
      <c r="BD1" s="44"/>
    </row>
    <row r="2" spans="1:58" ht="16" thickTop="1" x14ac:dyDescent="0.35">
      <c r="AZ2" s="42"/>
    </row>
    <row r="3" spans="1:58" x14ac:dyDescent="0.35">
      <c r="A3" s="45" t="s">
        <v>759</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2"/>
    </row>
    <row r="4" spans="1:58" x14ac:dyDescent="0.35">
      <c r="AZ4" s="42"/>
      <c r="BB4" s="46" t="s">
        <v>760</v>
      </c>
      <c r="BC4" s="26"/>
      <c r="BD4" s="26"/>
      <c r="BE4" s="26"/>
      <c r="BF4" s="47"/>
    </row>
    <row r="5" spans="1:58" ht="16" thickBot="1" x14ac:dyDescent="0.4">
      <c r="AZ5" s="42"/>
      <c r="BB5" s="24" t="s">
        <v>143</v>
      </c>
      <c r="BF5" s="48"/>
    </row>
    <row r="6" spans="1:58" ht="29" x14ac:dyDescent="0.35">
      <c r="A6" s="49" t="s">
        <v>439</v>
      </c>
      <c r="B6" s="50" t="s">
        <v>29</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42"/>
      <c r="BB6" s="22" t="s">
        <v>144</v>
      </c>
      <c r="BC6" s="23" t="s">
        <v>149</v>
      </c>
      <c r="BD6" s="558" t="s">
        <v>150</v>
      </c>
      <c r="BE6" s="561"/>
      <c r="BF6" s="51"/>
    </row>
    <row r="7" spans="1:58" x14ac:dyDescent="0.35">
      <c r="A7" s="24"/>
      <c r="B7" s="52" t="s">
        <v>30</v>
      </c>
      <c r="D7" s="53"/>
      <c r="E7" s="53" t="s">
        <v>31</v>
      </c>
      <c r="G7" s="53"/>
      <c r="H7" s="53"/>
      <c r="I7" s="53"/>
      <c r="J7" s="53"/>
      <c r="K7" s="53"/>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42"/>
      <c r="BB7" s="54" t="s">
        <v>45</v>
      </c>
      <c r="BC7" s="55">
        <v>10</v>
      </c>
      <c r="BD7" s="55">
        <v>20</v>
      </c>
      <c r="BE7" s="56" t="s">
        <v>151</v>
      </c>
      <c r="BF7" s="57"/>
    </row>
    <row r="8" spans="1:58" x14ac:dyDescent="0.35">
      <c r="A8" s="24"/>
      <c r="B8" s="24"/>
      <c r="C8" s="53" t="s">
        <v>32</v>
      </c>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K8" s="24"/>
      <c r="AL8" s="24"/>
      <c r="AM8" s="24"/>
      <c r="AN8" s="24"/>
      <c r="AO8" s="24"/>
      <c r="AP8" s="24"/>
      <c r="AQ8" s="24"/>
      <c r="AR8" s="24"/>
      <c r="AS8" s="24"/>
      <c r="AT8" s="24"/>
      <c r="AU8" s="24"/>
      <c r="AV8" s="24"/>
      <c r="AW8" s="24"/>
      <c r="AX8" s="24"/>
      <c r="AY8" s="24"/>
      <c r="AZ8" s="58"/>
      <c r="BB8" s="54" t="s">
        <v>46</v>
      </c>
      <c r="BC8" s="55">
        <v>10</v>
      </c>
      <c r="BD8" s="55">
        <v>10</v>
      </c>
      <c r="BE8" s="56" t="s">
        <v>151</v>
      </c>
      <c r="BF8" s="57"/>
    </row>
    <row r="9" spans="1:58" x14ac:dyDescent="0.35">
      <c r="A9" s="24"/>
      <c r="B9" s="24"/>
      <c r="C9" s="59" t="s">
        <v>33</v>
      </c>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K9" s="24"/>
      <c r="AL9" s="24"/>
      <c r="AM9" s="24"/>
      <c r="AN9" s="24"/>
      <c r="AO9" s="24"/>
      <c r="AP9" s="24"/>
      <c r="AQ9" s="24"/>
      <c r="AR9" s="24"/>
      <c r="AS9" s="24"/>
      <c r="AT9" s="24"/>
      <c r="AU9" s="24"/>
      <c r="AV9" s="24"/>
      <c r="AW9" s="24"/>
      <c r="AX9" s="24"/>
      <c r="AY9" s="24"/>
      <c r="AZ9" s="58"/>
      <c r="BB9" s="54" t="s">
        <v>47</v>
      </c>
      <c r="BC9" s="55">
        <v>10</v>
      </c>
      <c r="BD9" s="60">
        <v>5</v>
      </c>
      <c r="BE9" s="56" t="s">
        <v>151</v>
      </c>
      <c r="BF9" s="57"/>
    </row>
    <row r="10" spans="1:58" x14ac:dyDescent="0.35">
      <c r="A10" s="24"/>
      <c r="B10" s="24"/>
      <c r="C10" s="59"/>
      <c r="D10" s="24"/>
      <c r="E10" s="24"/>
      <c r="F10" s="24"/>
      <c r="G10" s="24"/>
      <c r="H10" s="24"/>
      <c r="I10" s="24"/>
      <c r="J10" s="24"/>
      <c r="K10" s="24"/>
      <c r="L10" s="24"/>
      <c r="M10" s="24"/>
      <c r="N10" s="24"/>
      <c r="O10" s="24"/>
      <c r="P10" s="24"/>
      <c r="Q10" s="24"/>
      <c r="R10" s="24"/>
      <c r="S10" s="24"/>
      <c r="T10" s="24"/>
      <c r="U10" s="24"/>
      <c r="V10" s="24"/>
      <c r="W10" s="24"/>
      <c r="X10" s="61"/>
      <c r="Y10" s="61"/>
      <c r="Z10" s="24"/>
      <c r="AD10" s="24"/>
      <c r="AE10" s="24"/>
      <c r="AF10" s="24"/>
      <c r="AG10" s="24"/>
      <c r="AH10" s="24"/>
      <c r="AI10" s="24"/>
      <c r="AJ10" s="24"/>
      <c r="AK10" s="24"/>
      <c r="AL10" s="24"/>
      <c r="AM10" s="24"/>
      <c r="AN10" s="24"/>
      <c r="AO10" s="24"/>
      <c r="AP10" s="24"/>
      <c r="AQ10" s="24"/>
      <c r="AY10" s="24"/>
      <c r="AZ10" s="42"/>
      <c r="BB10" s="54" t="s">
        <v>48</v>
      </c>
      <c r="BC10" s="55">
        <v>10</v>
      </c>
      <c r="BD10" s="60">
        <v>3</v>
      </c>
      <c r="BE10" s="56" t="s">
        <v>151</v>
      </c>
      <c r="BF10" s="57"/>
    </row>
    <row r="11" spans="1:58" x14ac:dyDescent="0.35">
      <c r="A11" s="24"/>
      <c r="B11" s="24"/>
      <c r="C11" s="24"/>
      <c r="D11" s="24"/>
      <c r="E11" s="24"/>
      <c r="F11" s="24"/>
      <c r="G11" s="24"/>
      <c r="H11" s="24"/>
      <c r="I11" s="24"/>
      <c r="J11" s="24"/>
      <c r="K11" s="24"/>
      <c r="L11" s="24"/>
      <c r="M11" s="24"/>
      <c r="N11" s="24"/>
      <c r="O11" s="24"/>
      <c r="P11" s="62" t="s">
        <v>36</v>
      </c>
      <c r="Q11" s="62"/>
      <c r="R11" s="62"/>
      <c r="S11" s="62"/>
      <c r="T11" s="62"/>
      <c r="U11" s="62"/>
      <c r="V11" s="62"/>
      <c r="W11" s="62"/>
      <c r="X11" s="63" t="s">
        <v>38</v>
      </c>
      <c r="Z11" s="62"/>
      <c r="AA11" s="62"/>
      <c r="AB11" s="63"/>
      <c r="AC11" s="62" t="s">
        <v>40</v>
      </c>
      <c r="AD11" s="63"/>
      <c r="AE11" s="63"/>
      <c r="AF11" s="62"/>
      <c r="AG11" s="62"/>
      <c r="AI11" s="62"/>
      <c r="AJ11" s="62"/>
      <c r="AK11" s="64" t="s">
        <v>41</v>
      </c>
      <c r="AL11" s="62"/>
      <c r="AN11" s="24"/>
      <c r="AO11" s="24"/>
      <c r="AP11" s="24"/>
      <c r="AQ11" s="24"/>
      <c r="AR11" s="24"/>
      <c r="AS11" s="62" t="s">
        <v>43</v>
      </c>
      <c r="AT11" s="62"/>
      <c r="AU11" s="62"/>
      <c r="AV11" s="62"/>
      <c r="AW11" s="62"/>
      <c r="AX11" s="62"/>
      <c r="AY11" s="24"/>
      <c r="AZ11" s="42"/>
      <c r="BB11" s="54" t="s">
        <v>145</v>
      </c>
      <c r="BC11" s="55">
        <v>10</v>
      </c>
      <c r="BD11" s="65">
        <v>2</v>
      </c>
      <c r="BE11" s="56" t="s">
        <v>151</v>
      </c>
      <c r="BF11" s="57"/>
    </row>
    <row r="12" spans="1:58" x14ac:dyDescent="0.35">
      <c r="A12" s="24"/>
      <c r="B12" s="24"/>
      <c r="C12" s="24"/>
      <c r="D12" s="24"/>
      <c r="E12" s="62" t="s">
        <v>34</v>
      </c>
      <c r="F12" s="24"/>
      <c r="G12" s="24"/>
      <c r="H12" s="24"/>
      <c r="I12" s="63"/>
      <c r="J12" s="62"/>
      <c r="K12" s="62"/>
      <c r="L12" s="62"/>
      <c r="M12" s="63" t="s">
        <v>35</v>
      </c>
      <c r="N12" s="62"/>
      <c r="O12" s="62"/>
      <c r="P12" s="62" t="s">
        <v>37</v>
      </c>
      <c r="Q12" s="62"/>
      <c r="R12" s="63"/>
      <c r="S12" s="63"/>
      <c r="T12" s="63"/>
      <c r="U12" s="62"/>
      <c r="V12" s="62"/>
      <c r="W12" s="63"/>
      <c r="X12" s="63" t="s">
        <v>39</v>
      </c>
      <c r="Z12" s="62"/>
      <c r="AA12" s="62"/>
      <c r="AB12" s="62"/>
      <c r="AC12" s="62" t="s">
        <v>37</v>
      </c>
      <c r="AD12" s="62"/>
      <c r="AE12" s="62"/>
      <c r="AF12" s="62"/>
      <c r="AG12" s="62"/>
      <c r="AH12" s="62"/>
      <c r="AI12" s="62"/>
      <c r="AJ12" s="62"/>
      <c r="AK12" s="63" t="s">
        <v>42</v>
      </c>
      <c r="AL12" s="62"/>
      <c r="AM12" s="62"/>
      <c r="AN12" s="24"/>
      <c r="AO12" s="24"/>
      <c r="AP12" s="24"/>
      <c r="AQ12" s="24"/>
      <c r="AR12" s="24"/>
      <c r="AS12" s="63" t="s">
        <v>44</v>
      </c>
      <c r="AT12" s="63"/>
      <c r="AU12" s="63"/>
      <c r="AV12" s="63"/>
      <c r="AW12" s="63"/>
      <c r="AX12" s="63"/>
      <c r="AY12" s="24"/>
      <c r="AZ12" s="42"/>
      <c r="BB12" s="54" t="s">
        <v>52</v>
      </c>
      <c r="BC12" s="65">
        <v>1</v>
      </c>
      <c r="BD12" s="65">
        <v>10</v>
      </c>
      <c r="BE12" s="56" t="s">
        <v>151</v>
      </c>
      <c r="BF12" s="57"/>
    </row>
    <row r="13" spans="1:58" x14ac:dyDescent="0.35">
      <c r="A13" s="24"/>
      <c r="B13" s="24"/>
      <c r="C13" s="53" t="s">
        <v>0</v>
      </c>
      <c r="D13" s="52">
        <v>1</v>
      </c>
      <c r="E13" s="66" t="s">
        <v>45</v>
      </c>
      <c r="F13" s="24"/>
      <c r="G13" s="67"/>
      <c r="H13" s="68"/>
      <c r="I13" s="68"/>
      <c r="J13" s="69">
        <v>2</v>
      </c>
      <c r="K13" s="70" t="s">
        <v>1</v>
      </c>
      <c r="L13" s="71">
        <v>0</v>
      </c>
      <c r="M13" s="71">
        <v>0</v>
      </c>
      <c r="N13" s="24"/>
      <c r="O13" s="66" t="s">
        <v>758</v>
      </c>
      <c r="P13" s="66" t="s">
        <v>82</v>
      </c>
      <c r="Q13" s="24"/>
      <c r="R13" s="66"/>
      <c r="S13" s="68"/>
      <c r="T13" s="69">
        <v>2</v>
      </c>
      <c r="U13" s="69">
        <v>0</v>
      </c>
      <c r="V13" s="70" t="s">
        <v>1</v>
      </c>
      <c r="W13" s="69">
        <v>0</v>
      </c>
      <c r="X13" s="69">
        <v>0</v>
      </c>
      <c r="Z13" s="24"/>
      <c r="AA13" s="72" t="s">
        <v>57</v>
      </c>
      <c r="AB13" s="72" t="s">
        <v>58</v>
      </c>
      <c r="AC13" s="68"/>
      <c r="AD13" s="24"/>
      <c r="AE13" s="66"/>
      <c r="AF13" s="68"/>
      <c r="AG13" s="69">
        <v>1</v>
      </c>
      <c r="AH13" s="69">
        <v>0</v>
      </c>
      <c r="AI13" s="70" t="s">
        <v>1</v>
      </c>
      <c r="AJ13" s="69">
        <v>0</v>
      </c>
      <c r="AK13" s="69">
        <v>0</v>
      </c>
      <c r="AL13" s="62"/>
      <c r="AM13" s="72"/>
      <c r="AN13" s="68">
        <v>2</v>
      </c>
      <c r="AO13" s="68">
        <v>0</v>
      </c>
      <c r="AP13" s="68">
        <v>0</v>
      </c>
      <c r="AQ13" s="73" t="s">
        <v>1</v>
      </c>
      <c r="AR13" s="68">
        <v>0</v>
      </c>
      <c r="AS13" s="68">
        <v>0</v>
      </c>
      <c r="AT13" s="74"/>
      <c r="AU13" s="74"/>
      <c r="AV13" s="74"/>
      <c r="AW13" s="74"/>
      <c r="AX13" s="74"/>
      <c r="AZ13" s="42"/>
      <c r="BB13" s="54" t="s">
        <v>53</v>
      </c>
      <c r="BC13" s="65">
        <v>1</v>
      </c>
      <c r="BD13" s="65">
        <v>5</v>
      </c>
      <c r="BE13" s="56" t="s">
        <v>151</v>
      </c>
      <c r="BF13" s="57"/>
    </row>
    <row r="14" spans="1:58" x14ac:dyDescent="0.35">
      <c r="A14" s="24"/>
      <c r="B14" s="24"/>
      <c r="C14" s="53" t="s">
        <v>0</v>
      </c>
      <c r="D14" s="52">
        <v>2</v>
      </c>
      <c r="E14" s="66" t="s">
        <v>46</v>
      </c>
      <c r="F14" s="24"/>
      <c r="G14" s="67"/>
      <c r="H14" s="67"/>
      <c r="I14" s="67"/>
      <c r="J14" s="69">
        <v>1</v>
      </c>
      <c r="K14" s="70" t="s">
        <v>1</v>
      </c>
      <c r="L14" s="71">
        <v>0</v>
      </c>
      <c r="M14" s="71">
        <v>0</v>
      </c>
      <c r="N14" s="24"/>
      <c r="O14" s="66" t="s">
        <v>758</v>
      </c>
      <c r="P14" s="66" t="s">
        <v>82</v>
      </c>
      <c r="Q14" s="24"/>
      <c r="R14" s="66"/>
      <c r="S14" s="68"/>
      <c r="T14" s="69">
        <v>1</v>
      </c>
      <c r="U14" s="69">
        <v>0</v>
      </c>
      <c r="V14" s="70" t="s">
        <v>1</v>
      </c>
      <c r="W14" s="69">
        <v>0</v>
      </c>
      <c r="X14" s="69">
        <v>0</v>
      </c>
      <c r="Z14" s="24"/>
      <c r="AA14" s="72" t="s">
        <v>57</v>
      </c>
      <c r="AB14" s="72" t="s">
        <v>58</v>
      </c>
      <c r="AC14" s="68"/>
      <c r="AD14" s="24"/>
      <c r="AE14" s="66"/>
      <c r="AF14" s="68"/>
      <c r="AG14" s="69">
        <v>1</v>
      </c>
      <c r="AH14" s="69">
        <v>0</v>
      </c>
      <c r="AI14" s="70" t="s">
        <v>1</v>
      </c>
      <c r="AJ14" s="69">
        <v>0</v>
      </c>
      <c r="AK14" s="69">
        <v>0</v>
      </c>
      <c r="AL14" s="62"/>
      <c r="AM14" s="72"/>
      <c r="AN14" s="68">
        <v>1</v>
      </c>
      <c r="AO14" s="68">
        <v>0</v>
      </c>
      <c r="AP14" s="68">
        <v>0</v>
      </c>
      <c r="AQ14" s="73" t="s">
        <v>1</v>
      </c>
      <c r="AR14" s="68">
        <v>0</v>
      </c>
      <c r="AS14" s="68">
        <v>0</v>
      </c>
      <c r="AT14" s="74"/>
      <c r="AU14" s="74"/>
      <c r="AV14" s="74"/>
      <c r="AW14" s="74"/>
      <c r="AX14" s="74"/>
      <c r="AZ14" s="42"/>
      <c r="BB14" s="54" t="s">
        <v>54</v>
      </c>
      <c r="BC14" s="65">
        <v>1</v>
      </c>
      <c r="BD14" s="65">
        <v>3</v>
      </c>
      <c r="BE14" s="56" t="s">
        <v>151</v>
      </c>
      <c r="BF14" s="57"/>
    </row>
    <row r="15" spans="1:58" x14ac:dyDescent="0.35">
      <c r="A15" s="24"/>
      <c r="B15" s="24"/>
      <c r="C15" s="53" t="s">
        <v>0</v>
      </c>
      <c r="D15" s="52">
        <v>3</v>
      </c>
      <c r="E15" s="66" t="s">
        <v>47</v>
      </c>
      <c r="F15" s="24"/>
      <c r="G15" s="67"/>
      <c r="H15" s="67"/>
      <c r="I15" s="67"/>
      <c r="J15" s="69">
        <v>1</v>
      </c>
      <c r="K15" s="70" t="s">
        <v>1</v>
      </c>
      <c r="L15" s="71">
        <v>0</v>
      </c>
      <c r="M15" s="71">
        <v>0</v>
      </c>
      <c r="N15" s="24"/>
      <c r="O15" s="66" t="s">
        <v>758</v>
      </c>
      <c r="P15" s="66" t="s">
        <v>82</v>
      </c>
      <c r="Q15" s="24"/>
      <c r="R15" s="66"/>
      <c r="S15" s="68"/>
      <c r="T15" s="69"/>
      <c r="U15" s="69">
        <v>5</v>
      </c>
      <c r="V15" s="70" t="s">
        <v>1</v>
      </c>
      <c r="W15" s="69">
        <v>0</v>
      </c>
      <c r="X15" s="69">
        <v>0</v>
      </c>
      <c r="Z15" s="24"/>
      <c r="AA15" s="72" t="s">
        <v>57</v>
      </c>
      <c r="AB15" s="72" t="s">
        <v>58</v>
      </c>
      <c r="AC15" s="68"/>
      <c r="AD15" s="24"/>
      <c r="AE15" s="66"/>
      <c r="AF15" s="68"/>
      <c r="AG15" s="69">
        <v>1</v>
      </c>
      <c r="AH15" s="69">
        <v>0</v>
      </c>
      <c r="AI15" s="70" t="s">
        <v>1</v>
      </c>
      <c r="AJ15" s="69">
        <v>0</v>
      </c>
      <c r="AK15" s="69">
        <v>0</v>
      </c>
      <c r="AL15" s="62"/>
      <c r="AM15" s="72"/>
      <c r="AN15" s="68"/>
      <c r="AO15" s="68">
        <v>5</v>
      </c>
      <c r="AP15" s="68">
        <v>0</v>
      </c>
      <c r="AQ15" s="73" t="s">
        <v>1</v>
      </c>
      <c r="AR15" s="68">
        <v>0</v>
      </c>
      <c r="AS15" s="68">
        <v>0</v>
      </c>
      <c r="AT15" s="74"/>
      <c r="AU15" s="74"/>
      <c r="AV15" s="74"/>
      <c r="AW15" s="74"/>
      <c r="AX15" s="74"/>
      <c r="AZ15" s="42"/>
      <c r="BB15" s="54" t="s">
        <v>55</v>
      </c>
      <c r="BC15" s="65">
        <v>1</v>
      </c>
      <c r="BD15" s="65">
        <v>1</v>
      </c>
      <c r="BE15" s="56" t="s">
        <v>151</v>
      </c>
    </row>
    <row r="16" spans="1:58" x14ac:dyDescent="0.35">
      <c r="A16" s="24"/>
      <c r="B16" s="24"/>
      <c r="C16" s="53" t="s">
        <v>0</v>
      </c>
      <c r="D16" s="52">
        <v>4</v>
      </c>
      <c r="E16" s="66" t="s">
        <v>48</v>
      </c>
      <c r="F16" s="24"/>
      <c r="G16" s="67"/>
      <c r="H16" s="67"/>
      <c r="I16" s="67"/>
      <c r="J16" s="69">
        <v>1</v>
      </c>
      <c r="K16" s="70" t="s">
        <v>1</v>
      </c>
      <c r="L16" s="71">
        <v>0</v>
      </c>
      <c r="M16" s="71">
        <v>0</v>
      </c>
      <c r="N16" s="24"/>
      <c r="O16" s="66" t="s">
        <v>758</v>
      </c>
      <c r="P16" s="66" t="s">
        <v>82</v>
      </c>
      <c r="Q16" s="24"/>
      <c r="R16" s="66"/>
      <c r="S16" s="68"/>
      <c r="T16" s="69"/>
      <c r="U16" s="69">
        <v>3</v>
      </c>
      <c r="V16" s="70" t="s">
        <v>1</v>
      </c>
      <c r="W16" s="69">
        <v>0</v>
      </c>
      <c r="X16" s="69">
        <v>0</v>
      </c>
      <c r="Z16" s="24"/>
      <c r="AA16" s="72" t="s">
        <v>57</v>
      </c>
      <c r="AB16" s="72" t="s">
        <v>58</v>
      </c>
      <c r="AC16" s="68"/>
      <c r="AD16" s="24"/>
      <c r="AE16" s="66"/>
      <c r="AF16" s="68"/>
      <c r="AG16" s="69">
        <v>1</v>
      </c>
      <c r="AH16" s="69">
        <v>0</v>
      </c>
      <c r="AI16" s="70" t="s">
        <v>1</v>
      </c>
      <c r="AJ16" s="69">
        <v>0</v>
      </c>
      <c r="AK16" s="69">
        <v>0</v>
      </c>
      <c r="AL16" s="62"/>
      <c r="AM16" s="72"/>
      <c r="AN16" s="68"/>
      <c r="AO16" s="68">
        <v>3</v>
      </c>
      <c r="AP16" s="68">
        <v>0</v>
      </c>
      <c r="AQ16" s="73" t="s">
        <v>1</v>
      </c>
      <c r="AR16" s="68">
        <v>0</v>
      </c>
      <c r="AS16" s="68">
        <v>0</v>
      </c>
      <c r="AT16" s="74"/>
      <c r="AU16" s="74"/>
      <c r="AV16" s="74"/>
      <c r="AW16" s="74"/>
      <c r="AX16" s="74"/>
      <c r="AZ16" s="42"/>
      <c r="BB16" s="75" t="s">
        <v>56</v>
      </c>
      <c r="BC16" s="76">
        <v>1</v>
      </c>
      <c r="BD16" s="76">
        <v>1</v>
      </c>
      <c r="BE16" s="56" t="s">
        <v>151</v>
      </c>
    </row>
    <row r="17" spans="1:59" x14ac:dyDescent="0.35">
      <c r="A17" s="24"/>
      <c r="B17" s="24"/>
      <c r="C17" s="53" t="s">
        <v>0</v>
      </c>
      <c r="D17" s="52">
        <v>5</v>
      </c>
      <c r="E17" s="66" t="s">
        <v>49</v>
      </c>
      <c r="F17" s="24"/>
      <c r="G17" s="67"/>
      <c r="H17" s="67"/>
      <c r="I17" s="67"/>
      <c r="J17" s="69">
        <v>1</v>
      </c>
      <c r="K17" s="70" t="s">
        <v>1</v>
      </c>
      <c r="L17" s="71">
        <v>0</v>
      </c>
      <c r="M17" s="71">
        <v>0</v>
      </c>
      <c r="N17" s="24"/>
      <c r="O17" s="66" t="s">
        <v>758</v>
      </c>
      <c r="P17" s="66" t="s">
        <v>82</v>
      </c>
      <c r="Q17" s="24"/>
      <c r="R17" s="66"/>
      <c r="S17" s="68"/>
      <c r="T17" s="69"/>
      <c r="U17" s="69">
        <v>2</v>
      </c>
      <c r="V17" s="70" t="s">
        <v>1</v>
      </c>
      <c r="W17" s="69">
        <v>0</v>
      </c>
      <c r="X17" s="69">
        <v>0</v>
      </c>
      <c r="Z17" s="24"/>
      <c r="AA17" s="72" t="s">
        <v>57</v>
      </c>
      <c r="AB17" s="72" t="s">
        <v>58</v>
      </c>
      <c r="AC17" s="68"/>
      <c r="AD17" s="24"/>
      <c r="AE17" s="66"/>
      <c r="AF17" s="68"/>
      <c r="AG17" s="69">
        <v>1</v>
      </c>
      <c r="AH17" s="69">
        <v>0</v>
      </c>
      <c r="AI17" s="70" t="s">
        <v>1</v>
      </c>
      <c r="AJ17" s="69">
        <v>0</v>
      </c>
      <c r="AK17" s="69">
        <v>0</v>
      </c>
      <c r="AL17" s="62"/>
      <c r="AM17" s="72"/>
      <c r="AN17" s="68"/>
      <c r="AO17" s="68">
        <v>2</v>
      </c>
      <c r="AP17" s="68">
        <v>0</v>
      </c>
      <c r="AQ17" s="73" t="s">
        <v>1</v>
      </c>
      <c r="AR17" s="68">
        <v>0</v>
      </c>
      <c r="AS17" s="68">
        <v>0</v>
      </c>
      <c r="AT17" s="74"/>
      <c r="AU17" s="74"/>
      <c r="AV17" s="74"/>
      <c r="AW17" s="74"/>
      <c r="AX17" s="74"/>
      <c r="AZ17" s="42"/>
      <c r="BB17" s="54" t="s">
        <v>75</v>
      </c>
      <c r="BC17" s="65">
        <v>50</v>
      </c>
      <c r="BD17" s="65">
        <v>2</v>
      </c>
      <c r="BE17" s="56" t="s">
        <v>154</v>
      </c>
    </row>
    <row r="18" spans="1:59" x14ac:dyDescent="0.35">
      <c r="A18" s="24"/>
      <c r="B18" s="24"/>
      <c r="C18" s="24"/>
      <c r="D18" s="24"/>
      <c r="E18" s="24"/>
      <c r="F18" s="24"/>
      <c r="G18" s="61"/>
      <c r="H18" s="24"/>
      <c r="I18" s="24"/>
      <c r="J18" s="24"/>
      <c r="K18" s="24"/>
      <c r="L18" s="24"/>
      <c r="M18" s="24"/>
      <c r="N18" s="24"/>
      <c r="O18" s="24"/>
      <c r="P18" s="24"/>
      <c r="Q18" s="24"/>
      <c r="R18" s="24"/>
      <c r="S18" s="24"/>
      <c r="T18" s="24"/>
      <c r="U18" s="24"/>
      <c r="V18" s="24"/>
      <c r="W18" s="61"/>
      <c r="X18" s="61"/>
      <c r="Y18" s="61"/>
      <c r="AZ18" s="42"/>
      <c r="BB18" s="54" t="s">
        <v>76</v>
      </c>
      <c r="BC18" s="65">
        <v>50</v>
      </c>
      <c r="BD18" s="65">
        <v>5</v>
      </c>
      <c r="BE18" s="56" t="s">
        <v>154</v>
      </c>
    </row>
    <row r="19" spans="1:59" x14ac:dyDescent="0.35">
      <c r="A19" s="24"/>
      <c r="B19" s="24"/>
      <c r="C19" s="24"/>
      <c r="D19" s="24"/>
      <c r="E19" s="24"/>
      <c r="F19" s="24"/>
      <c r="G19" s="61"/>
      <c r="H19" s="61"/>
      <c r="I19" s="61"/>
      <c r="J19" s="61"/>
      <c r="K19" s="24"/>
      <c r="L19" s="24"/>
      <c r="M19" s="63" t="s">
        <v>38</v>
      </c>
      <c r="N19" s="24"/>
      <c r="O19" s="24"/>
      <c r="P19" s="24"/>
      <c r="Q19" s="24"/>
      <c r="R19" s="62" t="s">
        <v>40</v>
      </c>
      <c r="S19" s="24"/>
      <c r="T19" s="24"/>
      <c r="U19" s="77"/>
      <c r="V19" s="77"/>
      <c r="W19" s="77"/>
      <c r="X19" s="77"/>
      <c r="Y19" s="77"/>
      <c r="Z19" s="64" t="s">
        <v>41</v>
      </c>
      <c r="AA19" s="24"/>
      <c r="AB19" s="24"/>
      <c r="AC19" s="24"/>
      <c r="AD19" s="61"/>
      <c r="AE19" s="61"/>
      <c r="AF19" s="61"/>
      <c r="AG19" s="24"/>
      <c r="AH19" s="62" t="s">
        <v>43</v>
      </c>
      <c r="AZ19" s="42"/>
      <c r="BB19" s="54" t="s">
        <v>77</v>
      </c>
      <c r="BC19" s="76">
        <v>30</v>
      </c>
      <c r="BD19" s="76">
        <v>4</v>
      </c>
      <c r="BE19" s="56" t="s">
        <v>154</v>
      </c>
    </row>
    <row r="20" spans="1:59" x14ac:dyDescent="0.35">
      <c r="A20" s="24"/>
      <c r="B20" s="24"/>
      <c r="C20" s="53"/>
      <c r="D20" s="24"/>
      <c r="E20" s="62" t="s">
        <v>50</v>
      </c>
      <c r="F20" s="24"/>
      <c r="G20" s="61"/>
      <c r="H20" s="61"/>
      <c r="I20" s="61"/>
      <c r="J20" s="24"/>
      <c r="K20" s="24"/>
      <c r="L20" s="61"/>
      <c r="M20" s="63" t="s">
        <v>39</v>
      </c>
      <c r="N20" s="24"/>
      <c r="O20" s="24"/>
      <c r="P20" s="24"/>
      <c r="Q20" s="24"/>
      <c r="R20" s="62" t="s">
        <v>37</v>
      </c>
      <c r="S20" s="24"/>
      <c r="T20" s="24"/>
      <c r="U20" s="24"/>
      <c r="V20" s="24"/>
      <c r="W20" s="24"/>
      <c r="X20" s="24"/>
      <c r="Y20" s="24"/>
      <c r="Z20" s="63" t="s">
        <v>42</v>
      </c>
      <c r="AA20" s="24"/>
      <c r="AB20" s="24"/>
      <c r="AC20" s="24"/>
      <c r="AD20" s="61"/>
      <c r="AE20" s="24"/>
      <c r="AF20" s="61"/>
      <c r="AG20" s="24"/>
      <c r="AH20" s="63" t="s">
        <v>44</v>
      </c>
      <c r="AZ20" s="42"/>
      <c r="BB20" s="54" t="s">
        <v>78</v>
      </c>
      <c r="BC20" s="76">
        <v>50</v>
      </c>
      <c r="BD20" s="76">
        <v>6</v>
      </c>
      <c r="BE20" s="56" t="s">
        <v>154</v>
      </c>
    </row>
    <row r="21" spans="1:59" x14ac:dyDescent="0.35">
      <c r="A21" s="24"/>
      <c r="B21" s="24"/>
      <c r="C21" s="53" t="s">
        <v>0</v>
      </c>
      <c r="D21" s="52">
        <v>1</v>
      </c>
      <c r="E21" s="66" t="s">
        <v>52</v>
      </c>
      <c r="F21" s="24"/>
      <c r="G21" s="66"/>
      <c r="H21" s="68"/>
      <c r="I21" s="69">
        <v>1</v>
      </c>
      <c r="J21" s="69">
        <v>0</v>
      </c>
      <c r="K21" s="70" t="s">
        <v>1</v>
      </c>
      <c r="L21" s="69">
        <v>0</v>
      </c>
      <c r="M21" s="69">
        <v>0</v>
      </c>
      <c r="N21" s="24"/>
      <c r="O21" s="66" t="s">
        <v>57</v>
      </c>
      <c r="P21" s="66" t="s">
        <v>58</v>
      </c>
      <c r="Q21" s="66"/>
      <c r="R21" s="66"/>
      <c r="S21" s="24"/>
      <c r="T21" s="66"/>
      <c r="U21" s="68"/>
      <c r="V21" s="68"/>
      <c r="W21" s="69">
        <v>1</v>
      </c>
      <c r="X21" s="70" t="s">
        <v>1</v>
      </c>
      <c r="Y21" s="69">
        <v>0</v>
      </c>
      <c r="Z21" s="69">
        <v>0</v>
      </c>
      <c r="AA21" s="24"/>
      <c r="AB21" s="66"/>
      <c r="AC21" s="68"/>
      <c r="AD21" s="68">
        <v>1</v>
      </c>
      <c r="AE21" s="68">
        <v>0</v>
      </c>
      <c r="AF21" s="73" t="s">
        <v>1</v>
      </c>
      <c r="AG21" s="68">
        <v>0</v>
      </c>
      <c r="AH21" s="68">
        <v>0</v>
      </c>
      <c r="AZ21" s="42"/>
      <c r="BB21" s="54" t="s">
        <v>79</v>
      </c>
      <c r="BC21" s="76">
        <v>50</v>
      </c>
      <c r="BD21" s="76">
        <v>3</v>
      </c>
      <c r="BE21" s="56" t="s">
        <v>154</v>
      </c>
    </row>
    <row r="22" spans="1:59" x14ac:dyDescent="0.35">
      <c r="A22" s="24"/>
      <c r="B22" s="24"/>
      <c r="C22" s="53" t="s">
        <v>0</v>
      </c>
      <c r="D22" s="52">
        <v>2</v>
      </c>
      <c r="E22" s="66" t="s">
        <v>53</v>
      </c>
      <c r="F22" s="24"/>
      <c r="G22" s="66"/>
      <c r="H22" s="68"/>
      <c r="I22" s="69"/>
      <c r="J22" s="69">
        <v>5</v>
      </c>
      <c r="K22" s="70" t="s">
        <v>1</v>
      </c>
      <c r="L22" s="69">
        <v>0</v>
      </c>
      <c r="M22" s="69">
        <v>0</v>
      </c>
      <c r="N22" s="24"/>
      <c r="O22" s="66" t="s">
        <v>57</v>
      </c>
      <c r="P22" s="66" t="s">
        <v>58</v>
      </c>
      <c r="Q22" s="66"/>
      <c r="R22" s="66"/>
      <c r="S22" s="24"/>
      <c r="T22" s="66"/>
      <c r="U22" s="68"/>
      <c r="V22" s="68"/>
      <c r="W22" s="69">
        <v>1</v>
      </c>
      <c r="X22" s="70" t="s">
        <v>1</v>
      </c>
      <c r="Y22" s="69">
        <v>0</v>
      </c>
      <c r="Z22" s="69">
        <v>0</v>
      </c>
      <c r="AA22" s="24"/>
      <c r="AB22" s="66"/>
      <c r="AC22" s="68"/>
      <c r="AD22" s="68"/>
      <c r="AE22" s="68">
        <v>5</v>
      </c>
      <c r="AF22" s="73" t="s">
        <v>1</v>
      </c>
      <c r="AG22" s="68">
        <v>0</v>
      </c>
      <c r="AH22" s="68">
        <v>0</v>
      </c>
      <c r="AZ22" s="42"/>
      <c r="BB22" s="54" t="s">
        <v>88</v>
      </c>
      <c r="BC22" s="76">
        <v>8</v>
      </c>
      <c r="BD22" s="76">
        <v>5</v>
      </c>
      <c r="BE22" s="56" t="s">
        <v>152</v>
      </c>
    </row>
    <row r="23" spans="1:59" x14ac:dyDescent="0.35">
      <c r="A23" s="24"/>
      <c r="B23" s="24"/>
      <c r="C23" s="53" t="s">
        <v>0</v>
      </c>
      <c r="D23" s="52">
        <v>3</v>
      </c>
      <c r="E23" s="66" t="s">
        <v>54</v>
      </c>
      <c r="F23" s="24"/>
      <c r="G23" s="66"/>
      <c r="H23" s="68"/>
      <c r="I23" s="69"/>
      <c r="J23" s="69">
        <v>3</v>
      </c>
      <c r="K23" s="70" t="s">
        <v>1</v>
      </c>
      <c r="L23" s="69">
        <v>0</v>
      </c>
      <c r="M23" s="69">
        <v>0</v>
      </c>
      <c r="N23" s="24"/>
      <c r="O23" s="66" t="s">
        <v>57</v>
      </c>
      <c r="P23" s="66" t="s">
        <v>58</v>
      </c>
      <c r="Q23" s="66"/>
      <c r="R23" s="66"/>
      <c r="S23" s="24"/>
      <c r="T23" s="66"/>
      <c r="U23" s="68"/>
      <c r="V23" s="68"/>
      <c r="W23" s="69">
        <v>1</v>
      </c>
      <c r="X23" s="70" t="s">
        <v>1</v>
      </c>
      <c r="Y23" s="69">
        <v>0</v>
      </c>
      <c r="Z23" s="69">
        <v>0</v>
      </c>
      <c r="AA23" s="24"/>
      <c r="AB23" s="66"/>
      <c r="AC23" s="68"/>
      <c r="AD23" s="68"/>
      <c r="AE23" s="68">
        <v>3</v>
      </c>
      <c r="AF23" s="73" t="s">
        <v>1</v>
      </c>
      <c r="AG23" s="68">
        <v>0</v>
      </c>
      <c r="AH23" s="68">
        <v>0</v>
      </c>
      <c r="AZ23" s="42"/>
      <c r="BB23" s="54" t="s">
        <v>89</v>
      </c>
      <c r="BC23" s="76">
        <v>1</v>
      </c>
      <c r="BD23" s="76">
        <v>30</v>
      </c>
      <c r="BE23" s="56" t="s">
        <v>153</v>
      </c>
    </row>
    <row r="24" spans="1:59" x14ac:dyDescent="0.35">
      <c r="A24" s="24"/>
      <c r="B24" s="24"/>
      <c r="C24" s="53" t="s">
        <v>0</v>
      </c>
      <c r="D24" s="52">
        <v>4</v>
      </c>
      <c r="E24" s="66" t="s">
        <v>55</v>
      </c>
      <c r="F24" s="24"/>
      <c r="G24" s="66"/>
      <c r="H24" s="68"/>
      <c r="I24" s="69"/>
      <c r="J24" s="69">
        <v>1</v>
      </c>
      <c r="K24" s="70" t="s">
        <v>1</v>
      </c>
      <c r="L24" s="69">
        <v>0</v>
      </c>
      <c r="M24" s="69">
        <v>0</v>
      </c>
      <c r="N24" s="24"/>
      <c r="O24" s="66" t="s">
        <v>57</v>
      </c>
      <c r="P24" s="66" t="s">
        <v>58</v>
      </c>
      <c r="Q24" s="66"/>
      <c r="R24" s="66"/>
      <c r="S24" s="24"/>
      <c r="T24" s="66"/>
      <c r="U24" s="68"/>
      <c r="V24" s="68"/>
      <c r="W24" s="69">
        <v>1</v>
      </c>
      <c r="X24" s="70" t="s">
        <v>1</v>
      </c>
      <c r="Y24" s="69">
        <v>0</v>
      </c>
      <c r="Z24" s="69">
        <v>0</v>
      </c>
      <c r="AA24" s="24"/>
      <c r="AB24" s="66"/>
      <c r="AC24" s="68"/>
      <c r="AD24" s="68"/>
      <c r="AE24" s="68">
        <v>1</v>
      </c>
      <c r="AF24" s="73" t="s">
        <v>1</v>
      </c>
      <c r="AG24" s="68">
        <v>0</v>
      </c>
      <c r="AH24" s="68">
        <v>0</v>
      </c>
      <c r="AZ24" s="42"/>
      <c r="BB24" s="54" t="s">
        <v>146</v>
      </c>
      <c r="BC24" s="76">
        <v>10</v>
      </c>
      <c r="BD24" s="76">
        <v>5</v>
      </c>
      <c r="BE24" s="56" t="s">
        <v>152</v>
      </c>
    </row>
    <row r="25" spans="1:59" x14ac:dyDescent="0.35">
      <c r="A25" s="24"/>
      <c r="B25" s="24"/>
      <c r="C25" s="53" t="s">
        <v>0</v>
      </c>
      <c r="D25" s="52">
        <v>5</v>
      </c>
      <c r="E25" s="72" t="s">
        <v>56</v>
      </c>
      <c r="F25" s="24"/>
      <c r="G25" s="66"/>
      <c r="H25" s="68"/>
      <c r="I25" s="69"/>
      <c r="J25" s="69">
        <v>1</v>
      </c>
      <c r="K25" s="70" t="s">
        <v>1</v>
      </c>
      <c r="L25" s="69">
        <v>0</v>
      </c>
      <c r="M25" s="69">
        <v>0</v>
      </c>
      <c r="N25" s="24"/>
      <c r="O25" s="66" t="s">
        <v>57</v>
      </c>
      <c r="P25" s="66" t="s">
        <v>58</v>
      </c>
      <c r="Q25" s="66"/>
      <c r="R25" s="66"/>
      <c r="S25" s="24"/>
      <c r="T25" s="66"/>
      <c r="U25" s="68"/>
      <c r="V25" s="68"/>
      <c r="W25" s="69">
        <v>1</v>
      </c>
      <c r="X25" s="70" t="s">
        <v>1</v>
      </c>
      <c r="Y25" s="69">
        <v>0</v>
      </c>
      <c r="Z25" s="69">
        <v>0</v>
      </c>
      <c r="AA25" s="24"/>
      <c r="AB25" s="66"/>
      <c r="AC25" s="68"/>
      <c r="AD25" s="68"/>
      <c r="AE25" s="68">
        <v>1</v>
      </c>
      <c r="AF25" s="73" t="s">
        <v>1</v>
      </c>
      <c r="AG25" s="68">
        <v>0</v>
      </c>
      <c r="AH25" s="68">
        <v>0</v>
      </c>
      <c r="AZ25" s="42"/>
      <c r="BB25" s="54" t="s">
        <v>147</v>
      </c>
      <c r="BC25" s="76">
        <v>10</v>
      </c>
      <c r="BD25" s="76">
        <v>1</v>
      </c>
      <c r="BE25" s="56" t="s">
        <v>152</v>
      </c>
    </row>
    <row r="26" spans="1:59" x14ac:dyDescent="0.35">
      <c r="AZ26" s="42"/>
      <c r="BB26" s="54" t="s">
        <v>148</v>
      </c>
      <c r="BC26" s="76">
        <v>5</v>
      </c>
      <c r="BD26" s="76">
        <v>1</v>
      </c>
      <c r="BE26" s="56" t="s">
        <v>152</v>
      </c>
    </row>
    <row r="27" spans="1:59" ht="16" thickBot="1" x14ac:dyDescent="0.4">
      <c r="A27" s="49" t="s">
        <v>661</v>
      </c>
      <c r="B27" s="50" t="s">
        <v>60</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58"/>
      <c r="BB27" s="78" t="s">
        <v>97</v>
      </c>
      <c r="BC27" s="79">
        <v>1</v>
      </c>
      <c r="BD27" s="79">
        <v>2</v>
      </c>
      <c r="BE27" s="56" t="s">
        <v>152</v>
      </c>
      <c r="BF27" s="24"/>
    </row>
    <row r="28" spans="1:59" x14ac:dyDescent="0.35">
      <c r="A28" s="62"/>
      <c r="B28" s="52" t="s">
        <v>30</v>
      </c>
      <c r="D28" s="53"/>
      <c r="E28" s="53" t="s">
        <v>31</v>
      </c>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58"/>
      <c r="BC28" s="80"/>
    </row>
    <row r="29" spans="1:59" x14ac:dyDescent="0.35">
      <c r="A29" s="24"/>
      <c r="B29" s="24"/>
      <c r="C29" s="53" t="s">
        <v>32</v>
      </c>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61"/>
      <c r="AU29" s="24"/>
      <c r="AV29" s="24"/>
      <c r="AW29" s="24"/>
      <c r="AX29" s="24"/>
      <c r="AY29" s="24"/>
      <c r="AZ29" s="58"/>
      <c r="BB29" s="24"/>
      <c r="BC29" s="24"/>
      <c r="BD29" s="24"/>
      <c r="BE29" s="24"/>
    </row>
    <row r="30" spans="1:59" x14ac:dyDescent="0.35">
      <c r="A30" s="24"/>
      <c r="B30" s="24"/>
      <c r="C30" s="59" t="s">
        <v>61</v>
      </c>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61"/>
      <c r="AU30" s="24"/>
      <c r="AV30" s="24"/>
      <c r="AW30" s="24"/>
      <c r="AX30" s="24"/>
      <c r="AY30" s="24"/>
      <c r="AZ30" s="58"/>
      <c r="BF30" s="48"/>
    </row>
    <row r="31" spans="1:59" x14ac:dyDescent="0.35">
      <c r="A31" s="81"/>
      <c r="B31" s="81"/>
      <c r="C31" s="82"/>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3"/>
      <c r="AU31" s="81"/>
      <c r="AV31" s="81"/>
      <c r="AW31" s="81"/>
      <c r="AX31" s="81"/>
      <c r="AY31" s="81"/>
      <c r="AZ31" s="84"/>
      <c r="BB31" s="46" t="s">
        <v>696</v>
      </c>
      <c r="BC31" s="26"/>
      <c r="BD31" s="26"/>
      <c r="BE31" s="26"/>
      <c r="BF31" s="47"/>
      <c r="BG31" s="46"/>
    </row>
    <row r="32" spans="1:59" ht="16" thickBot="1" x14ac:dyDescent="0.4">
      <c r="A32" s="81"/>
      <c r="B32" s="81"/>
      <c r="C32" s="82"/>
      <c r="D32" s="81"/>
      <c r="E32" s="81"/>
      <c r="F32" s="81"/>
      <c r="G32" s="81" t="s">
        <v>62</v>
      </c>
      <c r="H32" s="81"/>
      <c r="I32" s="81"/>
      <c r="J32" s="81"/>
      <c r="K32" s="81"/>
      <c r="L32" s="81"/>
      <c r="M32" s="81" t="s">
        <v>62</v>
      </c>
      <c r="N32" s="81"/>
      <c r="O32" s="81"/>
      <c r="P32" s="81"/>
      <c r="R32" s="81"/>
      <c r="S32" s="81" t="s">
        <v>62</v>
      </c>
      <c r="T32" s="81"/>
      <c r="U32" s="81"/>
      <c r="V32" s="81"/>
      <c r="X32" s="81"/>
      <c r="Y32" s="81" t="s">
        <v>62</v>
      </c>
      <c r="Z32" s="81"/>
      <c r="AA32" s="81"/>
      <c r="AB32" s="81"/>
      <c r="AD32" s="81"/>
      <c r="AE32" s="81"/>
      <c r="AF32" s="81"/>
      <c r="AG32" s="81"/>
      <c r="AH32" s="81"/>
      <c r="AJ32" s="81"/>
      <c r="AK32" s="81"/>
      <c r="AL32" s="81"/>
      <c r="AM32" s="85"/>
      <c r="AN32" s="81"/>
      <c r="AO32" s="81"/>
      <c r="AP32" s="81"/>
      <c r="AQ32" s="81"/>
      <c r="AR32" s="81"/>
      <c r="AS32" s="81"/>
      <c r="AT32" s="83"/>
      <c r="AU32" s="24"/>
      <c r="AV32" s="24"/>
      <c r="AW32" s="24"/>
      <c r="AX32" s="24"/>
      <c r="AZ32" s="42"/>
      <c r="BB32" s="24" t="s">
        <v>155</v>
      </c>
      <c r="BF32" s="48"/>
    </row>
    <row r="33" spans="1:58" ht="45" customHeight="1" x14ac:dyDescent="0.35">
      <c r="A33" s="81"/>
      <c r="B33" s="81"/>
      <c r="C33" s="82"/>
      <c r="D33" s="81"/>
      <c r="E33" s="81"/>
      <c r="F33" s="81"/>
      <c r="G33" s="81" t="s">
        <v>63</v>
      </c>
      <c r="H33" s="81"/>
      <c r="I33" s="81"/>
      <c r="J33" s="81"/>
      <c r="K33" s="81"/>
      <c r="L33" s="81"/>
      <c r="M33" s="81" t="s">
        <v>65</v>
      </c>
      <c r="N33" s="81"/>
      <c r="O33" s="81"/>
      <c r="P33" s="81"/>
      <c r="R33" s="81"/>
      <c r="S33" s="81" t="s">
        <v>67</v>
      </c>
      <c r="T33" s="81"/>
      <c r="U33" s="81"/>
      <c r="V33" s="81"/>
      <c r="X33" s="81"/>
      <c r="Y33" s="83" t="s">
        <v>69</v>
      </c>
      <c r="Z33" s="81"/>
      <c r="AA33" s="81"/>
      <c r="AB33" s="81"/>
      <c r="AD33" s="81"/>
      <c r="AE33" s="81"/>
      <c r="AF33" s="81"/>
      <c r="AG33" s="81"/>
      <c r="AH33" s="81"/>
      <c r="AI33" s="81" t="s">
        <v>62</v>
      </c>
      <c r="AJ33" s="83"/>
      <c r="AK33" s="83"/>
      <c r="AL33" s="83"/>
      <c r="AM33" s="85"/>
      <c r="AN33" s="81"/>
      <c r="AO33" s="81"/>
      <c r="AP33" s="83"/>
      <c r="AQ33" s="81"/>
      <c r="AR33" s="86"/>
      <c r="AT33" s="83"/>
      <c r="AU33" s="24"/>
      <c r="AV33" s="24"/>
      <c r="AW33" s="24"/>
      <c r="AX33" s="24"/>
      <c r="AZ33" s="42"/>
      <c r="BB33" s="22" t="s">
        <v>144</v>
      </c>
      <c r="BC33" s="23" t="s">
        <v>149</v>
      </c>
      <c r="BD33" s="558" t="s">
        <v>150</v>
      </c>
      <c r="BE33" s="561"/>
      <c r="BF33" s="25" t="s">
        <v>156</v>
      </c>
    </row>
    <row r="34" spans="1:58" x14ac:dyDescent="0.35">
      <c r="A34" s="81"/>
      <c r="B34" s="81"/>
      <c r="C34" s="81"/>
      <c r="D34" s="81"/>
      <c r="E34" s="81"/>
      <c r="F34" s="81"/>
      <c r="G34" s="81" t="s">
        <v>64</v>
      </c>
      <c r="H34" s="81"/>
      <c r="I34" s="81"/>
      <c r="J34" s="81"/>
      <c r="K34" s="81"/>
      <c r="L34" s="81"/>
      <c r="M34" s="81" t="s">
        <v>66</v>
      </c>
      <c r="N34" s="81"/>
      <c r="O34" s="81"/>
      <c r="P34" s="81"/>
      <c r="R34" s="81"/>
      <c r="S34" s="87" t="s">
        <v>68</v>
      </c>
      <c r="T34" s="81"/>
      <c r="U34" s="81"/>
      <c r="V34" s="81"/>
      <c r="X34" s="81"/>
      <c r="Y34" s="83" t="s">
        <v>70</v>
      </c>
      <c r="Z34" s="81"/>
      <c r="AA34" s="81"/>
      <c r="AB34" s="81"/>
      <c r="AD34" s="81"/>
      <c r="AE34" s="88"/>
      <c r="AF34" s="88"/>
      <c r="AG34" s="81"/>
      <c r="AH34" s="81"/>
      <c r="AI34" s="83" t="s">
        <v>71</v>
      </c>
      <c r="AJ34" s="85"/>
      <c r="AK34" s="85"/>
      <c r="AL34" s="85"/>
      <c r="AM34" s="85"/>
      <c r="AN34" s="81"/>
      <c r="AO34" s="81"/>
      <c r="AP34" s="85"/>
      <c r="AQ34" s="62" t="s">
        <v>41</v>
      </c>
      <c r="AR34" s="89"/>
      <c r="AT34" s="83"/>
      <c r="AU34" s="24"/>
      <c r="AV34" s="24"/>
      <c r="AW34" s="24"/>
      <c r="AX34" s="24"/>
      <c r="AY34" s="62" t="s">
        <v>43</v>
      </c>
      <c r="AZ34" s="90"/>
      <c r="BB34" s="54" t="s">
        <v>45</v>
      </c>
      <c r="BC34" s="91">
        <v>10</v>
      </c>
      <c r="BD34" s="91">
        <v>20</v>
      </c>
      <c r="BE34" s="65" t="s">
        <v>151</v>
      </c>
      <c r="BF34" s="92">
        <f t="shared" ref="BF34:BF54" si="0">BC34*BD34</f>
        <v>200</v>
      </c>
    </row>
    <row r="35" spans="1:58" x14ac:dyDescent="0.35">
      <c r="A35" s="81"/>
      <c r="B35" s="81"/>
      <c r="C35" s="81"/>
      <c r="D35" s="81"/>
      <c r="E35" s="62" t="s">
        <v>74</v>
      </c>
      <c r="F35" s="93"/>
      <c r="G35" s="93" t="s">
        <v>73</v>
      </c>
      <c r="H35" s="93"/>
      <c r="I35" s="93"/>
      <c r="J35" s="93"/>
      <c r="K35" s="93"/>
      <c r="L35" s="93"/>
      <c r="M35" s="94"/>
      <c r="N35" s="82"/>
      <c r="O35" s="93"/>
      <c r="P35" s="95"/>
      <c r="Q35" s="82"/>
      <c r="R35" s="93"/>
      <c r="S35" s="81" t="s">
        <v>66</v>
      </c>
      <c r="T35" s="93"/>
      <c r="U35" s="93"/>
      <c r="V35" s="93"/>
      <c r="W35" s="93"/>
      <c r="X35" s="93"/>
      <c r="Y35" s="81" t="s">
        <v>66</v>
      </c>
      <c r="Z35" s="96"/>
      <c r="AA35" s="96"/>
      <c r="AB35" s="96"/>
      <c r="AC35" s="93"/>
      <c r="AD35" s="93"/>
      <c r="AE35" s="82"/>
      <c r="AF35" s="96"/>
      <c r="AG35" s="93"/>
      <c r="AH35" s="96"/>
      <c r="AI35" s="82" t="s">
        <v>72</v>
      </c>
      <c r="AJ35" s="93"/>
      <c r="AK35" s="93"/>
      <c r="AL35" s="93"/>
      <c r="AM35" s="93"/>
      <c r="AN35" s="93"/>
      <c r="AO35" s="93"/>
      <c r="AP35" s="93"/>
      <c r="AQ35" s="97" t="s">
        <v>42</v>
      </c>
      <c r="AR35" s="93"/>
      <c r="AS35" s="93"/>
      <c r="AT35" s="82"/>
      <c r="AU35" s="82"/>
      <c r="AV35" s="93"/>
      <c r="AW35" s="82"/>
      <c r="AX35" s="93"/>
      <c r="AY35" s="97" t="s">
        <v>44</v>
      </c>
      <c r="AZ35" s="90"/>
      <c r="BB35" s="54" t="s">
        <v>46</v>
      </c>
      <c r="BC35" s="91">
        <v>10</v>
      </c>
      <c r="BD35" s="91">
        <v>10</v>
      </c>
      <c r="BE35" s="65" t="s">
        <v>151</v>
      </c>
      <c r="BF35" s="92">
        <f t="shared" si="0"/>
        <v>100</v>
      </c>
    </row>
    <row r="36" spans="1:58" x14ac:dyDescent="0.35">
      <c r="A36" s="24"/>
      <c r="B36" s="24"/>
      <c r="C36" s="53" t="s">
        <v>0</v>
      </c>
      <c r="D36" s="52">
        <v>1</v>
      </c>
      <c r="E36" s="66" t="s">
        <v>75</v>
      </c>
      <c r="F36" s="81"/>
      <c r="G36" s="66"/>
      <c r="H36" s="66"/>
      <c r="I36" s="66"/>
      <c r="J36" s="98">
        <v>1</v>
      </c>
      <c r="K36" s="98">
        <v>0</v>
      </c>
      <c r="L36" s="24"/>
      <c r="M36" s="66"/>
      <c r="N36" s="66"/>
      <c r="O36" s="66"/>
      <c r="P36" s="66"/>
      <c r="Q36" s="98">
        <v>5</v>
      </c>
      <c r="R36" s="24"/>
      <c r="S36" s="66"/>
      <c r="T36" s="66"/>
      <c r="U36" s="66"/>
      <c r="V36" s="66"/>
      <c r="W36" s="98">
        <v>3</v>
      </c>
      <c r="X36" s="24"/>
      <c r="Y36" s="66"/>
      <c r="Z36" s="66"/>
      <c r="AA36" s="66"/>
      <c r="AB36" s="98">
        <v>1</v>
      </c>
      <c r="AC36" s="98">
        <v>0</v>
      </c>
      <c r="AD36" s="24"/>
      <c r="AE36" s="66"/>
      <c r="AF36" s="66"/>
      <c r="AG36" s="66"/>
      <c r="AH36" s="66"/>
      <c r="AI36" s="66">
        <v>2</v>
      </c>
      <c r="AJ36" s="24"/>
      <c r="AK36" s="68"/>
      <c r="AL36" s="68"/>
      <c r="AM36" s="69">
        <v>5</v>
      </c>
      <c r="AN36" s="69">
        <v>0</v>
      </c>
      <c r="AO36" s="73" t="s">
        <v>1</v>
      </c>
      <c r="AP36" s="69">
        <v>0</v>
      </c>
      <c r="AQ36" s="69">
        <v>0</v>
      </c>
      <c r="AR36" s="24"/>
      <c r="AS36" s="99"/>
      <c r="AT36" s="68">
        <v>1</v>
      </c>
      <c r="AU36" s="100">
        <v>0</v>
      </c>
      <c r="AV36" s="68">
        <v>0</v>
      </c>
      <c r="AW36" s="73" t="s">
        <v>1</v>
      </c>
      <c r="AX36" s="68">
        <v>0</v>
      </c>
      <c r="AY36" s="68">
        <v>0</v>
      </c>
      <c r="AZ36" s="101"/>
      <c r="BB36" s="54" t="s">
        <v>47</v>
      </c>
      <c r="BC36" s="91">
        <v>10</v>
      </c>
      <c r="BD36" s="66">
        <v>5</v>
      </c>
      <c r="BE36" s="65" t="s">
        <v>151</v>
      </c>
      <c r="BF36" s="92">
        <f t="shared" si="0"/>
        <v>50</v>
      </c>
    </row>
    <row r="37" spans="1:58" x14ac:dyDescent="0.35">
      <c r="A37" s="24"/>
      <c r="B37" s="24"/>
      <c r="C37" s="53" t="s">
        <v>0</v>
      </c>
      <c r="D37" s="52">
        <v>2</v>
      </c>
      <c r="E37" s="66" t="s">
        <v>76</v>
      </c>
      <c r="F37" s="81"/>
      <c r="G37" s="66"/>
      <c r="H37" s="66"/>
      <c r="I37" s="66"/>
      <c r="J37" s="98">
        <v>1</v>
      </c>
      <c r="K37" s="98">
        <v>0</v>
      </c>
      <c r="L37" s="24"/>
      <c r="M37" s="66"/>
      <c r="N37" s="66"/>
      <c r="O37" s="66"/>
      <c r="P37" s="66"/>
      <c r="Q37" s="98">
        <v>3</v>
      </c>
      <c r="R37" s="24"/>
      <c r="S37" s="66"/>
      <c r="T37" s="66"/>
      <c r="U37" s="66"/>
      <c r="V37" s="66"/>
      <c r="W37" s="98">
        <v>3</v>
      </c>
      <c r="X37" s="24"/>
      <c r="Y37" s="66"/>
      <c r="Z37" s="66"/>
      <c r="AA37" s="66"/>
      <c r="AB37" s="98"/>
      <c r="AC37" s="98">
        <v>5</v>
      </c>
      <c r="AD37" s="24"/>
      <c r="AE37" s="66"/>
      <c r="AF37" s="66"/>
      <c r="AG37" s="66"/>
      <c r="AH37" s="66"/>
      <c r="AI37" s="66">
        <v>5</v>
      </c>
      <c r="AJ37" s="24"/>
      <c r="AK37" s="68"/>
      <c r="AL37" s="68"/>
      <c r="AM37" s="69">
        <v>5</v>
      </c>
      <c r="AN37" s="69">
        <v>0</v>
      </c>
      <c r="AO37" s="73" t="s">
        <v>1</v>
      </c>
      <c r="AP37" s="69">
        <v>0</v>
      </c>
      <c r="AQ37" s="69">
        <v>0</v>
      </c>
      <c r="AR37" s="24"/>
      <c r="AS37" s="99"/>
      <c r="AT37" s="68">
        <v>2</v>
      </c>
      <c r="AU37" s="100">
        <v>5</v>
      </c>
      <c r="AV37" s="68">
        <v>0</v>
      </c>
      <c r="AW37" s="73" t="s">
        <v>1</v>
      </c>
      <c r="AX37" s="68">
        <v>0</v>
      </c>
      <c r="AY37" s="68">
        <v>0</v>
      </c>
      <c r="AZ37" s="101"/>
      <c r="BB37" s="54" t="s">
        <v>48</v>
      </c>
      <c r="BC37" s="91">
        <v>10</v>
      </c>
      <c r="BD37" s="102">
        <v>3</v>
      </c>
      <c r="BE37" s="65" t="s">
        <v>151</v>
      </c>
      <c r="BF37" s="92">
        <f t="shared" si="0"/>
        <v>30</v>
      </c>
    </row>
    <row r="38" spans="1:58" x14ac:dyDescent="0.35">
      <c r="A38" s="24"/>
      <c r="B38" s="24"/>
      <c r="C38" s="53" t="s">
        <v>0</v>
      </c>
      <c r="D38" s="52">
        <v>3</v>
      </c>
      <c r="E38" s="66" t="s">
        <v>77</v>
      </c>
      <c r="F38" s="81"/>
      <c r="G38" s="66"/>
      <c r="H38" s="66"/>
      <c r="I38" s="66"/>
      <c r="J38" s="98"/>
      <c r="K38" s="98">
        <v>5</v>
      </c>
      <c r="L38" s="24"/>
      <c r="M38" s="66"/>
      <c r="N38" s="66"/>
      <c r="O38" s="66"/>
      <c r="P38" s="66"/>
      <c r="Q38" s="98">
        <v>3</v>
      </c>
      <c r="R38" s="24"/>
      <c r="S38" s="66"/>
      <c r="T38" s="66"/>
      <c r="U38" s="66"/>
      <c r="V38" s="66"/>
      <c r="W38" s="98">
        <v>2</v>
      </c>
      <c r="X38" s="24"/>
      <c r="Y38" s="66"/>
      <c r="Z38" s="66"/>
      <c r="AA38" s="66"/>
      <c r="AB38" s="98"/>
      <c r="AC38" s="98">
        <v>2</v>
      </c>
      <c r="AD38" s="24"/>
      <c r="AE38" s="66"/>
      <c r="AF38" s="66"/>
      <c r="AG38" s="66"/>
      <c r="AH38" s="66"/>
      <c r="AI38" s="66">
        <v>4</v>
      </c>
      <c r="AJ38" s="24"/>
      <c r="AK38" s="68"/>
      <c r="AL38" s="68"/>
      <c r="AM38" s="69">
        <v>3</v>
      </c>
      <c r="AN38" s="69">
        <v>0</v>
      </c>
      <c r="AO38" s="73" t="s">
        <v>1</v>
      </c>
      <c r="AP38" s="69">
        <v>0</v>
      </c>
      <c r="AQ38" s="69">
        <v>0</v>
      </c>
      <c r="AR38" s="24"/>
      <c r="AS38" s="99"/>
      <c r="AT38" s="68">
        <v>1</v>
      </c>
      <c r="AU38" s="100">
        <v>2</v>
      </c>
      <c r="AV38" s="68">
        <v>0</v>
      </c>
      <c r="AW38" s="73" t="s">
        <v>1</v>
      </c>
      <c r="AX38" s="68">
        <v>0</v>
      </c>
      <c r="AY38" s="68">
        <v>0</v>
      </c>
      <c r="AZ38" s="101"/>
      <c r="BB38" s="54" t="s">
        <v>145</v>
      </c>
      <c r="BC38" s="91">
        <v>10</v>
      </c>
      <c r="BD38" s="103">
        <v>2</v>
      </c>
      <c r="BE38" s="65" t="s">
        <v>151</v>
      </c>
      <c r="BF38" s="92">
        <f t="shared" si="0"/>
        <v>20</v>
      </c>
    </row>
    <row r="39" spans="1:58" x14ac:dyDescent="0.35">
      <c r="A39" s="24"/>
      <c r="B39" s="24"/>
      <c r="C39" s="53" t="s">
        <v>0</v>
      </c>
      <c r="D39" s="52">
        <v>4</v>
      </c>
      <c r="E39" s="66" t="s">
        <v>78</v>
      </c>
      <c r="F39" s="81"/>
      <c r="G39" s="66"/>
      <c r="H39" s="66"/>
      <c r="I39" s="66"/>
      <c r="J39" s="98"/>
      <c r="K39" s="98">
        <v>5</v>
      </c>
      <c r="L39" s="24"/>
      <c r="M39" s="66"/>
      <c r="N39" s="66"/>
      <c r="O39" s="66"/>
      <c r="P39" s="66"/>
      <c r="Q39" s="98">
        <v>2</v>
      </c>
      <c r="R39" s="24"/>
      <c r="S39" s="66"/>
      <c r="T39" s="66"/>
      <c r="U39" s="66"/>
      <c r="V39" s="66"/>
      <c r="W39" s="98">
        <v>0</v>
      </c>
      <c r="X39" s="24"/>
      <c r="Y39" s="66"/>
      <c r="Z39" s="66"/>
      <c r="AA39" s="66"/>
      <c r="AB39" s="98"/>
      <c r="AC39" s="98">
        <v>1</v>
      </c>
      <c r="AD39" s="24"/>
      <c r="AE39" s="66"/>
      <c r="AF39" s="66"/>
      <c r="AG39" s="66"/>
      <c r="AH39" s="66"/>
      <c r="AI39" s="66">
        <v>6</v>
      </c>
      <c r="AJ39" s="24"/>
      <c r="AK39" s="68"/>
      <c r="AL39" s="68"/>
      <c r="AM39" s="69">
        <v>5</v>
      </c>
      <c r="AN39" s="69">
        <v>0</v>
      </c>
      <c r="AO39" s="73" t="s">
        <v>1</v>
      </c>
      <c r="AP39" s="69">
        <v>0</v>
      </c>
      <c r="AQ39" s="69">
        <v>0</v>
      </c>
      <c r="AR39" s="24"/>
      <c r="AS39" s="99"/>
      <c r="AT39" s="68">
        <v>3</v>
      </c>
      <c r="AU39" s="100">
        <v>0</v>
      </c>
      <c r="AV39" s="68">
        <v>0</v>
      </c>
      <c r="AW39" s="73" t="s">
        <v>1</v>
      </c>
      <c r="AX39" s="68">
        <v>0</v>
      </c>
      <c r="AY39" s="68">
        <v>0</v>
      </c>
      <c r="AZ39" s="101"/>
      <c r="BB39" s="54" t="s">
        <v>52</v>
      </c>
      <c r="BC39" s="103">
        <v>1</v>
      </c>
      <c r="BD39" s="103">
        <v>10</v>
      </c>
      <c r="BE39" s="65" t="s">
        <v>151</v>
      </c>
      <c r="BF39" s="92">
        <f t="shared" si="0"/>
        <v>10</v>
      </c>
    </row>
    <row r="40" spans="1:58" x14ac:dyDescent="0.35">
      <c r="A40" s="24"/>
      <c r="B40" s="24"/>
      <c r="C40" s="53" t="s">
        <v>0</v>
      </c>
      <c r="D40" s="52">
        <v>5</v>
      </c>
      <c r="E40" s="66" t="s">
        <v>79</v>
      </c>
      <c r="F40" s="81"/>
      <c r="G40" s="66"/>
      <c r="H40" s="66"/>
      <c r="I40" s="66"/>
      <c r="J40" s="98"/>
      <c r="K40" s="98">
        <v>3</v>
      </c>
      <c r="L40" s="24"/>
      <c r="M40" s="66"/>
      <c r="N40" s="66"/>
      <c r="O40" s="66"/>
      <c r="P40" s="66"/>
      <c r="Q40" s="98">
        <v>0</v>
      </c>
      <c r="R40" s="24"/>
      <c r="S40" s="66"/>
      <c r="T40" s="66"/>
      <c r="U40" s="66"/>
      <c r="V40" s="66"/>
      <c r="W40" s="98">
        <v>0</v>
      </c>
      <c r="X40" s="24"/>
      <c r="Y40" s="66"/>
      <c r="Z40" s="66"/>
      <c r="AA40" s="66"/>
      <c r="AB40" s="98"/>
      <c r="AC40" s="98">
        <v>0</v>
      </c>
      <c r="AD40" s="24"/>
      <c r="AE40" s="66"/>
      <c r="AF40" s="66"/>
      <c r="AG40" s="66"/>
      <c r="AH40" s="66"/>
      <c r="AI40" s="66">
        <v>3</v>
      </c>
      <c r="AJ40" s="24"/>
      <c r="AK40" s="68"/>
      <c r="AL40" s="68"/>
      <c r="AM40" s="69">
        <v>5</v>
      </c>
      <c r="AN40" s="69">
        <v>0</v>
      </c>
      <c r="AO40" s="73" t="s">
        <v>1</v>
      </c>
      <c r="AP40" s="69">
        <v>0</v>
      </c>
      <c r="AQ40" s="69">
        <v>0</v>
      </c>
      <c r="AR40" s="24"/>
      <c r="AS40" s="99"/>
      <c r="AT40" s="68">
        <v>1</v>
      </c>
      <c r="AU40" s="100">
        <v>5</v>
      </c>
      <c r="AV40" s="68">
        <v>0</v>
      </c>
      <c r="AW40" s="73" t="s">
        <v>1</v>
      </c>
      <c r="AX40" s="68">
        <v>0</v>
      </c>
      <c r="AY40" s="68">
        <v>0</v>
      </c>
      <c r="AZ40" s="101"/>
      <c r="BB40" s="54" t="s">
        <v>53</v>
      </c>
      <c r="BC40" s="103">
        <v>1</v>
      </c>
      <c r="BD40" s="103">
        <v>5</v>
      </c>
      <c r="BE40" s="65" t="s">
        <v>151</v>
      </c>
      <c r="BF40" s="92">
        <f t="shared" si="0"/>
        <v>5</v>
      </c>
    </row>
    <row r="41" spans="1:58" x14ac:dyDescent="0.35">
      <c r="A41" s="24"/>
      <c r="B41" s="24"/>
      <c r="C41" s="53"/>
      <c r="D41" s="52"/>
      <c r="E41" s="24"/>
      <c r="F41" s="81"/>
      <c r="G41" s="61"/>
      <c r="H41" s="61"/>
      <c r="I41" s="61"/>
      <c r="J41" s="61"/>
      <c r="K41" s="61"/>
      <c r="L41" s="24"/>
      <c r="M41" s="24"/>
      <c r="N41" s="24"/>
      <c r="O41" s="24"/>
      <c r="P41" s="24"/>
      <c r="Q41" s="24"/>
      <c r="R41" s="24"/>
      <c r="S41" s="24"/>
      <c r="T41" s="24"/>
      <c r="U41" s="24"/>
      <c r="V41" s="24"/>
      <c r="W41" s="24"/>
      <c r="X41" s="24"/>
      <c r="Y41" s="24"/>
      <c r="Z41" s="24"/>
      <c r="AA41" s="24"/>
      <c r="AB41" s="24"/>
      <c r="AC41" s="24"/>
      <c r="AD41" s="24"/>
      <c r="AE41" s="24"/>
      <c r="AF41" s="24"/>
      <c r="AG41" s="24"/>
      <c r="AH41" s="24"/>
      <c r="AT41" s="104"/>
      <c r="AZ41" s="42"/>
      <c r="BB41" s="54" t="s">
        <v>54</v>
      </c>
      <c r="BC41" s="103">
        <v>1</v>
      </c>
      <c r="BD41" s="103">
        <v>3</v>
      </c>
      <c r="BE41" s="65" t="s">
        <v>151</v>
      </c>
      <c r="BF41" s="92">
        <f t="shared" si="0"/>
        <v>3</v>
      </c>
    </row>
    <row r="42" spans="1:58" x14ac:dyDescent="0.35">
      <c r="A42" s="81"/>
      <c r="B42" s="81"/>
      <c r="C42" s="105"/>
      <c r="D42" s="106"/>
      <c r="E42" s="81"/>
      <c r="F42" s="81"/>
      <c r="G42" s="83"/>
      <c r="H42" s="83"/>
      <c r="I42" s="83"/>
      <c r="J42" s="83"/>
      <c r="K42" s="81"/>
      <c r="L42" s="81"/>
      <c r="M42" s="62" t="s">
        <v>38</v>
      </c>
      <c r="N42" s="81"/>
      <c r="O42" s="24"/>
      <c r="P42" s="24"/>
      <c r="Q42" s="24"/>
      <c r="R42" s="62" t="s">
        <v>40</v>
      </c>
      <c r="S42" s="81"/>
      <c r="T42" s="107"/>
      <c r="U42" s="107"/>
      <c r="V42" s="107"/>
      <c r="W42" s="107"/>
      <c r="X42" s="107"/>
      <c r="Y42" s="107"/>
      <c r="Z42" s="62" t="s">
        <v>41</v>
      </c>
      <c r="AA42" s="107"/>
      <c r="AB42" s="81"/>
      <c r="AC42" s="81"/>
      <c r="AD42" s="83"/>
      <c r="AE42" s="83"/>
      <c r="AF42" s="83"/>
      <c r="AG42" s="81"/>
      <c r="AH42" s="62" t="s">
        <v>81</v>
      </c>
      <c r="AT42" s="104"/>
      <c r="AZ42" s="42"/>
      <c r="BB42" s="54" t="s">
        <v>55</v>
      </c>
      <c r="BC42" s="103">
        <v>1</v>
      </c>
      <c r="BD42" s="103">
        <v>1</v>
      </c>
      <c r="BE42" s="65" t="s">
        <v>151</v>
      </c>
      <c r="BF42" s="92">
        <f t="shared" si="0"/>
        <v>1</v>
      </c>
    </row>
    <row r="43" spans="1:58" x14ac:dyDescent="0.35">
      <c r="A43" s="81"/>
      <c r="B43" s="81"/>
      <c r="C43" s="81"/>
      <c r="D43" s="81"/>
      <c r="E43" s="62" t="s">
        <v>80</v>
      </c>
      <c r="F43" s="81"/>
      <c r="G43" s="83"/>
      <c r="H43" s="83"/>
      <c r="I43" s="83"/>
      <c r="J43" s="81"/>
      <c r="K43" s="81"/>
      <c r="L43" s="83"/>
      <c r="M43" s="63" t="s">
        <v>39</v>
      </c>
      <c r="N43" s="81"/>
      <c r="O43" s="24"/>
      <c r="P43" s="24"/>
      <c r="Q43" s="24"/>
      <c r="R43" s="63" t="s">
        <v>37</v>
      </c>
      <c r="S43" s="81"/>
      <c r="T43" s="81"/>
      <c r="U43" s="81"/>
      <c r="V43" s="81"/>
      <c r="W43" s="81"/>
      <c r="X43" s="81"/>
      <c r="Y43" s="81"/>
      <c r="Z43" s="63" t="s">
        <v>42</v>
      </c>
      <c r="AA43" s="81"/>
      <c r="AB43" s="81"/>
      <c r="AC43" s="81"/>
      <c r="AD43" s="83"/>
      <c r="AE43" s="81"/>
      <c r="AF43" s="83"/>
      <c r="AG43" s="81"/>
      <c r="AH43" s="63" t="s">
        <v>44</v>
      </c>
      <c r="AT43" s="104"/>
      <c r="AZ43" s="42"/>
      <c r="BB43" s="75" t="s">
        <v>145</v>
      </c>
      <c r="BC43" s="108">
        <v>1</v>
      </c>
      <c r="BD43" s="108">
        <v>1</v>
      </c>
      <c r="BE43" s="65" t="s">
        <v>151</v>
      </c>
      <c r="BF43" s="92">
        <f t="shared" si="0"/>
        <v>1</v>
      </c>
    </row>
    <row r="44" spans="1:58" x14ac:dyDescent="0.35">
      <c r="A44" s="24"/>
      <c r="B44" s="24"/>
      <c r="C44" s="53" t="s">
        <v>0</v>
      </c>
      <c r="D44" s="52">
        <v>1</v>
      </c>
      <c r="E44" s="66" t="s">
        <v>88</v>
      </c>
      <c r="F44" s="24"/>
      <c r="G44" s="66"/>
      <c r="H44" s="68"/>
      <c r="I44" s="69"/>
      <c r="J44" s="69">
        <v>5</v>
      </c>
      <c r="K44" s="70" t="s">
        <v>1</v>
      </c>
      <c r="L44" s="69">
        <v>0</v>
      </c>
      <c r="M44" s="69">
        <v>0</v>
      </c>
      <c r="N44" s="24"/>
      <c r="O44" s="66" t="s">
        <v>82</v>
      </c>
      <c r="P44" s="66" t="s">
        <v>83</v>
      </c>
      <c r="Q44" s="66" t="s">
        <v>84</v>
      </c>
      <c r="R44" s="66"/>
      <c r="S44" s="24"/>
      <c r="T44" s="68"/>
      <c r="U44" s="68"/>
      <c r="V44" s="69"/>
      <c r="W44" s="69">
        <v>8</v>
      </c>
      <c r="X44" s="70" t="s">
        <v>1</v>
      </c>
      <c r="Y44" s="69">
        <v>0</v>
      </c>
      <c r="Z44" s="69">
        <v>0</v>
      </c>
      <c r="AA44" s="24"/>
      <c r="AB44" s="66"/>
      <c r="AC44" s="68"/>
      <c r="AD44" s="68">
        <v>4</v>
      </c>
      <c r="AE44" s="68">
        <v>0</v>
      </c>
      <c r="AF44" s="73" t="s">
        <v>1</v>
      </c>
      <c r="AG44" s="68">
        <v>0</v>
      </c>
      <c r="AH44" s="68">
        <v>0</v>
      </c>
      <c r="AT44" s="104"/>
      <c r="AZ44" s="42"/>
      <c r="BB44" s="54" t="s">
        <v>75</v>
      </c>
      <c r="BC44" s="103">
        <v>50</v>
      </c>
      <c r="BD44" s="103">
        <v>2</v>
      </c>
      <c r="BE44" s="65" t="s">
        <v>154</v>
      </c>
      <c r="BF44" s="92">
        <f t="shared" si="0"/>
        <v>100</v>
      </c>
    </row>
    <row r="45" spans="1:58" x14ac:dyDescent="0.35">
      <c r="A45" s="24"/>
      <c r="B45" s="24"/>
      <c r="C45" s="53" t="s">
        <v>0</v>
      </c>
      <c r="D45" s="52">
        <v>2</v>
      </c>
      <c r="E45" s="66" t="s">
        <v>89</v>
      </c>
      <c r="F45" s="24"/>
      <c r="G45" s="66"/>
      <c r="H45" s="68"/>
      <c r="I45" s="69">
        <v>3</v>
      </c>
      <c r="J45" s="69">
        <v>0</v>
      </c>
      <c r="K45" s="70" t="s">
        <v>1</v>
      </c>
      <c r="L45" s="69">
        <v>0</v>
      </c>
      <c r="M45" s="69">
        <v>0</v>
      </c>
      <c r="N45" s="24"/>
      <c r="O45" s="66" t="s">
        <v>85</v>
      </c>
      <c r="P45" s="66" t="s">
        <v>86</v>
      </c>
      <c r="Q45" s="66" t="s">
        <v>87</v>
      </c>
      <c r="R45" s="66"/>
      <c r="S45" s="24"/>
      <c r="T45" s="68"/>
      <c r="U45" s="68"/>
      <c r="V45" s="69"/>
      <c r="W45" s="69">
        <v>1</v>
      </c>
      <c r="X45" s="70" t="s">
        <v>1</v>
      </c>
      <c r="Y45" s="69">
        <v>0</v>
      </c>
      <c r="Z45" s="69">
        <v>0</v>
      </c>
      <c r="AA45" s="24"/>
      <c r="AB45" s="66"/>
      <c r="AC45" s="68"/>
      <c r="AD45" s="68">
        <v>3</v>
      </c>
      <c r="AE45" s="68">
        <v>0</v>
      </c>
      <c r="AF45" s="73" t="s">
        <v>1</v>
      </c>
      <c r="AG45" s="68">
        <v>0</v>
      </c>
      <c r="AH45" s="68">
        <v>0</v>
      </c>
      <c r="AT45" s="104"/>
      <c r="AZ45" s="42"/>
      <c r="BB45" s="54" t="s">
        <v>76</v>
      </c>
      <c r="BC45" s="103">
        <v>50</v>
      </c>
      <c r="BD45" s="103">
        <v>5</v>
      </c>
      <c r="BE45" s="65" t="s">
        <v>154</v>
      </c>
      <c r="BF45" s="92">
        <f t="shared" si="0"/>
        <v>250</v>
      </c>
    </row>
    <row r="46" spans="1:58" x14ac:dyDescent="0.35">
      <c r="A46" s="24"/>
      <c r="B46" s="24"/>
      <c r="C46" s="53" t="s">
        <v>0</v>
      </c>
      <c r="D46" s="52">
        <v>3</v>
      </c>
      <c r="E46" s="66" t="s">
        <v>90</v>
      </c>
      <c r="F46" s="24"/>
      <c r="G46" s="66"/>
      <c r="H46" s="68"/>
      <c r="I46" s="69"/>
      <c r="J46" s="69">
        <v>5</v>
      </c>
      <c r="K46" s="70" t="s">
        <v>1</v>
      </c>
      <c r="L46" s="69">
        <v>0</v>
      </c>
      <c r="M46" s="69">
        <v>0</v>
      </c>
      <c r="N46" s="24"/>
      <c r="O46" s="66" t="s">
        <v>82</v>
      </c>
      <c r="P46" s="66" t="s">
        <v>83</v>
      </c>
      <c r="Q46" s="66" t="s">
        <v>84</v>
      </c>
      <c r="R46" s="66"/>
      <c r="S46" s="24"/>
      <c r="T46" s="68"/>
      <c r="U46" s="68"/>
      <c r="V46" s="69">
        <v>1</v>
      </c>
      <c r="W46" s="69">
        <v>0</v>
      </c>
      <c r="X46" s="70" t="s">
        <v>1</v>
      </c>
      <c r="Y46" s="69">
        <v>0</v>
      </c>
      <c r="Z46" s="69">
        <v>0</v>
      </c>
      <c r="AA46" s="24"/>
      <c r="AB46" s="66"/>
      <c r="AC46" s="68"/>
      <c r="AD46" s="68">
        <v>5</v>
      </c>
      <c r="AE46" s="68">
        <v>0</v>
      </c>
      <c r="AF46" s="73" t="s">
        <v>1</v>
      </c>
      <c r="AG46" s="68">
        <v>0</v>
      </c>
      <c r="AH46" s="68">
        <v>0</v>
      </c>
      <c r="AT46" s="104"/>
      <c r="AZ46" s="42"/>
      <c r="BB46" s="54" t="s">
        <v>77</v>
      </c>
      <c r="BC46" s="108">
        <v>30</v>
      </c>
      <c r="BD46" s="108">
        <v>4</v>
      </c>
      <c r="BE46" s="65" t="s">
        <v>154</v>
      </c>
      <c r="BF46" s="92">
        <f t="shared" si="0"/>
        <v>120</v>
      </c>
    </row>
    <row r="47" spans="1:58" x14ac:dyDescent="0.35">
      <c r="A47" s="24"/>
      <c r="B47" s="24"/>
      <c r="C47" s="53" t="s">
        <v>0</v>
      </c>
      <c r="D47" s="52">
        <v>4</v>
      </c>
      <c r="E47" s="66" t="s">
        <v>91</v>
      </c>
      <c r="F47" s="24"/>
      <c r="G47" s="66"/>
      <c r="H47" s="68"/>
      <c r="I47" s="69"/>
      <c r="J47" s="69">
        <v>1</v>
      </c>
      <c r="K47" s="70" t="s">
        <v>1</v>
      </c>
      <c r="L47" s="69">
        <v>0</v>
      </c>
      <c r="M47" s="69">
        <v>0</v>
      </c>
      <c r="N47" s="24"/>
      <c r="O47" s="66" t="s">
        <v>82</v>
      </c>
      <c r="P47" s="66" t="s">
        <v>83</v>
      </c>
      <c r="Q47" s="66" t="s">
        <v>84</v>
      </c>
      <c r="R47" s="66"/>
      <c r="S47" s="24"/>
      <c r="T47" s="68"/>
      <c r="U47" s="68"/>
      <c r="V47" s="69">
        <v>1</v>
      </c>
      <c r="W47" s="69">
        <v>0</v>
      </c>
      <c r="X47" s="70" t="s">
        <v>1</v>
      </c>
      <c r="Y47" s="69">
        <v>0</v>
      </c>
      <c r="Z47" s="69">
        <v>0</v>
      </c>
      <c r="AA47" s="24"/>
      <c r="AB47" s="66"/>
      <c r="AC47" s="68"/>
      <c r="AD47" s="68">
        <v>1</v>
      </c>
      <c r="AE47" s="68">
        <v>0</v>
      </c>
      <c r="AF47" s="73" t="s">
        <v>1</v>
      </c>
      <c r="AG47" s="68">
        <v>0</v>
      </c>
      <c r="AH47" s="68">
        <v>0</v>
      </c>
      <c r="AT47" s="104"/>
      <c r="AZ47" s="42"/>
      <c r="BB47" s="54" t="s">
        <v>78</v>
      </c>
      <c r="BC47" s="108">
        <v>50</v>
      </c>
      <c r="BD47" s="108">
        <v>6</v>
      </c>
      <c r="BE47" s="65" t="s">
        <v>154</v>
      </c>
      <c r="BF47" s="92">
        <f t="shared" si="0"/>
        <v>300</v>
      </c>
    </row>
    <row r="48" spans="1:58" x14ac:dyDescent="0.35">
      <c r="A48" s="24"/>
      <c r="B48" s="24"/>
      <c r="C48" s="53" t="s">
        <v>0</v>
      </c>
      <c r="D48" s="52">
        <v>5</v>
      </c>
      <c r="E48" s="66" t="s">
        <v>92</v>
      </c>
      <c r="F48" s="24"/>
      <c r="G48" s="66"/>
      <c r="H48" s="68"/>
      <c r="I48" s="69"/>
      <c r="J48" s="69">
        <v>1</v>
      </c>
      <c r="K48" s="70" t="s">
        <v>1</v>
      </c>
      <c r="L48" s="69">
        <v>0</v>
      </c>
      <c r="M48" s="69">
        <v>0</v>
      </c>
      <c r="N48" s="24"/>
      <c r="O48" s="66" t="s">
        <v>82</v>
      </c>
      <c r="P48" s="66" t="s">
        <v>83</v>
      </c>
      <c r="Q48" s="66" t="s">
        <v>84</v>
      </c>
      <c r="R48" s="66"/>
      <c r="S48" s="24"/>
      <c r="T48" s="68"/>
      <c r="U48" s="68"/>
      <c r="V48" s="69"/>
      <c r="W48" s="69">
        <v>5</v>
      </c>
      <c r="X48" s="70" t="s">
        <v>1</v>
      </c>
      <c r="Y48" s="69">
        <v>0</v>
      </c>
      <c r="Z48" s="69">
        <v>0</v>
      </c>
      <c r="AA48" s="24"/>
      <c r="AB48" s="66"/>
      <c r="AC48" s="68"/>
      <c r="AD48" s="68"/>
      <c r="AE48" s="68">
        <v>5</v>
      </c>
      <c r="AF48" s="73" t="s">
        <v>1</v>
      </c>
      <c r="AG48" s="68">
        <v>0</v>
      </c>
      <c r="AH48" s="68">
        <v>0</v>
      </c>
      <c r="AT48" s="104"/>
      <c r="AZ48" s="42"/>
      <c r="BB48" s="54" t="s">
        <v>79</v>
      </c>
      <c r="BC48" s="108">
        <v>50</v>
      </c>
      <c r="BD48" s="108">
        <v>3</v>
      </c>
      <c r="BE48" s="65" t="s">
        <v>154</v>
      </c>
      <c r="BF48" s="92">
        <f t="shared" si="0"/>
        <v>150</v>
      </c>
    </row>
    <row r="49" spans="1:64" x14ac:dyDescent="0.35">
      <c r="A49" s="24"/>
      <c r="B49" s="24"/>
      <c r="C49" s="53"/>
      <c r="D49" s="52"/>
      <c r="E49" s="61"/>
      <c r="F49" s="24"/>
      <c r="G49" s="61"/>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T49" s="104"/>
      <c r="AZ49" s="42"/>
      <c r="BB49" s="54" t="s">
        <v>88</v>
      </c>
      <c r="BC49" s="76">
        <v>8</v>
      </c>
      <c r="BD49" s="76">
        <v>5</v>
      </c>
      <c r="BE49" s="65" t="s">
        <v>152</v>
      </c>
      <c r="BF49" s="92">
        <f t="shared" si="0"/>
        <v>40</v>
      </c>
    </row>
    <row r="50" spans="1:64" x14ac:dyDescent="0.35">
      <c r="A50" s="49" t="s">
        <v>662</v>
      </c>
      <c r="B50" s="50" t="s">
        <v>94</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61"/>
      <c r="AU50" s="24"/>
      <c r="AV50" s="24"/>
      <c r="AZ50" s="42"/>
      <c r="BB50" s="54" t="s">
        <v>89</v>
      </c>
      <c r="BC50" s="76">
        <v>1</v>
      </c>
      <c r="BD50" s="76">
        <v>30</v>
      </c>
      <c r="BE50" s="65" t="s">
        <v>153</v>
      </c>
      <c r="BF50" s="92">
        <f t="shared" si="0"/>
        <v>30</v>
      </c>
    </row>
    <row r="51" spans="1:64" x14ac:dyDescent="0.35">
      <c r="A51" s="24"/>
      <c r="B51" s="52" t="s">
        <v>30</v>
      </c>
      <c r="D51" s="53"/>
      <c r="E51" s="53" t="s">
        <v>31</v>
      </c>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61"/>
      <c r="AU51" s="24"/>
      <c r="AV51" s="24"/>
      <c r="AZ51" s="42"/>
      <c r="BB51" s="54" t="s">
        <v>157</v>
      </c>
      <c r="BC51" s="76">
        <v>10</v>
      </c>
      <c r="BD51" s="76">
        <v>5</v>
      </c>
      <c r="BE51" s="65" t="s">
        <v>152</v>
      </c>
      <c r="BF51" s="92">
        <f t="shared" si="0"/>
        <v>50</v>
      </c>
    </row>
    <row r="52" spans="1:64" x14ac:dyDescent="0.35">
      <c r="A52" s="24"/>
      <c r="B52" s="24"/>
      <c r="C52" s="53" t="s">
        <v>32</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61"/>
      <c r="AU52" s="24"/>
      <c r="AV52" s="24"/>
      <c r="AZ52" s="42"/>
      <c r="BB52" s="54" t="s">
        <v>147</v>
      </c>
      <c r="BC52" s="76">
        <v>10</v>
      </c>
      <c r="BD52" s="76">
        <v>1</v>
      </c>
      <c r="BE52" s="65" t="s">
        <v>152</v>
      </c>
      <c r="BF52" s="92">
        <f t="shared" si="0"/>
        <v>10</v>
      </c>
    </row>
    <row r="53" spans="1:64" x14ac:dyDescent="0.35">
      <c r="A53" s="24"/>
      <c r="B53" s="59" t="s">
        <v>95</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61"/>
      <c r="AU53" s="24"/>
      <c r="AV53" s="24"/>
      <c r="AZ53" s="42"/>
      <c r="BB53" s="54" t="s">
        <v>158</v>
      </c>
      <c r="BC53" s="76">
        <v>5</v>
      </c>
      <c r="BD53" s="76">
        <v>1</v>
      </c>
      <c r="BE53" s="65" t="s">
        <v>152</v>
      </c>
      <c r="BF53" s="92">
        <f t="shared" si="0"/>
        <v>5</v>
      </c>
    </row>
    <row r="54" spans="1:64" ht="16" thickBot="1" x14ac:dyDescent="0.4">
      <c r="A54" s="24"/>
      <c r="B54" s="24"/>
      <c r="C54" s="59"/>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T54" s="104"/>
      <c r="AZ54" s="42"/>
      <c r="BB54" s="78" t="s">
        <v>97</v>
      </c>
      <c r="BC54" s="109">
        <v>1</v>
      </c>
      <c r="BD54" s="109">
        <v>2</v>
      </c>
      <c r="BE54" s="65" t="s">
        <v>152</v>
      </c>
      <c r="BF54" s="110">
        <f t="shared" si="0"/>
        <v>2</v>
      </c>
    </row>
    <row r="55" spans="1:64" x14ac:dyDescent="0.35">
      <c r="A55" s="24"/>
      <c r="B55" s="24"/>
      <c r="C55" s="24"/>
      <c r="D55" s="24"/>
      <c r="E55" s="24"/>
      <c r="F55" s="24"/>
      <c r="G55" s="24"/>
      <c r="H55" s="24"/>
      <c r="I55" s="24"/>
      <c r="J55" s="24"/>
      <c r="K55" s="24"/>
      <c r="L55" s="24"/>
      <c r="M55" s="62" t="s">
        <v>38</v>
      </c>
      <c r="N55" s="24"/>
      <c r="O55" s="24"/>
      <c r="P55" s="24"/>
      <c r="Q55" s="83"/>
      <c r="R55" s="62" t="s">
        <v>40</v>
      </c>
      <c r="S55" s="83"/>
      <c r="T55" s="83"/>
      <c r="U55" s="81"/>
      <c r="V55" s="81"/>
      <c r="X55" s="81"/>
      <c r="Y55" s="62" t="s">
        <v>41</v>
      </c>
      <c r="Z55" s="24"/>
      <c r="AA55" s="24"/>
      <c r="AC55" s="24"/>
      <c r="AD55" s="24"/>
      <c r="AE55" s="24"/>
      <c r="AF55" s="24"/>
      <c r="AG55" s="62" t="s">
        <v>81</v>
      </c>
      <c r="AH55" s="24"/>
      <c r="AJ55" s="24"/>
      <c r="AK55" s="24"/>
      <c r="AL55" s="24"/>
      <c r="AM55" s="61"/>
      <c r="AN55" s="61"/>
      <c r="AO55" s="61"/>
      <c r="AP55" s="24"/>
      <c r="AT55" s="104"/>
      <c r="AZ55" s="42"/>
    </row>
    <row r="56" spans="1:64" x14ac:dyDescent="0.35">
      <c r="A56" s="24"/>
      <c r="B56" s="24"/>
      <c r="C56" s="24"/>
      <c r="D56" s="24"/>
      <c r="E56" s="62" t="s">
        <v>96</v>
      </c>
      <c r="F56" s="24"/>
      <c r="G56" s="83"/>
      <c r="H56" s="83"/>
      <c r="I56" s="83"/>
      <c r="J56" s="81"/>
      <c r="K56" s="81"/>
      <c r="L56" s="83"/>
      <c r="M56" s="63" t="s">
        <v>39</v>
      </c>
      <c r="N56" s="81"/>
      <c r="O56" s="24"/>
      <c r="P56" s="24"/>
      <c r="Q56" s="24"/>
      <c r="R56" s="63" t="s">
        <v>37</v>
      </c>
      <c r="S56" s="24"/>
      <c r="T56" s="24"/>
      <c r="U56" s="24"/>
      <c r="V56" s="24"/>
      <c r="W56" s="24"/>
      <c r="X56" s="24"/>
      <c r="Y56" s="63" t="s">
        <v>42</v>
      </c>
      <c r="Z56" s="24"/>
      <c r="AA56" s="24"/>
      <c r="AB56" s="24"/>
      <c r="AC56" s="61"/>
      <c r="AD56" s="24"/>
      <c r="AE56" s="61"/>
      <c r="AF56" s="24"/>
      <c r="AG56" s="63" t="s">
        <v>44</v>
      </c>
      <c r="AT56" s="104"/>
      <c r="AZ56" s="42"/>
    </row>
    <row r="57" spans="1:64" x14ac:dyDescent="0.35">
      <c r="A57" s="24"/>
      <c r="B57" s="24"/>
      <c r="C57" s="53" t="s">
        <v>0</v>
      </c>
      <c r="D57" s="52">
        <v>1</v>
      </c>
      <c r="E57" s="66" t="s">
        <v>97</v>
      </c>
      <c r="F57" s="24"/>
      <c r="G57" s="66"/>
      <c r="H57" s="68"/>
      <c r="I57" s="68"/>
      <c r="J57" s="69">
        <v>2</v>
      </c>
      <c r="K57" s="70" t="s">
        <v>1</v>
      </c>
      <c r="L57" s="69">
        <v>0</v>
      </c>
      <c r="M57" s="69">
        <v>0</v>
      </c>
      <c r="N57" s="24"/>
      <c r="O57" s="66" t="s">
        <v>57</v>
      </c>
      <c r="P57" s="66" t="s">
        <v>58</v>
      </c>
      <c r="Q57" s="66"/>
      <c r="R57" s="66"/>
      <c r="S57" s="24"/>
      <c r="T57" s="68"/>
      <c r="U57" s="68"/>
      <c r="V57" s="69">
        <v>1</v>
      </c>
      <c r="W57" s="70" t="s">
        <v>1</v>
      </c>
      <c r="X57" s="69">
        <v>0</v>
      </c>
      <c r="Y57" s="69">
        <v>0</v>
      </c>
      <c r="Z57" s="24"/>
      <c r="AA57" s="66"/>
      <c r="AB57" s="68"/>
      <c r="AC57" s="68"/>
      <c r="AD57" s="68">
        <v>2</v>
      </c>
      <c r="AE57" s="73" t="s">
        <v>1</v>
      </c>
      <c r="AF57" s="68">
        <v>0</v>
      </c>
      <c r="AG57" s="68">
        <v>0</v>
      </c>
      <c r="AT57" s="104"/>
      <c r="AZ57" s="42"/>
    </row>
    <row r="58" spans="1:64" x14ac:dyDescent="0.35">
      <c r="A58" s="24"/>
      <c r="B58" s="24"/>
      <c r="C58" s="53" t="s">
        <v>0</v>
      </c>
      <c r="D58" s="52">
        <v>2</v>
      </c>
      <c r="E58" s="66" t="s">
        <v>98</v>
      </c>
      <c r="F58" s="24"/>
      <c r="G58" s="66"/>
      <c r="H58" s="68"/>
      <c r="I58" s="68"/>
      <c r="J58" s="68"/>
      <c r="K58" s="73" t="s">
        <v>1</v>
      </c>
      <c r="L58" s="68"/>
      <c r="M58" s="68"/>
      <c r="N58" s="24"/>
      <c r="O58" s="66"/>
      <c r="P58" s="66"/>
      <c r="Q58" s="66"/>
      <c r="R58" s="66"/>
      <c r="S58" s="24"/>
      <c r="T58" s="68"/>
      <c r="U58" s="68"/>
      <c r="V58" s="68"/>
      <c r="W58" s="73" t="s">
        <v>1</v>
      </c>
      <c r="X58" s="68"/>
      <c r="Y58" s="68"/>
      <c r="Z58" s="24"/>
      <c r="AA58" s="66"/>
      <c r="AB58" s="68"/>
      <c r="AC58" s="68"/>
      <c r="AD58" s="68"/>
      <c r="AE58" s="73" t="s">
        <v>1</v>
      </c>
      <c r="AF58" s="68"/>
      <c r="AG58" s="68"/>
      <c r="AT58" s="104"/>
      <c r="AZ58" s="42"/>
      <c r="BB58" s="26" t="s">
        <v>697</v>
      </c>
      <c r="BC58" s="26"/>
      <c r="BD58" s="26"/>
      <c r="BE58" s="26"/>
      <c r="BF58" s="26"/>
      <c r="BL58" s="504"/>
    </row>
    <row r="59" spans="1:64" ht="16" thickBot="1" x14ac:dyDescent="0.4">
      <c r="A59" s="24"/>
      <c r="B59" s="24"/>
      <c r="C59" s="53" t="s">
        <v>0</v>
      </c>
      <c r="D59" s="52">
        <v>3</v>
      </c>
      <c r="E59" s="66" t="s">
        <v>99</v>
      </c>
      <c r="F59" s="24"/>
      <c r="G59" s="66"/>
      <c r="H59" s="68"/>
      <c r="I59" s="68"/>
      <c r="J59" s="68"/>
      <c r="K59" s="73" t="s">
        <v>1</v>
      </c>
      <c r="L59" s="68"/>
      <c r="M59" s="68"/>
      <c r="N59" s="24"/>
      <c r="O59" s="66"/>
      <c r="P59" s="66"/>
      <c r="Q59" s="66"/>
      <c r="R59" s="66"/>
      <c r="S59" s="24"/>
      <c r="T59" s="68"/>
      <c r="U59" s="68"/>
      <c r="V59" s="68"/>
      <c r="W59" s="73" t="s">
        <v>1</v>
      </c>
      <c r="X59" s="68"/>
      <c r="Y59" s="68"/>
      <c r="Z59" s="24"/>
      <c r="AA59" s="66"/>
      <c r="AB59" s="68"/>
      <c r="AC59" s="68"/>
      <c r="AD59" s="68"/>
      <c r="AE59" s="73" t="s">
        <v>1</v>
      </c>
      <c r="AF59" s="68"/>
      <c r="AG59" s="68"/>
      <c r="AT59" s="104"/>
      <c r="AZ59" s="42"/>
      <c r="BB59" s="17" t="s">
        <v>159</v>
      </c>
      <c r="BL59"/>
    </row>
    <row r="60" spans="1:64" ht="30" customHeight="1" x14ac:dyDescent="0.35">
      <c r="A60" s="24"/>
      <c r="B60" s="24"/>
      <c r="C60" s="111" t="s">
        <v>0</v>
      </c>
      <c r="D60" s="112">
        <v>4</v>
      </c>
      <c r="E60" s="60" t="s">
        <v>100</v>
      </c>
      <c r="F60" s="24"/>
      <c r="G60" s="60"/>
      <c r="H60" s="113"/>
      <c r="I60" s="113"/>
      <c r="J60" s="113"/>
      <c r="K60" s="114" t="s">
        <v>1</v>
      </c>
      <c r="L60" s="113"/>
      <c r="M60" s="113"/>
      <c r="N60" s="115"/>
      <c r="O60" s="60"/>
      <c r="P60" s="60"/>
      <c r="Q60" s="60"/>
      <c r="R60" s="60"/>
      <c r="S60" s="115"/>
      <c r="T60" s="113"/>
      <c r="U60" s="113"/>
      <c r="V60" s="113"/>
      <c r="W60" s="114" t="s">
        <v>1</v>
      </c>
      <c r="X60" s="113"/>
      <c r="Y60" s="113"/>
      <c r="Z60" s="115"/>
      <c r="AA60" s="60"/>
      <c r="AB60" s="113"/>
      <c r="AC60" s="113"/>
      <c r="AD60" s="113"/>
      <c r="AE60" s="114" t="s">
        <v>1</v>
      </c>
      <c r="AF60" s="113"/>
      <c r="AG60" s="113"/>
      <c r="AT60" s="104"/>
      <c r="AZ60" s="42"/>
      <c r="BB60" s="22" t="s">
        <v>144</v>
      </c>
      <c r="BC60" s="23" t="s">
        <v>149</v>
      </c>
      <c r="BD60" s="558" t="s">
        <v>150</v>
      </c>
      <c r="BE60" s="561"/>
      <c r="BF60" s="25" t="s">
        <v>156</v>
      </c>
    </row>
    <row r="61" spans="1:64" x14ac:dyDescent="0.35">
      <c r="A61" s="61"/>
      <c r="B61" s="61"/>
      <c r="C61" s="53" t="s">
        <v>0</v>
      </c>
      <c r="D61" s="53">
        <v>5</v>
      </c>
      <c r="E61" s="66" t="s">
        <v>101</v>
      </c>
      <c r="F61" s="61"/>
      <c r="G61" s="66"/>
      <c r="H61" s="68"/>
      <c r="I61" s="68"/>
      <c r="J61" s="68"/>
      <c r="K61" s="73" t="s">
        <v>1</v>
      </c>
      <c r="L61" s="68"/>
      <c r="M61" s="68"/>
      <c r="N61" s="24"/>
      <c r="O61" s="66"/>
      <c r="P61" s="66"/>
      <c r="Q61" s="66"/>
      <c r="R61" s="66"/>
      <c r="S61" s="61"/>
      <c r="T61" s="68"/>
      <c r="U61" s="68"/>
      <c r="V61" s="68"/>
      <c r="W61" s="73" t="s">
        <v>1</v>
      </c>
      <c r="X61" s="68"/>
      <c r="Y61" s="68"/>
      <c r="Z61" s="61"/>
      <c r="AA61" s="66"/>
      <c r="AB61" s="68"/>
      <c r="AC61" s="68"/>
      <c r="AD61" s="68"/>
      <c r="AE61" s="73" t="s">
        <v>1</v>
      </c>
      <c r="AF61" s="68"/>
      <c r="AG61" s="68"/>
      <c r="AT61" s="104"/>
      <c r="AZ61" s="42"/>
      <c r="BB61" s="54" t="s">
        <v>45</v>
      </c>
      <c r="BC61" s="91">
        <v>10</v>
      </c>
      <c r="BD61" s="91">
        <v>20</v>
      </c>
      <c r="BE61" s="65" t="s">
        <v>151</v>
      </c>
      <c r="BF61" s="92">
        <f t="shared" ref="BF61:BF81" si="1">BC61*BD61</f>
        <v>200</v>
      </c>
    </row>
    <row r="62" spans="1:64" x14ac:dyDescent="0.35">
      <c r="AT62" s="104"/>
      <c r="AZ62" s="42"/>
      <c r="BB62" s="54" t="s">
        <v>46</v>
      </c>
      <c r="BC62" s="91">
        <v>10</v>
      </c>
      <c r="BD62" s="91">
        <v>10</v>
      </c>
      <c r="BE62" s="65" t="s">
        <v>151</v>
      </c>
      <c r="BF62" s="92">
        <f t="shared" si="1"/>
        <v>100</v>
      </c>
    </row>
    <row r="63" spans="1:64" x14ac:dyDescent="0.35">
      <c r="AZ63" s="42"/>
      <c r="BB63" s="54" t="s">
        <v>47</v>
      </c>
      <c r="BC63" s="91">
        <v>10</v>
      </c>
      <c r="BD63" s="66">
        <v>5</v>
      </c>
      <c r="BE63" s="65" t="s">
        <v>151</v>
      </c>
      <c r="BF63" s="92">
        <f t="shared" si="1"/>
        <v>50</v>
      </c>
    </row>
    <row r="64" spans="1:64" x14ac:dyDescent="0.35">
      <c r="AZ64" s="42"/>
      <c r="BB64" s="54" t="s">
        <v>48</v>
      </c>
      <c r="BC64" s="91">
        <v>10</v>
      </c>
      <c r="BD64" s="66">
        <v>3</v>
      </c>
      <c r="BE64" s="65" t="s">
        <v>151</v>
      </c>
      <c r="BF64" s="92">
        <f t="shared" si="1"/>
        <v>30</v>
      </c>
    </row>
    <row r="65" spans="1:58" x14ac:dyDescent="0.35">
      <c r="A65" s="116" t="s">
        <v>2</v>
      </c>
      <c r="B65" s="52" t="s">
        <v>102</v>
      </c>
      <c r="C65" s="53"/>
      <c r="D65" s="53"/>
      <c r="E65" s="53"/>
      <c r="F65" s="53"/>
      <c r="G65" s="53"/>
      <c r="H65" s="53"/>
      <c r="AZ65" s="42"/>
      <c r="BB65" s="54" t="s">
        <v>145</v>
      </c>
      <c r="BC65" s="91">
        <v>10</v>
      </c>
      <c r="BD65" s="103">
        <v>2</v>
      </c>
      <c r="BE65" s="65" t="s">
        <v>151</v>
      </c>
      <c r="BF65" s="92">
        <f t="shared" si="1"/>
        <v>20</v>
      </c>
    </row>
    <row r="66" spans="1:58" x14ac:dyDescent="0.35">
      <c r="A66" s="116"/>
      <c r="B66" s="52" t="s">
        <v>30</v>
      </c>
      <c r="C66" s="53" t="s">
        <v>31</v>
      </c>
      <c r="D66" s="53"/>
      <c r="E66" s="53"/>
      <c r="G66" s="24"/>
      <c r="H66" s="53"/>
      <c r="AZ66" s="42"/>
      <c r="BB66" s="54" t="s">
        <v>52</v>
      </c>
      <c r="BC66" s="103">
        <v>1</v>
      </c>
      <c r="BD66" s="103">
        <v>10</v>
      </c>
      <c r="BE66" s="65" t="s">
        <v>151</v>
      </c>
      <c r="BF66" s="92">
        <f t="shared" si="1"/>
        <v>10</v>
      </c>
    </row>
    <row r="67" spans="1:58" x14ac:dyDescent="0.35">
      <c r="A67" s="53"/>
      <c r="B67" s="117"/>
      <c r="C67" s="53" t="s">
        <v>103</v>
      </c>
      <c r="D67" s="53"/>
      <c r="E67" s="53"/>
      <c r="F67" s="53"/>
      <c r="G67" s="53"/>
      <c r="H67" s="53"/>
      <c r="AZ67" s="42"/>
      <c r="BB67" s="54" t="s">
        <v>53</v>
      </c>
      <c r="BC67" s="103">
        <v>1</v>
      </c>
      <c r="BD67" s="103">
        <v>5</v>
      </c>
      <c r="BE67" s="65" t="s">
        <v>151</v>
      </c>
      <c r="BF67" s="92">
        <f t="shared" si="1"/>
        <v>5</v>
      </c>
    </row>
    <row r="68" spans="1:58" x14ac:dyDescent="0.35">
      <c r="AA68" s="118" t="s">
        <v>108</v>
      </c>
      <c r="AB68" s="24"/>
      <c r="AC68" s="53"/>
      <c r="AD68" s="53"/>
      <c r="AE68" s="53"/>
      <c r="AF68" s="24"/>
      <c r="AG68" s="53"/>
      <c r="AH68" s="118" t="s">
        <v>109</v>
      </c>
      <c r="AI68" s="119"/>
      <c r="AZ68" s="42"/>
      <c r="BB68" s="54" t="s">
        <v>54</v>
      </c>
      <c r="BC68" s="103">
        <v>1</v>
      </c>
      <c r="BD68" s="103">
        <v>3</v>
      </c>
      <c r="BE68" s="65" t="s">
        <v>151</v>
      </c>
      <c r="BF68" s="92">
        <f t="shared" si="1"/>
        <v>3</v>
      </c>
    </row>
    <row r="69" spans="1:58" x14ac:dyDescent="0.35">
      <c r="C69" s="120" t="s">
        <v>0</v>
      </c>
      <c r="D69" s="17">
        <v>1</v>
      </c>
      <c r="E69" s="17" t="s">
        <v>104</v>
      </c>
      <c r="AA69" s="91"/>
      <c r="AB69" s="91"/>
      <c r="AC69" s="121">
        <v>6</v>
      </c>
      <c r="AD69" s="122" t="s">
        <v>1</v>
      </c>
      <c r="AE69" s="121">
        <v>0</v>
      </c>
      <c r="AF69" s="121">
        <v>0</v>
      </c>
      <c r="AH69" s="66" t="s">
        <v>758</v>
      </c>
      <c r="AI69" s="66" t="s">
        <v>82</v>
      </c>
      <c r="AZ69" s="42"/>
      <c r="BB69" s="54" t="s">
        <v>55</v>
      </c>
      <c r="BC69" s="103">
        <v>1</v>
      </c>
      <c r="BD69" s="103">
        <v>1</v>
      </c>
      <c r="BE69" s="65" t="s">
        <v>151</v>
      </c>
      <c r="BF69" s="92">
        <f t="shared" si="1"/>
        <v>1</v>
      </c>
    </row>
    <row r="70" spans="1:58" x14ac:dyDescent="0.35">
      <c r="C70" s="120" t="s">
        <v>0</v>
      </c>
      <c r="D70" s="17">
        <v>2</v>
      </c>
      <c r="E70" s="17" t="s">
        <v>105</v>
      </c>
      <c r="AA70" s="91"/>
      <c r="AB70" s="91"/>
      <c r="AC70" s="121">
        <v>3</v>
      </c>
      <c r="AD70" s="122" t="s">
        <v>1</v>
      </c>
      <c r="AE70" s="121">
        <v>0</v>
      </c>
      <c r="AF70" s="121">
        <v>0</v>
      </c>
      <c r="AH70" s="66" t="s">
        <v>758</v>
      </c>
      <c r="AI70" s="66" t="s">
        <v>82</v>
      </c>
      <c r="AZ70" s="42"/>
      <c r="BB70" s="75" t="s">
        <v>56</v>
      </c>
      <c r="BC70" s="108">
        <v>1</v>
      </c>
      <c r="BD70" s="108">
        <v>1</v>
      </c>
      <c r="BE70" s="65" t="s">
        <v>151</v>
      </c>
      <c r="BF70" s="92">
        <f t="shared" si="1"/>
        <v>1</v>
      </c>
    </row>
    <row r="71" spans="1:58" x14ac:dyDescent="0.35">
      <c r="C71" s="120" t="s">
        <v>0</v>
      </c>
      <c r="D71" s="17">
        <v>3</v>
      </c>
      <c r="E71" s="17" t="s">
        <v>106</v>
      </c>
      <c r="AA71" s="91"/>
      <c r="AB71" s="91"/>
      <c r="AC71" s="121"/>
      <c r="AD71" s="122" t="s">
        <v>1</v>
      </c>
      <c r="AE71" s="121"/>
      <c r="AF71" s="121"/>
      <c r="AH71" s="91"/>
      <c r="AI71" s="91"/>
      <c r="AZ71" s="42"/>
      <c r="BB71" s="54" t="s">
        <v>75</v>
      </c>
      <c r="BC71" s="103">
        <v>50</v>
      </c>
      <c r="BD71" s="103">
        <v>2</v>
      </c>
      <c r="BE71" s="65" t="s">
        <v>154</v>
      </c>
      <c r="BF71" s="92">
        <f t="shared" si="1"/>
        <v>100</v>
      </c>
    </row>
    <row r="72" spans="1:58" x14ac:dyDescent="0.35">
      <c r="C72" s="120"/>
      <c r="Z72" s="540" t="s">
        <v>107</v>
      </c>
      <c r="AA72" s="103"/>
      <c r="AB72" s="103"/>
      <c r="AC72" s="124">
        <v>9</v>
      </c>
      <c r="AD72" s="125" t="s">
        <v>1</v>
      </c>
      <c r="AE72" s="124">
        <v>0</v>
      </c>
      <c r="AF72" s="124">
        <v>0</v>
      </c>
      <c r="AH72" s="66" t="s">
        <v>758</v>
      </c>
      <c r="AI72" s="66" t="s">
        <v>82</v>
      </c>
      <c r="AZ72" s="42"/>
      <c r="BB72" s="54" t="s">
        <v>76</v>
      </c>
      <c r="BC72" s="103">
        <v>50</v>
      </c>
      <c r="BD72" s="103">
        <v>5</v>
      </c>
      <c r="BE72" s="65" t="s">
        <v>154</v>
      </c>
      <c r="BF72" s="92">
        <f t="shared" si="1"/>
        <v>250</v>
      </c>
    </row>
    <row r="73" spans="1:58" x14ac:dyDescent="0.35">
      <c r="C73" s="17" t="s">
        <v>0</v>
      </c>
      <c r="D73" s="17">
        <v>4</v>
      </c>
      <c r="E73" s="17" t="s">
        <v>110</v>
      </c>
      <c r="AA73" s="91"/>
      <c r="AB73" s="91"/>
      <c r="AC73" s="121">
        <v>3</v>
      </c>
      <c r="AD73" s="122" t="s">
        <v>1</v>
      </c>
      <c r="AE73" s="121">
        <v>0</v>
      </c>
      <c r="AF73" s="121">
        <v>0</v>
      </c>
      <c r="AH73" s="66" t="s">
        <v>758</v>
      </c>
      <c r="AI73" s="66" t="s">
        <v>82</v>
      </c>
      <c r="AZ73" s="42"/>
      <c r="BB73" s="54" t="s">
        <v>77</v>
      </c>
      <c r="BC73" s="108">
        <v>30</v>
      </c>
      <c r="BD73" s="108">
        <v>4</v>
      </c>
      <c r="BE73" s="65" t="s">
        <v>154</v>
      </c>
      <c r="BF73" s="92">
        <f t="shared" si="1"/>
        <v>120</v>
      </c>
    </row>
    <row r="74" spans="1:58" x14ac:dyDescent="0.35">
      <c r="C74" s="83"/>
      <c r="D74" s="81"/>
      <c r="AZ74" s="42"/>
      <c r="BB74" s="54" t="s">
        <v>78</v>
      </c>
      <c r="BC74" s="108">
        <v>50</v>
      </c>
      <c r="BD74" s="108">
        <v>6</v>
      </c>
      <c r="BE74" s="65" t="s">
        <v>154</v>
      </c>
      <c r="BF74" s="92">
        <f t="shared" si="1"/>
        <v>300</v>
      </c>
    </row>
    <row r="75" spans="1:58" x14ac:dyDescent="0.35">
      <c r="AZ75" s="42"/>
      <c r="BB75" s="54" t="s">
        <v>79</v>
      </c>
      <c r="BC75" s="108">
        <v>50</v>
      </c>
      <c r="BD75" s="108">
        <v>3</v>
      </c>
      <c r="BE75" s="65" t="s">
        <v>154</v>
      </c>
      <c r="BF75" s="92">
        <f t="shared" si="1"/>
        <v>150</v>
      </c>
    </row>
    <row r="76" spans="1:58" x14ac:dyDescent="0.35">
      <c r="A76" s="116" t="s">
        <v>3</v>
      </c>
      <c r="B76" s="77" t="s">
        <v>111</v>
      </c>
      <c r="C76" s="126"/>
      <c r="D76" s="126"/>
      <c r="E76" s="126"/>
      <c r="F76" s="126"/>
      <c r="G76" s="126"/>
      <c r="H76" s="126"/>
      <c r="I76" s="126"/>
      <c r="J76" s="126"/>
      <c r="K76" s="126"/>
      <c r="L76" s="126"/>
      <c r="M76" s="126"/>
      <c r="N76" s="126"/>
      <c r="O76" s="126"/>
      <c r="AZ76" s="42"/>
      <c r="BB76" s="54" t="s">
        <v>88</v>
      </c>
      <c r="BC76" s="76">
        <v>8</v>
      </c>
      <c r="BD76" s="76">
        <v>5</v>
      </c>
      <c r="BE76" s="65" t="s">
        <v>152</v>
      </c>
      <c r="BF76" s="92">
        <f t="shared" si="1"/>
        <v>40</v>
      </c>
    </row>
    <row r="77" spans="1:58" x14ac:dyDescent="0.35">
      <c r="A77" s="24"/>
      <c r="B77" s="64"/>
      <c r="C77" s="116"/>
      <c r="D77" s="52" t="s">
        <v>30</v>
      </c>
      <c r="E77" s="53" t="s">
        <v>31</v>
      </c>
      <c r="F77" s="53"/>
      <c r="G77" s="126"/>
      <c r="H77" s="126"/>
      <c r="I77" s="126"/>
      <c r="J77" s="126"/>
      <c r="K77" s="126"/>
      <c r="L77" s="126"/>
      <c r="M77" s="126"/>
      <c r="N77" s="126"/>
      <c r="O77" s="126"/>
      <c r="P77" s="126"/>
      <c r="AZ77" s="42"/>
      <c r="BB77" s="54" t="s">
        <v>89</v>
      </c>
      <c r="BC77" s="76">
        <v>1</v>
      </c>
      <c r="BD77" s="76">
        <v>30</v>
      </c>
      <c r="BE77" s="65" t="s">
        <v>153</v>
      </c>
      <c r="BF77" s="92">
        <f t="shared" si="1"/>
        <v>30</v>
      </c>
    </row>
    <row r="78" spans="1:58" x14ac:dyDescent="0.35">
      <c r="A78" s="24"/>
      <c r="B78" s="126"/>
      <c r="C78" s="127"/>
      <c r="D78" s="53" t="s">
        <v>103</v>
      </c>
      <c r="E78" s="126"/>
      <c r="F78" s="126"/>
      <c r="G78" s="126"/>
      <c r="H78" s="126"/>
      <c r="I78" s="126"/>
      <c r="J78" s="126"/>
      <c r="K78" s="126"/>
      <c r="L78" s="126"/>
      <c r="M78" s="126"/>
      <c r="N78" s="126"/>
      <c r="O78" s="126"/>
      <c r="P78" s="126"/>
      <c r="AZ78" s="42"/>
      <c r="BB78" s="54" t="s">
        <v>157</v>
      </c>
      <c r="BC78" s="76">
        <v>10</v>
      </c>
      <c r="BD78" s="76">
        <v>5</v>
      </c>
      <c r="BE78" s="65" t="s">
        <v>152</v>
      </c>
      <c r="BF78" s="92">
        <f t="shared" si="1"/>
        <v>50</v>
      </c>
    </row>
    <row r="79" spans="1:58" x14ac:dyDescent="0.35">
      <c r="AZ79" s="42"/>
      <c r="BB79" s="54" t="s">
        <v>147</v>
      </c>
      <c r="BC79" s="76">
        <v>10</v>
      </c>
      <c r="BD79" s="76">
        <v>1</v>
      </c>
      <c r="BE79" s="65" t="s">
        <v>152</v>
      </c>
      <c r="BF79" s="92">
        <f t="shared" si="1"/>
        <v>10</v>
      </c>
    </row>
    <row r="80" spans="1:58" x14ac:dyDescent="0.35">
      <c r="A80" s="81"/>
      <c r="C80" s="126"/>
      <c r="D80" s="127"/>
      <c r="E80" s="126"/>
      <c r="F80" s="126"/>
      <c r="G80" s="77"/>
      <c r="AC80" s="118" t="s">
        <v>108</v>
      </c>
      <c r="AD80" s="24"/>
      <c r="AE80" s="53"/>
      <c r="AF80" s="53"/>
      <c r="AG80" s="53"/>
      <c r="AH80" s="24"/>
      <c r="AI80" s="53"/>
      <c r="AJ80" s="118" t="s">
        <v>109</v>
      </c>
      <c r="AZ80" s="42"/>
      <c r="BB80" s="54" t="s">
        <v>158</v>
      </c>
      <c r="BC80" s="76">
        <v>5</v>
      </c>
      <c r="BD80" s="76">
        <v>1</v>
      </c>
      <c r="BE80" s="65" t="s">
        <v>152</v>
      </c>
      <c r="BF80" s="92">
        <f t="shared" si="1"/>
        <v>5</v>
      </c>
    </row>
    <row r="81" spans="1:61" ht="16" thickBot="1" x14ac:dyDescent="0.4">
      <c r="C81" s="126" t="s">
        <v>0</v>
      </c>
      <c r="D81" s="126" t="s">
        <v>112</v>
      </c>
      <c r="E81" s="126" t="s">
        <v>116</v>
      </c>
      <c r="G81" s="77"/>
      <c r="AC81" s="91"/>
      <c r="AD81" s="91"/>
      <c r="AE81" s="91"/>
      <c r="AF81" s="125" t="s">
        <v>1</v>
      </c>
      <c r="AG81" s="91"/>
      <c r="AH81" s="91"/>
      <c r="AJ81" s="91"/>
      <c r="AK81" s="91"/>
      <c r="AZ81" s="42"/>
      <c r="BB81" s="78" t="s">
        <v>97</v>
      </c>
      <c r="BC81" s="109">
        <v>1</v>
      </c>
      <c r="BD81" s="109">
        <v>2</v>
      </c>
      <c r="BE81" s="65" t="s">
        <v>152</v>
      </c>
      <c r="BF81" s="110">
        <f t="shared" si="1"/>
        <v>2</v>
      </c>
    </row>
    <row r="82" spans="1:61" ht="16" thickBot="1" x14ac:dyDescent="0.4">
      <c r="C82" s="126" t="s">
        <v>0</v>
      </c>
      <c r="D82" s="126" t="s">
        <v>113</v>
      </c>
      <c r="E82" s="126" t="s">
        <v>117</v>
      </c>
      <c r="G82" s="77"/>
      <c r="AC82" s="91"/>
      <c r="AD82" s="91"/>
      <c r="AE82" s="91"/>
      <c r="AF82" s="125" t="s">
        <v>1</v>
      </c>
      <c r="AG82" s="91"/>
      <c r="AH82" s="91"/>
      <c r="AJ82" s="91"/>
      <c r="AK82" s="91"/>
      <c r="AZ82" s="42"/>
      <c r="BB82" s="562" t="s">
        <v>160</v>
      </c>
      <c r="BC82" s="563"/>
      <c r="BD82" s="563"/>
      <c r="BE82" s="564"/>
      <c r="BF82" s="128">
        <f>SUM(BF61:BF81)</f>
        <v>1477</v>
      </c>
    </row>
    <row r="83" spans="1:61" x14ac:dyDescent="0.35">
      <c r="C83" s="126" t="s">
        <v>0</v>
      </c>
      <c r="D83" s="126">
        <v>2</v>
      </c>
      <c r="E83" s="77" t="s">
        <v>118</v>
      </c>
      <c r="G83" s="77"/>
      <c r="AC83" s="91"/>
      <c r="AD83" s="91"/>
      <c r="AE83" s="91"/>
      <c r="AF83" s="125" t="s">
        <v>1</v>
      </c>
      <c r="AG83" s="91"/>
      <c r="AH83" s="91"/>
      <c r="AJ83" s="91"/>
      <c r="AK83" s="91"/>
      <c r="AZ83" s="42"/>
      <c r="BB83" s="53"/>
      <c r="BC83" s="53"/>
      <c r="BD83" s="53"/>
      <c r="BE83" s="53"/>
    </row>
    <row r="84" spans="1:61" x14ac:dyDescent="0.35">
      <c r="C84" s="126" t="s">
        <v>0</v>
      </c>
      <c r="D84" s="126">
        <v>3</v>
      </c>
      <c r="E84" s="77" t="s">
        <v>119</v>
      </c>
      <c r="G84" s="77"/>
      <c r="AC84" s="91"/>
      <c r="AD84" s="91"/>
      <c r="AE84" s="121">
        <v>3</v>
      </c>
      <c r="AF84" s="122" t="s">
        <v>1</v>
      </c>
      <c r="AG84" s="121">
        <v>0</v>
      </c>
      <c r="AH84" s="121">
        <v>0</v>
      </c>
      <c r="AJ84" s="91" t="s">
        <v>758</v>
      </c>
      <c r="AK84" s="91" t="s">
        <v>82</v>
      </c>
      <c r="AZ84" s="42"/>
      <c r="BA84" s="53"/>
      <c r="BB84" s="53"/>
      <c r="BC84" s="53"/>
      <c r="BD84" s="53"/>
      <c r="BE84" s="53"/>
    </row>
    <row r="85" spans="1:61" x14ac:dyDescent="0.35">
      <c r="C85" s="126" t="s">
        <v>0</v>
      </c>
      <c r="D85" s="126">
        <v>4</v>
      </c>
      <c r="E85" s="126" t="s">
        <v>120</v>
      </c>
      <c r="G85" s="77"/>
      <c r="AC85" s="91"/>
      <c r="AD85" s="91"/>
      <c r="AE85" s="91"/>
      <c r="AF85" s="125" t="s">
        <v>1</v>
      </c>
      <c r="AG85" s="91"/>
      <c r="AH85" s="91"/>
      <c r="AJ85" s="91"/>
      <c r="AK85" s="91"/>
      <c r="AZ85" s="42"/>
      <c r="BA85" s="53"/>
      <c r="BE85" s="52"/>
    </row>
    <row r="86" spans="1:61" x14ac:dyDescent="0.35">
      <c r="C86" s="126" t="s">
        <v>0</v>
      </c>
      <c r="D86" s="126" t="s">
        <v>114</v>
      </c>
      <c r="E86" s="77" t="s">
        <v>121</v>
      </c>
      <c r="G86" s="77"/>
      <c r="AC86" s="91"/>
      <c r="AD86" s="91"/>
      <c r="AE86" s="121">
        <v>6</v>
      </c>
      <c r="AF86" s="122" t="s">
        <v>1</v>
      </c>
      <c r="AG86" s="121">
        <v>0</v>
      </c>
      <c r="AH86" s="121">
        <v>0</v>
      </c>
      <c r="AJ86" s="91" t="s">
        <v>758</v>
      </c>
      <c r="AK86" s="91" t="s">
        <v>82</v>
      </c>
      <c r="AW86" s="53"/>
      <c r="AX86" s="53"/>
      <c r="AY86" s="53"/>
      <c r="AZ86" s="42"/>
      <c r="BB86" s="26" t="s">
        <v>162</v>
      </c>
      <c r="BC86" s="26"/>
      <c r="BD86" s="26"/>
      <c r="BE86" s="52"/>
    </row>
    <row r="87" spans="1:61" ht="16" thickBot="1" x14ac:dyDescent="0.4">
      <c r="C87" s="126" t="s">
        <v>0</v>
      </c>
      <c r="D87" s="126" t="s">
        <v>115</v>
      </c>
      <c r="E87" s="77" t="s">
        <v>122</v>
      </c>
      <c r="G87" s="77"/>
      <c r="AC87" s="91"/>
      <c r="AD87" s="91"/>
      <c r="AE87" s="91"/>
      <c r="AF87" s="125" t="s">
        <v>1</v>
      </c>
      <c r="AG87" s="91"/>
      <c r="AH87" s="91"/>
      <c r="AJ87" s="91"/>
      <c r="AK87" s="91"/>
      <c r="AW87" s="74"/>
      <c r="AX87" s="74"/>
      <c r="AY87" s="119"/>
      <c r="AZ87" s="42"/>
      <c r="BB87" s="17" t="s">
        <v>161</v>
      </c>
      <c r="BE87" s="52"/>
    </row>
    <row r="88" spans="1:61" ht="30" customHeight="1" x14ac:dyDescent="0.35">
      <c r="C88" s="126" t="s">
        <v>0</v>
      </c>
      <c r="D88" s="126">
        <v>6</v>
      </c>
      <c r="E88" s="77" t="s">
        <v>123</v>
      </c>
      <c r="G88" s="77"/>
      <c r="AC88" s="91"/>
      <c r="AD88" s="91"/>
      <c r="AE88" s="91"/>
      <c r="AF88" s="125" t="s">
        <v>1</v>
      </c>
      <c r="AG88" s="91"/>
      <c r="AH88" s="91"/>
      <c r="AJ88" s="91"/>
      <c r="AK88" s="91"/>
      <c r="AZ88" s="42"/>
      <c r="BB88" s="569" t="s">
        <v>163</v>
      </c>
      <c r="BC88" s="570"/>
      <c r="BD88" s="570"/>
      <c r="BE88" s="570"/>
      <c r="BF88" s="571"/>
      <c r="BG88" s="558" t="s">
        <v>164</v>
      </c>
      <c r="BH88" s="559"/>
      <c r="BI88" s="129" t="s">
        <v>165</v>
      </c>
    </row>
    <row r="89" spans="1:61" x14ac:dyDescent="0.35">
      <c r="C89" s="126"/>
      <c r="D89" s="126"/>
      <c r="E89" s="77"/>
      <c r="AB89" s="540" t="s">
        <v>124</v>
      </c>
      <c r="AC89" s="91"/>
      <c r="AD89" s="91"/>
      <c r="AE89" s="91">
        <v>9</v>
      </c>
      <c r="AF89" s="125" t="s">
        <v>1</v>
      </c>
      <c r="AG89" s="91">
        <v>0</v>
      </c>
      <c r="AH89" s="91">
        <v>0</v>
      </c>
      <c r="AJ89" s="91" t="s">
        <v>758</v>
      </c>
      <c r="AK89" s="91" t="s">
        <v>82</v>
      </c>
      <c r="AV89" s="53"/>
      <c r="AZ89" s="42"/>
      <c r="BB89" s="130" t="s">
        <v>116</v>
      </c>
      <c r="BC89" s="131"/>
      <c r="BD89" s="131"/>
      <c r="BE89" s="131"/>
      <c r="BF89" s="131"/>
      <c r="BG89" s="55"/>
      <c r="BH89" s="65"/>
      <c r="BI89" s="56"/>
    </row>
    <row r="90" spans="1:61" x14ac:dyDescent="0.35">
      <c r="C90" s="126"/>
      <c r="D90" s="126"/>
      <c r="E90" s="77"/>
      <c r="G90" s="77"/>
      <c r="AC90" s="77"/>
      <c r="AD90" s="77"/>
      <c r="AE90" s="77"/>
      <c r="AF90" s="77"/>
      <c r="AG90" s="77"/>
      <c r="AH90" s="77"/>
      <c r="AJ90" s="126"/>
      <c r="AK90" s="126"/>
      <c r="AV90" s="74"/>
      <c r="AZ90" s="42"/>
      <c r="BB90" s="130" t="s">
        <v>117</v>
      </c>
      <c r="BC90" s="132"/>
      <c r="BD90" s="132"/>
      <c r="BE90" s="132"/>
      <c r="BF90" s="133"/>
      <c r="BG90" s="55"/>
      <c r="BH90" s="65"/>
      <c r="BI90" s="56"/>
    </row>
    <row r="91" spans="1:61" x14ac:dyDescent="0.35">
      <c r="K91" s="134"/>
      <c r="L91" s="134"/>
      <c r="M91" s="134"/>
      <c r="N91" s="134"/>
      <c r="O91" s="134"/>
      <c r="P91" s="134"/>
      <c r="Q91" s="134"/>
      <c r="R91" s="134"/>
      <c r="S91" s="134"/>
      <c r="T91" s="134"/>
      <c r="AZ91" s="42"/>
      <c r="BB91" s="130" t="s">
        <v>118</v>
      </c>
      <c r="BC91" s="104"/>
      <c r="BD91" s="104"/>
      <c r="BE91" s="104"/>
      <c r="BF91" s="104"/>
      <c r="BG91" s="60"/>
      <c r="BH91" s="65"/>
      <c r="BI91" s="56"/>
    </row>
    <row r="92" spans="1:61" x14ac:dyDescent="0.35">
      <c r="A92" s="116" t="s">
        <v>18</v>
      </c>
      <c r="B92" s="117" t="s">
        <v>125</v>
      </c>
      <c r="C92" s="53"/>
      <c r="D92" s="53"/>
      <c r="E92" s="53"/>
      <c r="F92" s="53"/>
      <c r="G92" s="53"/>
      <c r="H92" s="53"/>
      <c r="I92" s="53"/>
      <c r="J92" s="53"/>
      <c r="K92" s="53"/>
      <c r="AZ92" s="42"/>
      <c r="BB92" s="130" t="s">
        <v>119</v>
      </c>
      <c r="BC92" s="135"/>
      <c r="BD92" s="132"/>
      <c r="BE92" s="132"/>
      <c r="BF92" s="132"/>
      <c r="BG92" s="65">
        <v>3</v>
      </c>
      <c r="BH92" s="65" t="s">
        <v>19</v>
      </c>
      <c r="BI92" s="56">
        <v>3</v>
      </c>
    </row>
    <row r="93" spans="1:61" x14ac:dyDescent="0.35">
      <c r="A93" s="53"/>
      <c r="B93" s="24"/>
      <c r="C93" s="53" t="s">
        <v>126</v>
      </c>
      <c r="D93" s="53"/>
      <c r="E93" s="53"/>
      <c r="F93" s="53"/>
      <c r="G93" s="53"/>
      <c r="H93" s="53"/>
      <c r="I93" s="53"/>
      <c r="J93" s="53"/>
      <c r="K93" s="53"/>
      <c r="AZ93" s="42"/>
      <c r="BA93" s="24"/>
      <c r="BB93" s="130" t="s">
        <v>120</v>
      </c>
      <c r="BC93" s="61"/>
      <c r="BD93" s="104"/>
      <c r="BE93" s="104"/>
      <c r="BF93" s="104"/>
      <c r="BG93" s="65"/>
      <c r="BH93" s="65"/>
      <c r="BI93" s="56"/>
    </row>
    <row r="94" spans="1:61" x14ac:dyDescent="0.35">
      <c r="A94" s="53"/>
      <c r="B94" s="117"/>
      <c r="C94" s="53" t="s">
        <v>0</v>
      </c>
      <c r="D94" s="53">
        <v>1</v>
      </c>
      <c r="E94" s="53" t="s">
        <v>127</v>
      </c>
      <c r="F94" s="53"/>
      <c r="G94" s="53"/>
      <c r="H94" s="53"/>
      <c r="I94" s="53"/>
      <c r="J94" s="53"/>
      <c r="K94" s="53"/>
      <c r="AZ94" s="42"/>
      <c r="BA94" s="24"/>
      <c r="BB94" s="130" t="s">
        <v>121</v>
      </c>
      <c r="BC94" s="135"/>
      <c r="BD94" s="132"/>
      <c r="BE94" s="132"/>
      <c r="BF94" s="132"/>
      <c r="BG94" s="65">
        <v>6</v>
      </c>
      <c r="BH94" s="65" t="s">
        <v>19</v>
      </c>
      <c r="BI94" s="56">
        <v>6</v>
      </c>
    </row>
    <row r="95" spans="1:61" x14ac:dyDescent="0.35">
      <c r="A95" s="53"/>
      <c r="B95" s="117"/>
      <c r="C95" s="53" t="s">
        <v>0</v>
      </c>
      <c r="D95" s="53">
        <v>2</v>
      </c>
      <c r="E95" s="53" t="s">
        <v>128</v>
      </c>
      <c r="F95" s="53"/>
      <c r="G95" s="53"/>
      <c r="H95" s="53"/>
      <c r="I95" s="53"/>
      <c r="J95" s="53"/>
      <c r="K95" s="53"/>
      <c r="AW95" s="24"/>
      <c r="AX95" s="24"/>
      <c r="AY95" s="24"/>
      <c r="AZ95" s="42"/>
      <c r="BA95" s="24"/>
      <c r="BB95" s="130" t="s">
        <v>122</v>
      </c>
      <c r="BC95" s="61"/>
      <c r="BD95" s="104"/>
      <c r="BE95" s="104"/>
      <c r="BF95" s="104"/>
      <c r="BG95" s="65"/>
      <c r="BH95" s="65"/>
      <c r="BI95" s="56"/>
    </row>
    <row r="96" spans="1:61" x14ac:dyDescent="0.35">
      <c r="AW96" s="24"/>
      <c r="AX96" s="24"/>
      <c r="AY96" s="24"/>
      <c r="AZ96" s="42"/>
      <c r="BA96" s="24"/>
      <c r="BB96" s="130" t="s">
        <v>123</v>
      </c>
      <c r="BC96" s="135"/>
      <c r="BD96" s="132"/>
      <c r="BE96" s="132"/>
      <c r="BF96" s="132"/>
      <c r="BG96" s="65"/>
      <c r="BH96" s="65"/>
      <c r="BI96" s="56"/>
    </row>
    <row r="97" spans="1:61" ht="16" thickBot="1" x14ac:dyDescent="0.4">
      <c r="AW97" s="24"/>
      <c r="AX97" s="24"/>
      <c r="AY97" s="24"/>
      <c r="AZ97" s="42"/>
      <c r="BA97" s="24"/>
      <c r="BB97" s="136"/>
      <c r="BC97" s="137"/>
      <c r="BD97" s="138"/>
      <c r="BE97" s="139"/>
      <c r="BF97" s="140" t="s">
        <v>166</v>
      </c>
      <c r="BG97" s="141"/>
      <c r="BH97" s="141"/>
      <c r="BI97" s="142">
        <v>9</v>
      </c>
    </row>
    <row r="98" spans="1:61" x14ac:dyDescent="0.35">
      <c r="A98" s="116" t="s">
        <v>136</v>
      </c>
      <c r="B98" s="50" t="s">
        <v>129</v>
      </c>
      <c r="C98" s="53"/>
      <c r="D98" s="53"/>
      <c r="E98" s="53"/>
      <c r="F98" s="53"/>
      <c r="G98" s="53"/>
      <c r="H98" s="53"/>
      <c r="I98" s="53"/>
      <c r="J98" s="53"/>
      <c r="K98" s="53"/>
      <c r="L98" s="53"/>
      <c r="M98" s="53"/>
      <c r="N98" s="53"/>
      <c r="O98" s="53"/>
      <c r="P98" s="53"/>
      <c r="Q98" s="53"/>
      <c r="R98" s="53"/>
      <c r="S98" s="53"/>
      <c r="T98" s="53"/>
      <c r="U98" s="53"/>
      <c r="V98" s="53"/>
      <c r="W98" s="53"/>
      <c r="X98" s="53"/>
      <c r="Y98" s="116"/>
      <c r="Z98" s="53"/>
      <c r="AA98" s="53"/>
      <c r="AB98" s="53"/>
      <c r="AC98" s="53"/>
      <c r="AD98" s="53"/>
      <c r="AE98" s="53"/>
      <c r="AF98" s="126"/>
      <c r="AG98" s="53"/>
      <c r="AH98" s="53"/>
      <c r="AI98" s="53"/>
      <c r="AJ98" s="53"/>
      <c r="AK98" s="53"/>
      <c r="AL98" s="53"/>
      <c r="AM98" s="53"/>
      <c r="AN98" s="53"/>
      <c r="AO98" s="53"/>
      <c r="AP98" s="53"/>
      <c r="AQ98" s="53"/>
      <c r="AR98" s="53"/>
      <c r="AS98" s="53"/>
      <c r="AT98" s="53"/>
      <c r="AU98" s="53"/>
      <c r="AV98" s="24"/>
      <c r="AW98" s="24"/>
      <c r="AX98" s="24"/>
      <c r="AY98" s="24"/>
      <c r="AZ98" s="42"/>
      <c r="BA98" s="24"/>
      <c r="BB98" s="24"/>
      <c r="BC98" s="24"/>
    </row>
    <row r="99" spans="1:61" x14ac:dyDescent="0.35">
      <c r="A99" s="53"/>
      <c r="B99" s="53" t="s">
        <v>30</v>
      </c>
      <c r="C99" s="53"/>
      <c r="D99" s="53"/>
      <c r="E99" s="53"/>
      <c r="F99" s="53" t="s">
        <v>130</v>
      </c>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24"/>
      <c r="AW99" s="24"/>
      <c r="AX99" s="24"/>
      <c r="AY99" s="24"/>
      <c r="AZ99" s="42"/>
      <c r="BA99" s="24"/>
      <c r="BB99" s="24"/>
      <c r="BC99" s="24"/>
    </row>
    <row r="100" spans="1:61" x14ac:dyDescent="0.35">
      <c r="A100" s="52"/>
      <c r="B100" s="52"/>
      <c r="C100" s="53" t="s">
        <v>126</v>
      </c>
      <c r="D100" s="53"/>
      <c r="E100" s="53"/>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3"/>
      <c r="AG100" s="53"/>
      <c r="AH100" s="53"/>
      <c r="AI100" s="53"/>
      <c r="AJ100" s="53"/>
      <c r="AK100" s="116" t="s">
        <v>35</v>
      </c>
      <c r="AL100" s="53"/>
      <c r="AM100" s="74"/>
      <c r="AN100" s="74"/>
      <c r="AO100" s="74"/>
      <c r="AP100" s="52"/>
      <c r="AQ100" s="53"/>
      <c r="AR100" s="116" t="s">
        <v>109</v>
      </c>
      <c r="AU100" s="52"/>
      <c r="AV100" s="24"/>
      <c r="AW100" s="24"/>
      <c r="AX100" s="24"/>
      <c r="AY100" s="24"/>
      <c r="AZ100" s="42"/>
      <c r="BA100" s="24"/>
      <c r="BB100" s="24"/>
      <c r="BC100" s="24"/>
    </row>
    <row r="101" spans="1:61" x14ac:dyDescent="0.35">
      <c r="A101" s="52"/>
      <c r="B101" s="52"/>
      <c r="C101" s="53" t="s">
        <v>0</v>
      </c>
      <c r="D101" s="53">
        <v>1</v>
      </c>
      <c r="E101" s="53" t="s">
        <v>131</v>
      </c>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72"/>
      <c r="AG101" s="72"/>
      <c r="AH101" s="121">
        <v>6</v>
      </c>
      <c r="AI101" s="122" t="s">
        <v>1</v>
      </c>
      <c r="AJ101" s="121">
        <v>0</v>
      </c>
      <c r="AK101" s="121">
        <v>0</v>
      </c>
      <c r="AL101" s="52"/>
      <c r="AM101" s="74"/>
      <c r="AN101" s="74"/>
      <c r="AO101" s="53"/>
      <c r="AP101" s="72" t="s">
        <v>758</v>
      </c>
      <c r="AQ101" s="72" t="s">
        <v>82</v>
      </c>
      <c r="AR101" s="52"/>
      <c r="AS101" s="52"/>
      <c r="AT101" s="52"/>
      <c r="AU101" s="52"/>
      <c r="AV101" s="24"/>
      <c r="AW101" s="24"/>
      <c r="AX101" s="24"/>
      <c r="AY101" s="24"/>
      <c r="AZ101" s="42"/>
      <c r="BA101" s="24"/>
      <c r="BB101" s="26" t="s">
        <v>698</v>
      </c>
      <c r="BC101" s="46"/>
      <c r="BD101" s="26"/>
      <c r="BE101" s="26"/>
      <c r="BF101" s="26"/>
      <c r="BG101" s="26"/>
    </row>
    <row r="102" spans="1:61" ht="16" thickBot="1" x14ac:dyDescent="0.4">
      <c r="A102" s="52"/>
      <c r="B102" s="52"/>
      <c r="C102" s="53" t="s">
        <v>0</v>
      </c>
      <c r="D102" s="53">
        <v>2</v>
      </c>
      <c r="E102" s="53" t="s">
        <v>132</v>
      </c>
      <c r="F102" s="52"/>
      <c r="G102" s="52"/>
      <c r="H102" s="52"/>
      <c r="I102" s="52"/>
      <c r="J102" s="52"/>
      <c r="K102" s="52"/>
      <c r="L102" s="52"/>
      <c r="M102" s="52"/>
      <c r="N102" s="52"/>
      <c r="O102" s="52"/>
      <c r="P102" s="52"/>
      <c r="Q102" s="52"/>
      <c r="R102" s="52"/>
      <c r="S102" s="52"/>
      <c r="T102" s="52"/>
      <c r="U102" s="52"/>
      <c r="V102" s="143" t="s">
        <v>4</v>
      </c>
      <c r="W102" s="143" t="s">
        <v>135</v>
      </c>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24"/>
      <c r="AZ102" s="42"/>
      <c r="BA102" s="24"/>
      <c r="BB102" s="17" t="s">
        <v>167</v>
      </c>
    </row>
    <row r="103" spans="1:61" ht="43.5" x14ac:dyDescent="0.35">
      <c r="A103" s="52"/>
      <c r="B103" s="52"/>
      <c r="C103" s="53" t="s">
        <v>0</v>
      </c>
      <c r="D103" s="53">
        <v>3</v>
      </c>
      <c r="E103" s="53" t="s">
        <v>133</v>
      </c>
      <c r="F103" s="52"/>
      <c r="G103" s="52"/>
      <c r="H103" s="52"/>
      <c r="I103" s="52"/>
      <c r="J103" s="52"/>
      <c r="K103" s="52"/>
      <c r="L103" s="52"/>
      <c r="M103" s="52"/>
      <c r="N103" s="52"/>
      <c r="O103" s="52"/>
      <c r="P103" s="52"/>
      <c r="Q103" s="52"/>
      <c r="R103" s="52"/>
      <c r="S103" s="52"/>
      <c r="T103" s="52"/>
      <c r="U103" s="52"/>
      <c r="V103" s="143" t="s">
        <v>4</v>
      </c>
      <c r="W103" s="143" t="s">
        <v>135</v>
      </c>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24"/>
      <c r="AZ103" s="42"/>
      <c r="BA103" s="24"/>
      <c r="BB103" s="567" t="s">
        <v>144</v>
      </c>
      <c r="BC103" s="23" t="s">
        <v>169</v>
      </c>
      <c r="BD103" s="23" t="s">
        <v>166</v>
      </c>
      <c r="BE103" s="25" t="s">
        <v>168</v>
      </c>
    </row>
    <row r="104" spans="1:61" ht="16" thickBot="1" x14ac:dyDescent="0.4">
      <c r="A104" s="52"/>
      <c r="B104" s="52"/>
      <c r="C104" s="53" t="s">
        <v>0</v>
      </c>
      <c r="D104" s="53">
        <v>4</v>
      </c>
      <c r="E104" s="53" t="s">
        <v>134</v>
      </c>
      <c r="F104" s="52"/>
      <c r="G104" s="52"/>
      <c r="H104" s="52"/>
      <c r="I104" s="52"/>
      <c r="J104" s="52"/>
      <c r="K104" s="52"/>
      <c r="L104" s="52"/>
      <c r="M104" s="52"/>
      <c r="N104" s="52"/>
      <c r="O104" s="52"/>
      <c r="P104" s="52"/>
      <c r="Q104" s="52"/>
      <c r="R104" s="52"/>
      <c r="S104" s="52"/>
      <c r="T104" s="52"/>
      <c r="U104" s="52"/>
      <c r="V104" s="143" t="s">
        <v>4</v>
      </c>
      <c r="W104" s="143" t="s">
        <v>135</v>
      </c>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24"/>
      <c r="AZ104" s="42"/>
      <c r="BA104" s="24"/>
      <c r="BB104" s="568"/>
      <c r="BC104" s="144">
        <v>1477</v>
      </c>
      <c r="BD104" s="145">
        <v>9</v>
      </c>
      <c r="BE104" s="146">
        <f>BC104/9</f>
        <v>164.11111111111111</v>
      </c>
    </row>
    <row r="105" spans="1:61" x14ac:dyDescent="0.35">
      <c r="A105" s="52"/>
      <c r="B105" s="52"/>
      <c r="C105" s="53"/>
      <c r="D105" s="53"/>
      <c r="E105" s="53"/>
      <c r="F105" s="52"/>
      <c r="G105" s="52"/>
      <c r="H105" s="52"/>
      <c r="I105" s="52"/>
      <c r="J105" s="52"/>
      <c r="K105" s="52"/>
      <c r="L105" s="52"/>
      <c r="M105" s="52"/>
      <c r="N105" s="52"/>
      <c r="O105" s="52"/>
      <c r="P105" s="52"/>
      <c r="Q105" s="52"/>
      <c r="R105" s="52"/>
      <c r="S105" s="52"/>
      <c r="T105" s="52"/>
      <c r="U105" s="52"/>
      <c r="V105" s="143"/>
      <c r="W105" s="143"/>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Z105" s="42"/>
      <c r="BA105" s="24"/>
      <c r="BB105" s="24"/>
      <c r="BC105" s="24"/>
    </row>
    <row r="106" spans="1:61" x14ac:dyDescent="0.35">
      <c r="AZ106" s="42"/>
      <c r="BA106" s="24"/>
      <c r="BB106" s="24"/>
      <c r="BC106" s="24"/>
    </row>
    <row r="107" spans="1:61" x14ac:dyDescent="0.35">
      <c r="A107" s="49" t="s">
        <v>137</v>
      </c>
      <c r="B107" s="117" t="s">
        <v>663</v>
      </c>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Z107" s="42"/>
      <c r="BA107" s="24"/>
      <c r="BB107" s="24"/>
      <c r="BC107" s="24"/>
    </row>
    <row r="108" spans="1:61" x14ac:dyDescent="0.35">
      <c r="A108" s="24"/>
      <c r="B108" s="52" t="s">
        <v>30</v>
      </c>
      <c r="C108" s="24"/>
      <c r="D108" s="53"/>
      <c r="E108" s="53"/>
      <c r="F108" s="53" t="s">
        <v>31</v>
      </c>
      <c r="G108" s="53"/>
      <c r="H108" s="53"/>
      <c r="I108" s="53"/>
      <c r="J108" s="53"/>
      <c r="K108" s="53"/>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Z108" s="42"/>
      <c r="BB108" s="26" t="s">
        <v>749</v>
      </c>
      <c r="BC108" s="26"/>
      <c r="BD108" s="26"/>
      <c r="BE108" s="26"/>
      <c r="BF108" s="26"/>
      <c r="BG108" s="26"/>
    </row>
    <row r="109" spans="1:61" ht="16" thickBot="1" x14ac:dyDescent="0.4">
      <c r="A109" s="24"/>
      <c r="B109" s="24"/>
      <c r="C109" s="53" t="s">
        <v>126</v>
      </c>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Z109" s="42"/>
      <c r="BB109" s="17" t="s">
        <v>170</v>
      </c>
    </row>
    <row r="110" spans="1:61" x14ac:dyDescent="0.35">
      <c r="A110" s="24"/>
      <c r="B110" s="24"/>
      <c r="C110" s="53" t="s">
        <v>0</v>
      </c>
      <c r="D110" s="52">
        <v>1</v>
      </c>
      <c r="E110" s="52" t="s">
        <v>139</v>
      </c>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77"/>
      <c r="AF110" s="77"/>
      <c r="AG110" s="77"/>
      <c r="AH110" s="147"/>
      <c r="AI110" s="147"/>
      <c r="AJ110" s="77"/>
      <c r="AK110" s="77"/>
      <c r="AL110" s="77"/>
      <c r="AM110" s="77"/>
      <c r="AN110" s="77"/>
      <c r="AO110" s="77"/>
      <c r="AP110" s="77"/>
      <c r="AQ110" s="24"/>
      <c r="AR110" s="24"/>
      <c r="AS110" s="24"/>
      <c r="AT110" s="24"/>
      <c r="AU110" s="24"/>
      <c r="AZ110" s="42"/>
      <c r="BB110" s="30" t="s">
        <v>762</v>
      </c>
      <c r="BC110" s="23" t="s">
        <v>171</v>
      </c>
      <c r="BD110" s="23" t="s">
        <v>172</v>
      </c>
      <c r="BE110" s="23" t="s">
        <v>173</v>
      </c>
      <c r="BF110" s="25" t="s">
        <v>174</v>
      </c>
    </row>
    <row r="111" spans="1:61" x14ac:dyDescent="0.35">
      <c r="A111" s="24"/>
      <c r="B111" s="24"/>
      <c r="C111" s="53" t="s">
        <v>0</v>
      </c>
      <c r="D111" s="52">
        <v>2</v>
      </c>
      <c r="E111" s="52" t="s">
        <v>140</v>
      </c>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77"/>
      <c r="AF111" s="77"/>
      <c r="AG111" s="77"/>
      <c r="AH111" s="24"/>
      <c r="AI111" s="24"/>
      <c r="AJ111" s="24"/>
      <c r="AK111" s="147" t="s">
        <v>4</v>
      </c>
      <c r="AL111" s="147" t="s">
        <v>138</v>
      </c>
      <c r="AM111" s="77"/>
      <c r="AN111" s="77"/>
      <c r="AO111" s="77"/>
      <c r="AP111" s="77"/>
      <c r="AQ111" s="24"/>
      <c r="AR111" s="24"/>
      <c r="AS111" s="24"/>
      <c r="AT111" s="24"/>
      <c r="AU111" s="24"/>
      <c r="AZ111" s="42"/>
      <c r="BB111" s="148">
        <v>1</v>
      </c>
      <c r="BC111" s="28" t="s">
        <v>127</v>
      </c>
      <c r="BD111" s="28" t="s">
        <v>176</v>
      </c>
      <c r="BE111" s="149" t="s">
        <v>178</v>
      </c>
      <c r="BF111" s="27" t="s">
        <v>180</v>
      </c>
    </row>
    <row r="112" spans="1:61" x14ac:dyDescent="0.35">
      <c r="A112" s="24"/>
      <c r="B112" s="24"/>
      <c r="C112" s="53" t="s">
        <v>0</v>
      </c>
      <c r="D112" s="52">
        <v>3</v>
      </c>
      <c r="E112" s="52" t="s">
        <v>141</v>
      </c>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77"/>
      <c r="AF112" s="77"/>
      <c r="AG112" s="77"/>
      <c r="AH112" s="77"/>
      <c r="AI112" s="77"/>
      <c r="AJ112" s="77"/>
      <c r="AK112" s="77"/>
      <c r="AL112" s="77"/>
      <c r="AM112" s="77"/>
      <c r="AN112" s="77"/>
      <c r="AO112" s="77"/>
      <c r="AP112" s="77"/>
      <c r="AQ112" s="24"/>
      <c r="AR112" s="24"/>
      <c r="AS112" s="24"/>
      <c r="AT112" s="24"/>
      <c r="AU112" s="24"/>
      <c r="AZ112" s="42"/>
      <c r="BB112" s="148">
        <v>2</v>
      </c>
      <c r="BC112" s="28" t="s">
        <v>127</v>
      </c>
      <c r="BD112" s="28" t="s">
        <v>177</v>
      </c>
      <c r="BE112" s="149" t="s">
        <v>178</v>
      </c>
      <c r="BF112" s="27" t="s">
        <v>181</v>
      </c>
    </row>
    <row r="113" spans="1:58" x14ac:dyDescent="0.3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77"/>
      <c r="AF113" s="77"/>
      <c r="AG113" s="77"/>
      <c r="AH113" s="77"/>
      <c r="AI113" s="77"/>
      <c r="AJ113" s="77"/>
      <c r="AK113" s="77"/>
      <c r="AL113" s="77"/>
      <c r="AM113" s="77"/>
      <c r="AN113" s="77"/>
      <c r="AO113" s="77"/>
      <c r="AP113" s="77"/>
      <c r="AQ113" s="24"/>
      <c r="AR113" s="24"/>
      <c r="AS113" s="24"/>
      <c r="AT113" s="24"/>
      <c r="AU113" s="24"/>
      <c r="AZ113" s="42"/>
      <c r="BB113" s="148">
        <v>3</v>
      </c>
      <c r="BC113" s="28" t="s">
        <v>127</v>
      </c>
      <c r="BD113" s="28" t="s">
        <v>175</v>
      </c>
      <c r="BE113" s="149" t="s">
        <v>178</v>
      </c>
      <c r="BF113" s="27" t="s">
        <v>182</v>
      </c>
    </row>
    <row r="114" spans="1:58" ht="29" x14ac:dyDescent="0.35">
      <c r="AZ114" s="42"/>
      <c r="BB114" s="148">
        <v>4</v>
      </c>
      <c r="BC114" s="28" t="s">
        <v>128</v>
      </c>
      <c r="BD114" s="28" t="s">
        <v>177</v>
      </c>
      <c r="BE114" s="149" t="s">
        <v>179</v>
      </c>
      <c r="BF114" s="27" t="s">
        <v>183</v>
      </c>
    </row>
    <row r="115" spans="1:58" x14ac:dyDescent="0.35">
      <c r="AZ115" s="42"/>
      <c r="BB115" s="150">
        <v>5</v>
      </c>
      <c r="BC115" s="28" t="s">
        <v>127</v>
      </c>
      <c r="BD115" s="28" t="s">
        <v>175</v>
      </c>
      <c r="BE115" s="149" t="s">
        <v>178</v>
      </c>
      <c r="BF115" s="27" t="s">
        <v>182</v>
      </c>
    </row>
    <row r="116" spans="1:58" x14ac:dyDescent="0.35">
      <c r="AZ116" s="42"/>
      <c r="BB116" s="148">
        <v>6</v>
      </c>
      <c r="BC116" s="28" t="s">
        <v>127</v>
      </c>
      <c r="BD116" s="28" t="s">
        <v>176</v>
      </c>
      <c r="BE116" s="151" t="s">
        <v>179</v>
      </c>
      <c r="BF116" s="27" t="s">
        <v>184</v>
      </c>
    </row>
    <row r="117" spans="1:58" x14ac:dyDescent="0.35">
      <c r="AZ117" s="42"/>
      <c r="BB117" s="148">
        <v>7</v>
      </c>
      <c r="BC117" s="28" t="s">
        <v>127</v>
      </c>
      <c r="BD117" s="28" t="s">
        <v>175</v>
      </c>
      <c r="BE117" s="149" t="s">
        <v>178</v>
      </c>
      <c r="BF117" s="27" t="s">
        <v>182</v>
      </c>
    </row>
    <row r="118" spans="1:58" x14ac:dyDescent="0.35">
      <c r="AZ118" s="42"/>
      <c r="BB118" s="148">
        <v>8</v>
      </c>
      <c r="BC118" s="28" t="s">
        <v>128</v>
      </c>
      <c r="BD118" s="28" t="s">
        <v>175</v>
      </c>
      <c r="BE118" s="149" t="s">
        <v>178</v>
      </c>
      <c r="BF118" s="27" t="s">
        <v>185</v>
      </c>
    </row>
    <row r="119" spans="1:58" ht="29" x14ac:dyDescent="0.35">
      <c r="AZ119" s="42"/>
      <c r="BB119" s="148">
        <v>9</v>
      </c>
      <c r="BC119" s="28" t="s">
        <v>128</v>
      </c>
      <c r="BD119" s="28" t="s">
        <v>176</v>
      </c>
      <c r="BE119" s="151" t="s">
        <v>179</v>
      </c>
      <c r="BF119" s="27" t="s">
        <v>186</v>
      </c>
    </row>
    <row r="120" spans="1:58" ht="16" thickBot="1" x14ac:dyDescent="0.4">
      <c r="AZ120" s="42"/>
      <c r="BB120" s="152">
        <v>10</v>
      </c>
      <c r="BC120" s="28" t="s">
        <v>127</v>
      </c>
      <c r="BD120" s="28" t="s">
        <v>177</v>
      </c>
      <c r="BE120" s="149" t="s">
        <v>178</v>
      </c>
      <c r="BF120" s="29" t="s">
        <v>181</v>
      </c>
    </row>
    <row r="121" spans="1:58" x14ac:dyDescent="0.35">
      <c r="AZ121" s="42"/>
    </row>
    <row r="122" spans="1:58" x14ac:dyDescent="0.35">
      <c r="AZ122" s="42"/>
    </row>
    <row r="123" spans="1:58" x14ac:dyDescent="0.35">
      <c r="AZ123" s="42"/>
    </row>
    <row r="124" spans="1:58" x14ac:dyDescent="0.35">
      <c r="AZ124" s="42"/>
      <c r="BB124" s="26" t="s">
        <v>699</v>
      </c>
      <c r="BC124" s="26"/>
    </row>
    <row r="125" spans="1:58" ht="16" thickBot="1" x14ac:dyDescent="0.4">
      <c r="AZ125" s="42"/>
      <c r="BB125" s="17" t="s">
        <v>187</v>
      </c>
    </row>
    <row r="126" spans="1:58" ht="15.75" customHeight="1" x14ac:dyDescent="0.35">
      <c r="AZ126" s="42"/>
      <c r="BB126" s="30" t="s">
        <v>188</v>
      </c>
      <c r="BC126" s="558" t="s">
        <v>189</v>
      </c>
      <c r="BD126" s="560"/>
      <c r="BE126" s="561"/>
    </row>
    <row r="127" spans="1:58" x14ac:dyDescent="0.35">
      <c r="AZ127" s="42"/>
      <c r="BB127" s="148">
        <v>1</v>
      </c>
      <c r="BC127" s="31" t="s">
        <v>182</v>
      </c>
      <c r="BD127" s="132"/>
      <c r="BE127" s="153"/>
    </row>
    <row r="128" spans="1:58" x14ac:dyDescent="0.35">
      <c r="AZ128" s="42"/>
      <c r="BB128" s="148">
        <v>2</v>
      </c>
      <c r="BC128" s="31" t="s">
        <v>181</v>
      </c>
      <c r="BD128" s="132"/>
      <c r="BE128" s="153"/>
    </row>
    <row r="129" spans="52:58" x14ac:dyDescent="0.35">
      <c r="AZ129" s="42"/>
      <c r="BB129" s="148">
        <v>3</v>
      </c>
      <c r="BC129" s="31" t="s">
        <v>190</v>
      </c>
      <c r="BD129" s="132"/>
      <c r="BE129" s="153"/>
    </row>
    <row r="130" spans="52:58" x14ac:dyDescent="0.35">
      <c r="AZ130" s="42"/>
      <c r="BB130" s="148">
        <v>4</v>
      </c>
      <c r="BC130" s="31" t="s">
        <v>191</v>
      </c>
      <c r="BD130" s="132"/>
      <c r="BE130" s="153"/>
    </row>
    <row r="131" spans="52:58" x14ac:dyDescent="0.35">
      <c r="AZ131" s="42"/>
      <c r="BB131" s="148">
        <v>5</v>
      </c>
      <c r="BC131" s="31" t="s">
        <v>192</v>
      </c>
      <c r="BD131" s="132"/>
      <c r="BE131" s="153"/>
    </row>
    <row r="132" spans="52:58" x14ac:dyDescent="0.35">
      <c r="AZ132" s="42"/>
      <c r="BB132" s="148">
        <v>6</v>
      </c>
      <c r="BC132" s="31" t="s">
        <v>184</v>
      </c>
      <c r="BD132" s="132"/>
      <c r="BE132" s="153"/>
    </row>
    <row r="133" spans="52:58" x14ac:dyDescent="0.35">
      <c r="AZ133" s="42"/>
      <c r="BB133" s="148">
        <v>7</v>
      </c>
      <c r="BC133" s="31" t="s">
        <v>185</v>
      </c>
      <c r="BD133" s="132"/>
      <c r="BE133" s="153"/>
    </row>
    <row r="134" spans="52:58" x14ac:dyDescent="0.35">
      <c r="AZ134" s="42"/>
      <c r="BB134" s="148">
        <v>8</v>
      </c>
      <c r="BC134" s="31" t="s">
        <v>193</v>
      </c>
      <c r="BD134" s="132"/>
      <c r="BE134" s="153"/>
    </row>
    <row r="135" spans="52:58" x14ac:dyDescent="0.35">
      <c r="AZ135" s="42"/>
      <c r="BB135" s="148">
        <v>9</v>
      </c>
      <c r="BC135" s="31" t="s">
        <v>194</v>
      </c>
      <c r="BD135" s="132"/>
      <c r="BE135" s="153"/>
    </row>
    <row r="136" spans="52:58" x14ac:dyDescent="0.35">
      <c r="AZ136" s="42"/>
      <c r="BB136" s="148">
        <v>10</v>
      </c>
      <c r="BC136" s="32" t="s">
        <v>195</v>
      </c>
      <c r="BD136" s="154"/>
      <c r="BE136" s="155"/>
    </row>
    <row r="137" spans="52:58" x14ac:dyDescent="0.35">
      <c r="AZ137" s="42"/>
      <c r="BB137" s="148">
        <v>11</v>
      </c>
      <c r="BC137" s="32" t="s">
        <v>183</v>
      </c>
      <c r="BD137" s="154"/>
      <c r="BE137" s="155"/>
    </row>
    <row r="138" spans="52:58" ht="16" thickBot="1" x14ac:dyDescent="0.4">
      <c r="AZ138" s="42"/>
      <c r="BB138" s="156">
        <v>12</v>
      </c>
      <c r="BC138" s="33" t="s">
        <v>186</v>
      </c>
      <c r="BD138" s="157"/>
      <c r="BE138" s="158"/>
    </row>
    <row r="139" spans="52:58" x14ac:dyDescent="0.35">
      <c r="AZ139" s="42"/>
      <c r="BB139" s="17" t="s">
        <v>700</v>
      </c>
    </row>
    <row r="140" spans="52:58" x14ac:dyDescent="0.35">
      <c r="AZ140" s="42"/>
      <c r="BB140" s="17" t="s">
        <v>196</v>
      </c>
    </row>
    <row r="141" spans="52:58" x14ac:dyDescent="0.35">
      <c r="AZ141" s="42"/>
    </row>
    <row r="142" spans="52:58" x14ac:dyDescent="0.35">
      <c r="AZ142" s="42"/>
    </row>
    <row r="143" spans="52:58" x14ac:dyDescent="0.35">
      <c r="AZ143" s="42"/>
      <c r="BB143" s="506" t="s">
        <v>701</v>
      </c>
      <c r="BC143" s="26"/>
      <c r="BD143" s="26"/>
      <c r="BE143" s="26"/>
      <c r="BF143" s="26"/>
    </row>
    <row r="144" spans="52:58" x14ac:dyDescent="0.35">
      <c r="AZ144" s="42"/>
      <c r="BB144" s="509" t="s">
        <v>709</v>
      </c>
      <c r="BC144" s="34"/>
    </row>
    <row r="145" spans="52:57" x14ac:dyDescent="0.35">
      <c r="AZ145" s="42"/>
      <c r="BB145" s="507" t="s">
        <v>702</v>
      </c>
      <c r="BC145" s="34"/>
    </row>
    <row r="146" spans="52:57" ht="16" thickBot="1" x14ac:dyDescent="0.4">
      <c r="AZ146" s="42"/>
      <c r="BB146" s="159" t="s">
        <v>197</v>
      </c>
    </row>
    <row r="147" spans="52:57" ht="15.75" customHeight="1" x14ac:dyDescent="0.35">
      <c r="AZ147" s="42"/>
      <c r="BB147" s="160" t="s">
        <v>198</v>
      </c>
      <c r="BC147" s="161" t="s">
        <v>199</v>
      </c>
      <c r="BD147" s="565" t="s">
        <v>200</v>
      </c>
      <c r="BE147" s="566"/>
    </row>
    <row r="148" spans="52:57" x14ac:dyDescent="0.35">
      <c r="AZ148" s="42"/>
      <c r="BB148" s="162">
        <v>0.05</v>
      </c>
      <c r="BC148" s="163">
        <v>1</v>
      </c>
      <c r="BD148" s="164">
        <v>300</v>
      </c>
      <c r="BE148" s="153"/>
    </row>
    <row r="149" spans="52:57" x14ac:dyDescent="0.35">
      <c r="AZ149" s="42"/>
      <c r="BB149" s="162">
        <v>0.1</v>
      </c>
      <c r="BC149" s="163">
        <v>2</v>
      </c>
      <c r="BD149" s="164">
        <v>300</v>
      </c>
      <c r="BE149" s="153"/>
    </row>
    <row r="150" spans="52:57" x14ac:dyDescent="0.35">
      <c r="AZ150" s="42"/>
      <c r="BB150" s="162">
        <v>0.15</v>
      </c>
      <c r="BC150" s="163">
        <v>3</v>
      </c>
      <c r="BD150" s="164">
        <v>300</v>
      </c>
      <c r="BE150" s="153"/>
    </row>
    <row r="151" spans="52:57" x14ac:dyDescent="0.35">
      <c r="AZ151" s="42"/>
      <c r="BB151" s="162">
        <v>0.2</v>
      </c>
      <c r="BC151" s="163">
        <v>4</v>
      </c>
      <c r="BD151" s="164">
        <v>300</v>
      </c>
      <c r="BE151" s="153"/>
    </row>
    <row r="152" spans="52:57" x14ac:dyDescent="0.35">
      <c r="AZ152" s="42"/>
      <c r="BB152" s="162">
        <v>0.25</v>
      </c>
      <c r="BC152" s="163">
        <v>5</v>
      </c>
      <c r="BD152" s="164">
        <v>400</v>
      </c>
      <c r="BE152" s="153"/>
    </row>
    <row r="153" spans="52:57" x14ac:dyDescent="0.35">
      <c r="AZ153" s="42"/>
      <c r="BB153" s="162">
        <v>0.3</v>
      </c>
      <c r="BC153" s="163">
        <v>6</v>
      </c>
      <c r="BD153" s="164">
        <v>400</v>
      </c>
      <c r="BE153" s="153"/>
    </row>
    <row r="154" spans="52:57" x14ac:dyDescent="0.35">
      <c r="AZ154" s="42"/>
      <c r="BB154" s="162">
        <v>0.35</v>
      </c>
      <c r="BC154" s="163">
        <v>7</v>
      </c>
      <c r="BD154" s="164">
        <v>400</v>
      </c>
      <c r="BE154" s="153"/>
    </row>
    <row r="155" spans="52:57" x14ac:dyDescent="0.35">
      <c r="AZ155" s="42"/>
      <c r="BB155" s="162">
        <v>0.4</v>
      </c>
      <c r="BC155" s="163">
        <v>8</v>
      </c>
      <c r="BD155" s="164">
        <v>400</v>
      </c>
      <c r="BE155" s="153"/>
    </row>
    <row r="156" spans="52:57" x14ac:dyDescent="0.35">
      <c r="AZ156" s="42"/>
      <c r="BB156" s="162">
        <v>0.45</v>
      </c>
      <c r="BC156" s="163">
        <v>9</v>
      </c>
      <c r="BD156" s="164">
        <v>600</v>
      </c>
      <c r="BE156" s="153"/>
    </row>
    <row r="157" spans="52:57" x14ac:dyDescent="0.35">
      <c r="AZ157" s="42"/>
      <c r="BB157" s="162">
        <v>0.5</v>
      </c>
      <c r="BC157" s="163">
        <v>10</v>
      </c>
      <c r="BD157" s="164">
        <v>600</v>
      </c>
      <c r="BE157" s="153"/>
    </row>
    <row r="158" spans="52:57" x14ac:dyDescent="0.35">
      <c r="AZ158" s="42"/>
      <c r="BB158" s="162">
        <v>0.55000000000000004</v>
      </c>
      <c r="BC158" s="163">
        <v>11</v>
      </c>
      <c r="BD158" s="164">
        <v>600</v>
      </c>
      <c r="BE158" s="153"/>
    </row>
    <row r="159" spans="52:57" x14ac:dyDescent="0.35">
      <c r="AZ159" s="42"/>
      <c r="BB159" s="162">
        <v>0.6</v>
      </c>
      <c r="BC159" s="163">
        <v>12</v>
      </c>
      <c r="BD159" s="164">
        <v>600</v>
      </c>
      <c r="BE159" s="153"/>
    </row>
    <row r="160" spans="52:57" x14ac:dyDescent="0.35">
      <c r="AZ160" s="42"/>
      <c r="BB160" s="162">
        <v>0.65</v>
      </c>
      <c r="BC160" s="163">
        <v>13</v>
      </c>
      <c r="BD160" s="164">
        <v>600</v>
      </c>
      <c r="BE160" s="153"/>
    </row>
    <row r="161" spans="52:62" x14ac:dyDescent="0.35">
      <c r="AZ161" s="42"/>
      <c r="BB161" s="162">
        <v>0.7</v>
      </c>
      <c r="BC161" s="163">
        <v>14</v>
      </c>
      <c r="BD161" s="164">
        <v>800</v>
      </c>
      <c r="BE161" s="153"/>
    </row>
    <row r="162" spans="52:62" x14ac:dyDescent="0.35">
      <c r="AZ162" s="42"/>
      <c r="BB162" s="162">
        <v>0.75</v>
      </c>
      <c r="BC162" s="163">
        <v>15</v>
      </c>
      <c r="BD162" s="164">
        <v>800</v>
      </c>
      <c r="BE162" s="153"/>
    </row>
    <row r="163" spans="52:62" x14ac:dyDescent="0.35">
      <c r="AZ163" s="42"/>
      <c r="BB163" s="162">
        <v>0.8</v>
      </c>
      <c r="BC163" s="163">
        <v>16</v>
      </c>
      <c r="BD163" s="164">
        <v>800</v>
      </c>
      <c r="BE163" s="153"/>
    </row>
    <row r="164" spans="52:62" x14ac:dyDescent="0.35">
      <c r="AZ164" s="42"/>
      <c r="BB164" s="162">
        <v>0.85</v>
      </c>
      <c r="BC164" s="163">
        <v>17</v>
      </c>
      <c r="BD164" s="164">
        <v>800</v>
      </c>
      <c r="BE164" s="153"/>
    </row>
    <row r="165" spans="52:62" x14ac:dyDescent="0.35">
      <c r="AZ165" s="42"/>
      <c r="BB165" s="165">
        <v>0.9</v>
      </c>
      <c r="BC165" s="166">
        <v>18</v>
      </c>
      <c r="BD165" s="167">
        <v>800</v>
      </c>
      <c r="BE165" s="168"/>
    </row>
    <row r="166" spans="52:62" x14ac:dyDescent="0.35">
      <c r="AZ166" s="42"/>
      <c r="BB166" s="162">
        <v>0.95</v>
      </c>
      <c r="BC166" s="163">
        <v>19</v>
      </c>
      <c r="BD166" s="164">
        <v>800</v>
      </c>
      <c r="BE166" s="153"/>
    </row>
    <row r="167" spans="52:62" ht="16" thickBot="1" x14ac:dyDescent="0.4">
      <c r="AZ167" s="42"/>
      <c r="BB167" s="169">
        <v>1</v>
      </c>
      <c r="BC167" s="170">
        <v>20</v>
      </c>
      <c r="BD167" s="171">
        <v>900</v>
      </c>
      <c r="BE167" s="172"/>
    </row>
    <row r="168" spans="52:62" x14ac:dyDescent="0.35">
      <c r="AZ168" s="42"/>
      <c r="BG168" s="3"/>
      <c r="BH168" s="3"/>
      <c r="BI168" s="3"/>
      <c r="BJ168" s="3"/>
    </row>
    <row r="169" spans="52:62" ht="16" thickBot="1" x14ac:dyDescent="0.4">
      <c r="AZ169" s="42"/>
      <c r="BB169" s="17" t="s">
        <v>201</v>
      </c>
    </row>
    <row r="170" spans="52:62" x14ac:dyDescent="0.35">
      <c r="AZ170" s="42"/>
      <c r="BB170" s="35" t="s">
        <v>203</v>
      </c>
      <c r="BC170" s="36" t="s">
        <v>204</v>
      </c>
    </row>
    <row r="171" spans="52:62" x14ac:dyDescent="0.35">
      <c r="AZ171" s="42"/>
      <c r="BB171" s="173" t="s">
        <v>202</v>
      </c>
      <c r="BC171" s="174" t="s">
        <v>202</v>
      </c>
    </row>
    <row r="172" spans="52:62" ht="16" thickBot="1" x14ac:dyDescent="0.4">
      <c r="AZ172" s="42"/>
      <c r="BB172" s="175">
        <f>BD165*2/3</f>
        <v>533.33333333333337</v>
      </c>
      <c r="BC172" s="176">
        <f>BD165*1/3</f>
        <v>266.66666666666669</v>
      </c>
    </row>
    <row r="173" spans="52:62" x14ac:dyDescent="0.35">
      <c r="AZ173" s="42"/>
    </row>
    <row r="174" spans="52:62" x14ac:dyDescent="0.35">
      <c r="AZ174" s="42"/>
    </row>
    <row r="175" spans="52:62" x14ac:dyDescent="0.35">
      <c r="AZ175" s="42"/>
    </row>
    <row r="176" spans="52:62" x14ac:dyDescent="0.35">
      <c r="AZ176" s="42"/>
      <c r="BB176" s="506" t="s">
        <v>703</v>
      </c>
      <c r="BC176" s="177"/>
      <c r="BD176" s="177"/>
      <c r="BE176" s="177"/>
    </row>
    <row r="177" spans="52:57" ht="16" thickBot="1" x14ac:dyDescent="0.4">
      <c r="AZ177" s="42"/>
      <c r="BB177" s="178" t="s">
        <v>205</v>
      </c>
      <c r="BC177" s="34"/>
      <c r="BD177" s="34"/>
      <c r="BE177" s="34"/>
    </row>
    <row r="178" spans="52:57" x14ac:dyDescent="0.35">
      <c r="AZ178" s="42"/>
      <c r="BB178" s="30" t="s">
        <v>206</v>
      </c>
      <c r="BC178" s="23" t="s">
        <v>207</v>
      </c>
      <c r="BD178" s="35" t="s">
        <v>203</v>
      </c>
      <c r="BE178" s="36" t="s">
        <v>204</v>
      </c>
    </row>
    <row r="179" spans="52:57" x14ac:dyDescent="0.35">
      <c r="AZ179" s="42"/>
      <c r="BB179" s="15" t="s">
        <v>182</v>
      </c>
      <c r="BC179" s="179">
        <v>600</v>
      </c>
      <c r="BD179" s="179">
        <v>400</v>
      </c>
      <c r="BE179" s="180">
        <v>200</v>
      </c>
    </row>
    <row r="180" spans="52:57" ht="29" x14ac:dyDescent="0.35">
      <c r="AZ180" s="42"/>
      <c r="BB180" s="15" t="s">
        <v>181</v>
      </c>
      <c r="BC180" s="179">
        <v>800</v>
      </c>
      <c r="BD180" s="179">
        <v>533</v>
      </c>
      <c r="BE180" s="180">
        <v>267</v>
      </c>
    </row>
    <row r="181" spans="52:57" x14ac:dyDescent="0.35">
      <c r="AZ181" s="42"/>
      <c r="BB181" s="15" t="s">
        <v>190</v>
      </c>
      <c r="BC181" s="179">
        <v>700</v>
      </c>
      <c r="BD181" s="179">
        <v>467</v>
      </c>
      <c r="BE181" s="180">
        <v>233</v>
      </c>
    </row>
    <row r="182" spans="52:57" ht="29" x14ac:dyDescent="0.35">
      <c r="AZ182" s="42"/>
      <c r="BB182" s="15" t="s">
        <v>191</v>
      </c>
      <c r="BC182" s="179">
        <v>1000</v>
      </c>
      <c r="BD182" s="179">
        <v>667</v>
      </c>
      <c r="BE182" s="180">
        <v>333</v>
      </c>
    </row>
    <row r="183" spans="52:57" ht="29" x14ac:dyDescent="0.35">
      <c r="AZ183" s="42"/>
      <c r="BB183" s="15" t="s">
        <v>192</v>
      </c>
      <c r="BC183" s="179">
        <v>850</v>
      </c>
      <c r="BD183" s="179">
        <v>567</v>
      </c>
      <c r="BE183" s="180">
        <v>283</v>
      </c>
    </row>
    <row r="184" spans="52:57" ht="29" x14ac:dyDescent="0.35">
      <c r="AZ184" s="42"/>
      <c r="BB184" s="15" t="s">
        <v>184</v>
      </c>
      <c r="BC184" s="179">
        <v>1200</v>
      </c>
      <c r="BD184" s="179">
        <v>800</v>
      </c>
      <c r="BE184" s="180">
        <v>400</v>
      </c>
    </row>
    <row r="185" spans="52:57" ht="29" x14ac:dyDescent="0.35">
      <c r="AZ185" s="42"/>
      <c r="BB185" s="15" t="s">
        <v>185</v>
      </c>
      <c r="BC185" s="179">
        <v>500</v>
      </c>
      <c r="BD185" s="179">
        <v>333</v>
      </c>
      <c r="BE185" s="180">
        <v>166</v>
      </c>
    </row>
    <row r="186" spans="52:57" ht="29" x14ac:dyDescent="0.35">
      <c r="AZ186" s="42"/>
      <c r="BB186" s="15" t="s">
        <v>193</v>
      </c>
      <c r="BC186" s="179">
        <v>900</v>
      </c>
      <c r="BD186" s="179">
        <v>600</v>
      </c>
      <c r="BE186" s="180">
        <v>300</v>
      </c>
    </row>
    <row r="187" spans="52:57" x14ac:dyDescent="0.35">
      <c r="AZ187" s="42"/>
      <c r="BB187" s="15" t="s">
        <v>194</v>
      </c>
      <c r="BC187" s="179">
        <v>800</v>
      </c>
      <c r="BD187" s="179">
        <v>533</v>
      </c>
      <c r="BE187" s="180">
        <v>267</v>
      </c>
    </row>
    <row r="188" spans="52:57" ht="29" x14ac:dyDescent="0.35">
      <c r="AZ188" s="42"/>
      <c r="BB188" s="15" t="s">
        <v>195</v>
      </c>
      <c r="BC188" s="179">
        <v>900</v>
      </c>
      <c r="BD188" s="179">
        <v>600</v>
      </c>
      <c r="BE188" s="180">
        <v>300</v>
      </c>
    </row>
    <row r="189" spans="52:57" ht="29" x14ac:dyDescent="0.35">
      <c r="AZ189" s="42"/>
      <c r="BB189" s="15" t="s">
        <v>183</v>
      </c>
      <c r="BC189" s="179">
        <v>1000</v>
      </c>
      <c r="BD189" s="179">
        <v>667</v>
      </c>
      <c r="BE189" s="180">
        <v>333</v>
      </c>
    </row>
    <row r="190" spans="52:57" ht="29.5" thickBot="1" x14ac:dyDescent="0.4">
      <c r="AZ190" s="42"/>
      <c r="BB190" s="16" t="s">
        <v>186</v>
      </c>
      <c r="BC190" s="145">
        <v>1100</v>
      </c>
      <c r="BD190" s="145">
        <v>733</v>
      </c>
      <c r="BE190" s="181">
        <v>367</v>
      </c>
    </row>
    <row r="191" spans="52:57" x14ac:dyDescent="0.35">
      <c r="AZ191" s="42"/>
    </row>
    <row r="192" spans="52:57" x14ac:dyDescent="0.35">
      <c r="AZ192" s="42"/>
    </row>
    <row r="193" spans="52:60" x14ac:dyDescent="0.35">
      <c r="AZ193" s="42"/>
    </row>
    <row r="194" spans="52:60" x14ac:dyDescent="0.35">
      <c r="AZ194" s="42"/>
      <c r="BB194" s="26" t="s">
        <v>704</v>
      </c>
      <c r="BC194" s="26"/>
      <c r="BD194" s="26"/>
      <c r="BE194" s="26"/>
      <c r="BF194" s="26"/>
    </row>
    <row r="195" spans="52:60" x14ac:dyDescent="0.35">
      <c r="AZ195" s="42"/>
      <c r="BB195" s="37" t="s">
        <v>222</v>
      </c>
    </row>
    <row r="196" spans="52:60" x14ac:dyDescent="0.35">
      <c r="AZ196" s="42"/>
      <c r="BB196" s="38" t="s">
        <v>223</v>
      </c>
    </row>
    <row r="197" spans="52:60" x14ac:dyDescent="0.35">
      <c r="AZ197" s="42"/>
      <c r="BB197" s="39" t="s">
        <v>224</v>
      </c>
    </row>
    <row r="198" spans="52:60" ht="16" thickBot="1" x14ac:dyDescent="0.4">
      <c r="AZ198" s="42"/>
      <c r="BB198" s="17" t="s">
        <v>208</v>
      </c>
    </row>
    <row r="199" spans="52:60" ht="29" x14ac:dyDescent="0.35">
      <c r="AZ199" s="42"/>
      <c r="BB199" s="30" t="s">
        <v>762</v>
      </c>
      <c r="BC199" s="23" t="s">
        <v>209</v>
      </c>
      <c r="BD199" s="23" t="s">
        <v>705</v>
      </c>
      <c r="BE199" s="23" t="s">
        <v>210</v>
      </c>
      <c r="BF199" s="23" t="s">
        <v>211</v>
      </c>
      <c r="BG199" s="23" t="s">
        <v>212</v>
      </c>
      <c r="BH199" s="25" t="s">
        <v>213</v>
      </c>
    </row>
    <row r="200" spans="52:60" ht="29" x14ac:dyDescent="0.35">
      <c r="AZ200" s="42"/>
      <c r="BB200" s="15">
        <v>1</v>
      </c>
      <c r="BC200" s="179">
        <v>164</v>
      </c>
      <c r="BD200" s="179" t="s">
        <v>190</v>
      </c>
      <c r="BE200" s="179">
        <v>700</v>
      </c>
      <c r="BF200" s="179">
        <v>467</v>
      </c>
      <c r="BG200" s="179">
        <v>233</v>
      </c>
      <c r="BH200" s="182" t="s">
        <v>214</v>
      </c>
    </row>
    <row r="201" spans="52:60" ht="29" x14ac:dyDescent="0.35">
      <c r="AZ201" s="42"/>
      <c r="BB201" s="15">
        <v>2</v>
      </c>
      <c r="BC201" s="179">
        <v>300</v>
      </c>
      <c r="BD201" s="179" t="s">
        <v>181</v>
      </c>
      <c r="BE201" s="179">
        <v>800</v>
      </c>
      <c r="BF201" s="179">
        <v>533</v>
      </c>
      <c r="BG201" s="179">
        <v>267</v>
      </c>
      <c r="BH201" s="183" t="s">
        <v>216</v>
      </c>
    </row>
    <row r="202" spans="52:60" ht="29" x14ac:dyDescent="0.35">
      <c r="AZ202" s="42"/>
      <c r="BB202" s="15">
        <v>3</v>
      </c>
      <c r="BC202" s="179">
        <v>200</v>
      </c>
      <c r="BD202" s="179" t="s">
        <v>190</v>
      </c>
      <c r="BE202" s="179">
        <v>700</v>
      </c>
      <c r="BF202" s="179">
        <v>467</v>
      </c>
      <c r="BG202" s="179">
        <v>233</v>
      </c>
      <c r="BH202" s="182" t="s">
        <v>214</v>
      </c>
    </row>
    <row r="203" spans="52:60" ht="29" x14ac:dyDescent="0.35">
      <c r="AZ203" s="42"/>
      <c r="BB203" s="15">
        <v>4</v>
      </c>
      <c r="BC203" s="184">
        <v>98</v>
      </c>
      <c r="BD203" s="184" t="s">
        <v>182</v>
      </c>
      <c r="BE203" s="184">
        <v>600</v>
      </c>
      <c r="BF203" s="184">
        <v>400</v>
      </c>
      <c r="BG203" s="184">
        <v>200</v>
      </c>
      <c r="BH203" s="182" t="s">
        <v>214</v>
      </c>
    </row>
    <row r="204" spans="52:60" ht="29.5" thickBot="1" x14ac:dyDescent="0.4">
      <c r="AZ204" s="42"/>
      <c r="BB204" s="15">
        <v>5</v>
      </c>
      <c r="BC204" s="179">
        <v>800</v>
      </c>
      <c r="BD204" s="179" t="s">
        <v>181</v>
      </c>
      <c r="BE204" s="179">
        <v>800</v>
      </c>
      <c r="BF204" s="179">
        <v>533</v>
      </c>
      <c r="BG204" s="179">
        <v>267</v>
      </c>
      <c r="BH204" s="185" t="s">
        <v>215</v>
      </c>
    </row>
    <row r="205" spans="52:60" ht="29.5" thickBot="1" x14ac:dyDescent="0.4">
      <c r="AZ205" s="42"/>
      <c r="BB205" s="15">
        <v>6</v>
      </c>
      <c r="BC205" s="179">
        <v>1000</v>
      </c>
      <c r="BD205" s="179" t="s">
        <v>192</v>
      </c>
      <c r="BE205" s="179">
        <v>850</v>
      </c>
      <c r="BF205" s="179">
        <v>567</v>
      </c>
      <c r="BG205" s="179">
        <v>283</v>
      </c>
      <c r="BH205" s="185" t="s">
        <v>215</v>
      </c>
    </row>
    <row r="206" spans="52:60" ht="29" x14ac:dyDescent="0.35">
      <c r="AZ206" s="42"/>
      <c r="BB206" s="15">
        <v>7</v>
      </c>
      <c r="BC206" s="179">
        <v>330</v>
      </c>
      <c r="BD206" s="179" t="s">
        <v>185</v>
      </c>
      <c r="BE206" s="179">
        <v>500</v>
      </c>
      <c r="BF206" s="179">
        <v>333</v>
      </c>
      <c r="BG206" s="179">
        <v>166</v>
      </c>
      <c r="BH206" s="183" t="s">
        <v>216</v>
      </c>
    </row>
    <row r="207" spans="52:60" ht="29.5" thickBot="1" x14ac:dyDescent="0.4">
      <c r="AZ207" s="42"/>
      <c r="BB207" s="15">
        <v>8</v>
      </c>
      <c r="BC207" s="179">
        <v>900</v>
      </c>
      <c r="BD207" s="179" t="s">
        <v>190</v>
      </c>
      <c r="BE207" s="179">
        <v>600</v>
      </c>
      <c r="BF207" s="179">
        <v>400</v>
      </c>
      <c r="BG207" s="179">
        <v>200</v>
      </c>
      <c r="BH207" s="185" t="s">
        <v>215</v>
      </c>
    </row>
    <row r="208" spans="52:60" ht="29" x14ac:dyDescent="0.35">
      <c r="AZ208" s="42"/>
      <c r="BB208" s="15">
        <v>9</v>
      </c>
      <c r="BC208" s="179">
        <v>300</v>
      </c>
      <c r="BD208" s="179" t="s">
        <v>195</v>
      </c>
      <c r="BE208" s="179">
        <v>900</v>
      </c>
      <c r="BF208" s="179">
        <v>600</v>
      </c>
      <c r="BG208" s="179">
        <v>300</v>
      </c>
      <c r="BH208" s="183" t="s">
        <v>216</v>
      </c>
    </row>
    <row r="209" spans="52:61" ht="29.5" thickBot="1" x14ac:dyDescent="0.4">
      <c r="AZ209" s="42"/>
      <c r="BB209" s="16">
        <v>10</v>
      </c>
      <c r="BC209" s="145">
        <v>1100</v>
      </c>
      <c r="BD209" s="145" t="s">
        <v>181</v>
      </c>
      <c r="BE209" s="145">
        <v>800</v>
      </c>
      <c r="BF209" s="145">
        <v>533</v>
      </c>
      <c r="BG209" s="145">
        <v>267</v>
      </c>
      <c r="BH209" s="185" t="s">
        <v>215</v>
      </c>
    </row>
    <row r="210" spans="52:61" x14ac:dyDescent="0.35">
      <c r="AZ210" s="42"/>
      <c r="BB210" s="186"/>
      <c r="BC210" s="186"/>
      <c r="BD210" s="186"/>
      <c r="BE210" s="186"/>
      <c r="BF210" s="186"/>
      <c r="BG210" s="186"/>
    </row>
    <row r="211" spans="52:61" x14ac:dyDescent="0.35">
      <c r="AZ211" s="42"/>
    </row>
    <row r="212" spans="52:61" x14ac:dyDescent="0.35">
      <c r="AZ212" s="42"/>
    </row>
    <row r="213" spans="52:61" x14ac:dyDescent="0.35">
      <c r="AZ213" s="42"/>
      <c r="BB213" s="26" t="s">
        <v>218</v>
      </c>
      <c r="BC213" s="26"/>
      <c r="BD213" s="26"/>
      <c r="BE213" s="26"/>
      <c r="BG213" s="505"/>
      <c r="BH213" s="505"/>
      <c r="BI213" s="505"/>
    </row>
    <row r="214" spans="52:61" x14ac:dyDescent="0.35">
      <c r="AZ214" s="42"/>
      <c r="BB214" s="508" t="s">
        <v>707</v>
      </c>
      <c r="BG214" s="3"/>
      <c r="BH214" s="3"/>
      <c r="BI214" s="3"/>
    </row>
    <row r="215" spans="52:61" x14ac:dyDescent="0.35">
      <c r="AZ215" s="42"/>
      <c r="BB215" s="508" t="s">
        <v>708</v>
      </c>
      <c r="BG215" s="3"/>
      <c r="BH215" s="3"/>
      <c r="BI215" s="3"/>
    </row>
    <row r="216" spans="52:61" ht="16" thickBot="1" x14ac:dyDescent="0.4">
      <c r="AZ216" s="42"/>
      <c r="BB216" s="24" t="s">
        <v>217</v>
      </c>
      <c r="BI216" s="3"/>
    </row>
    <row r="217" spans="52:61" x14ac:dyDescent="0.35">
      <c r="AZ217" s="42"/>
      <c r="BB217" s="30" t="s">
        <v>762</v>
      </c>
      <c r="BC217" s="23" t="s">
        <v>219</v>
      </c>
      <c r="BD217" s="25" t="s">
        <v>213</v>
      </c>
      <c r="BI217" s="3"/>
    </row>
    <row r="218" spans="52:61" x14ac:dyDescent="0.35">
      <c r="AZ218" s="42"/>
      <c r="BB218" s="148">
        <v>1</v>
      </c>
      <c r="BC218" s="149">
        <v>9</v>
      </c>
      <c r="BD218" s="182" t="s">
        <v>214</v>
      </c>
      <c r="BI218" s="3"/>
    </row>
    <row r="219" spans="52:61" x14ac:dyDescent="0.35">
      <c r="AZ219" s="42"/>
      <c r="BB219" s="148">
        <v>2</v>
      </c>
      <c r="BC219" s="149">
        <v>15</v>
      </c>
      <c r="BD219" s="183" t="s">
        <v>216</v>
      </c>
      <c r="BI219" s="3"/>
    </row>
    <row r="220" spans="52:61" x14ac:dyDescent="0.35">
      <c r="AZ220" s="42"/>
      <c r="BB220" s="148">
        <v>3</v>
      </c>
      <c r="BC220" s="149">
        <v>20</v>
      </c>
      <c r="BD220" s="182" t="s">
        <v>214</v>
      </c>
      <c r="BI220" s="3"/>
    </row>
    <row r="221" spans="52:61" x14ac:dyDescent="0.35">
      <c r="AZ221" s="42"/>
      <c r="BB221" s="148">
        <v>4</v>
      </c>
      <c r="BC221" s="149">
        <v>14</v>
      </c>
      <c r="BD221" s="182" t="s">
        <v>214</v>
      </c>
      <c r="BI221" s="3"/>
    </row>
    <row r="222" spans="52:61" x14ac:dyDescent="0.35">
      <c r="AZ222" s="42"/>
      <c r="BB222" s="150">
        <v>5</v>
      </c>
      <c r="BC222" s="151">
        <v>2</v>
      </c>
      <c r="BD222" s="187" t="s">
        <v>215</v>
      </c>
      <c r="BI222" s="3"/>
    </row>
    <row r="223" spans="52:61" x14ac:dyDescent="0.35">
      <c r="AZ223" s="42"/>
      <c r="BB223" s="148">
        <v>6</v>
      </c>
      <c r="BC223" s="149">
        <v>17</v>
      </c>
      <c r="BD223" s="187" t="s">
        <v>215</v>
      </c>
      <c r="BI223" s="3"/>
    </row>
    <row r="224" spans="52:61" x14ac:dyDescent="0.35">
      <c r="AZ224" s="42"/>
      <c r="BB224" s="148">
        <v>7</v>
      </c>
      <c r="BC224" s="149">
        <v>3</v>
      </c>
      <c r="BD224" s="183" t="s">
        <v>216</v>
      </c>
      <c r="BI224" s="3"/>
    </row>
    <row r="225" spans="52:61" x14ac:dyDescent="0.35">
      <c r="AZ225" s="42"/>
      <c r="BB225" s="148">
        <v>8</v>
      </c>
      <c r="BC225" s="149">
        <v>23</v>
      </c>
      <c r="BD225" s="187" t="s">
        <v>215</v>
      </c>
      <c r="BI225" s="3"/>
    </row>
    <row r="226" spans="52:61" x14ac:dyDescent="0.35">
      <c r="AZ226" s="42"/>
      <c r="BB226" s="148">
        <v>9</v>
      </c>
      <c r="BC226" s="149">
        <v>8</v>
      </c>
      <c r="BD226" s="183" t="s">
        <v>216</v>
      </c>
      <c r="BI226" s="3"/>
    </row>
    <row r="227" spans="52:61" ht="16" thickBot="1" x14ac:dyDescent="0.4">
      <c r="AZ227" s="42"/>
      <c r="BB227" s="152">
        <v>10</v>
      </c>
      <c r="BC227" s="188">
        <v>2</v>
      </c>
      <c r="BD227" s="187" t="s">
        <v>215</v>
      </c>
      <c r="BI227" s="3"/>
    </row>
    <row r="228" spans="52:61" x14ac:dyDescent="0.35">
      <c r="AZ228" s="42"/>
    </row>
    <row r="229" spans="52:61" x14ac:dyDescent="0.35">
      <c r="AZ229" s="42"/>
    </row>
    <row r="230" spans="52:61" x14ac:dyDescent="0.35">
      <c r="AZ230" s="42"/>
    </row>
    <row r="231" spans="52:61" x14ac:dyDescent="0.35">
      <c r="AZ231" s="42"/>
      <c r="BB231" s="26" t="s">
        <v>706</v>
      </c>
      <c r="BC231" s="26"/>
      <c r="BD231" s="26"/>
      <c r="BE231" s="26"/>
      <c r="BF231" s="26"/>
      <c r="BG231" s="26"/>
    </row>
    <row r="232" spans="52:61" ht="16" thickBot="1" x14ac:dyDescent="0.4">
      <c r="AZ232" s="42"/>
      <c r="BB232" s="24" t="s">
        <v>220</v>
      </c>
    </row>
    <row r="233" spans="52:61" ht="29" x14ac:dyDescent="0.35">
      <c r="AZ233" s="42"/>
      <c r="BB233" s="30" t="s">
        <v>213</v>
      </c>
      <c r="BC233" s="23" t="s">
        <v>219</v>
      </c>
      <c r="BD233" s="25" t="s">
        <v>221</v>
      </c>
    </row>
    <row r="234" spans="52:61" x14ac:dyDescent="0.35">
      <c r="AZ234" s="42"/>
      <c r="BB234" s="189" t="s">
        <v>215</v>
      </c>
      <c r="BC234" s="190">
        <f>BC222+BC223+BC225+BC227</f>
        <v>44</v>
      </c>
      <c r="BD234" s="191">
        <f>BC234/BC$237</f>
        <v>0.38938053097345132</v>
      </c>
    </row>
    <row r="235" spans="52:61" x14ac:dyDescent="0.35">
      <c r="AZ235" s="42"/>
      <c r="BB235" s="192" t="s">
        <v>216</v>
      </c>
      <c r="BC235" s="193">
        <f>BC219+BC224+BC226</f>
        <v>26</v>
      </c>
      <c r="BD235" s="194">
        <f>BC235/BC$237</f>
        <v>0.23008849557522124</v>
      </c>
    </row>
    <row r="236" spans="52:61" x14ac:dyDescent="0.35">
      <c r="AZ236" s="42"/>
      <c r="BB236" s="195" t="s">
        <v>214</v>
      </c>
      <c r="BC236" s="196">
        <f>BC218+BC220+BC221</f>
        <v>43</v>
      </c>
      <c r="BD236" s="197">
        <f>BC236/BC$237</f>
        <v>0.38053097345132741</v>
      </c>
    </row>
    <row r="237" spans="52:61" ht="16" thickBot="1" x14ac:dyDescent="0.4">
      <c r="AZ237" s="42"/>
      <c r="BB237" s="198" t="s">
        <v>43</v>
      </c>
      <c r="BC237" s="145">
        <f>SUM(BC234:BC236)</f>
        <v>113</v>
      </c>
      <c r="BD237" s="199">
        <f>SUM(BD234:BD236)</f>
        <v>1</v>
      </c>
    </row>
    <row r="238" spans="52:61" x14ac:dyDescent="0.35">
      <c r="AZ238" s="42"/>
    </row>
    <row r="239" spans="52:61" x14ac:dyDescent="0.35">
      <c r="AZ239" s="42"/>
    </row>
    <row r="240" spans="52:61" x14ac:dyDescent="0.35">
      <c r="AZ240" s="42"/>
    </row>
    <row r="241" spans="52:52" x14ac:dyDescent="0.35">
      <c r="AZ241" s="42"/>
    </row>
    <row r="242" spans="52:52" x14ac:dyDescent="0.35">
      <c r="AZ242" s="42"/>
    </row>
    <row r="243" spans="52:52" x14ac:dyDescent="0.35">
      <c r="AZ243" s="42"/>
    </row>
    <row r="244" spans="52:52" x14ac:dyDescent="0.35">
      <c r="AZ244" s="42"/>
    </row>
    <row r="245" spans="52:52" x14ac:dyDescent="0.35">
      <c r="AZ245" s="42"/>
    </row>
    <row r="246" spans="52:52" x14ac:dyDescent="0.35">
      <c r="AZ246" s="42"/>
    </row>
    <row r="247" spans="52:52" x14ac:dyDescent="0.35">
      <c r="AZ247" s="42"/>
    </row>
    <row r="248" spans="52:52" x14ac:dyDescent="0.35">
      <c r="AZ248" s="42"/>
    </row>
    <row r="249" spans="52:52" x14ac:dyDescent="0.35">
      <c r="AZ249" s="42"/>
    </row>
    <row r="250" spans="52:52" x14ac:dyDescent="0.35">
      <c r="AZ250" s="42"/>
    </row>
    <row r="251" spans="52:52" x14ac:dyDescent="0.35">
      <c r="AZ251" s="42"/>
    </row>
    <row r="252" spans="52:52" x14ac:dyDescent="0.35">
      <c r="AZ252" s="42"/>
    </row>
    <row r="253" spans="52:52" x14ac:dyDescent="0.35">
      <c r="AZ253" s="42"/>
    </row>
    <row r="254" spans="52:52" x14ac:dyDescent="0.35">
      <c r="AZ254" s="42"/>
    </row>
    <row r="255" spans="52:52" x14ac:dyDescent="0.35">
      <c r="AZ255" s="42"/>
    </row>
    <row r="256" spans="52:52" x14ac:dyDescent="0.35">
      <c r="AZ256" s="42"/>
    </row>
    <row r="257" spans="52:52" x14ac:dyDescent="0.35">
      <c r="AZ257" s="42"/>
    </row>
    <row r="258" spans="52:52" x14ac:dyDescent="0.35">
      <c r="AZ258" s="42"/>
    </row>
    <row r="259" spans="52:52" x14ac:dyDescent="0.35">
      <c r="AZ259" s="42"/>
    </row>
    <row r="260" spans="52:52" x14ac:dyDescent="0.35">
      <c r="AZ260" s="42"/>
    </row>
    <row r="261" spans="52:52" x14ac:dyDescent="0.35">
      <c r="AZ261" s="42"/>
    </row>
    <row r="262" spans="52:52" x14ac:dyDescent="0.35">
      <c r="AZ262" s="42"/>
    </row>
    <row r="263" spans="52:52" x14ac:dyDescent="0.35">
      <c r="AZ263" s="42"/>
    </row>
    <row r="264" spans="52:52" x14ac:dyDescent="0.35">
      <c r="AZ264" s="42"/>
    </row>
    <row r="265" spans="52:52" x14ac:dyDescent="0.35">
      <c r="AZ265" s="42"/>
    </row>
    <row r="266" spans="52:52" x14ac:dyDescent="0.35">
      <c r="AZ266" s="42"/>
    </row>
    <row r="267" spans="52:52" x14ac:dyDescent="0.35">
      <c r="AZ267" s="42"/>
    </row>
    <row r="268" spans="52:52" x14ac:dyDescent="0.35">
      <c r="AZ268" s="42"/>
    </row>
    <row r="269" spans="52:52" x14ac:dyDescent="0.35">
      <c r="AZ269" s="42"/>
    </row>
    <row r="270" spans="52:52" x14ac:dyDescent="0.35">
      <c r="AZ270" s="42"/>
    </row>
    <row r="271" spans="52:52" x14ac:dyDescent="0.35">
      <c r="AZ271" s="42"/>
    </row>
    <row r="272" spans="52:52" x14ac:dyDescent="0.35">
      <c r="AZ272" s="42"/>
    </row>
    <row r="273" spans="52:52" x14ac:dyDescent="0.35">
      <c r="AZ273" s="42"/>
    </row>
    <row r="274" spans="52:52" x14ac:dyDescent="0.35">
      <c r="AZ274" s="42"/>
    </row>
    <row r="275" spans="52:52" x14ac:dyDescent="0.35">
      <c r="AZ275" s="42"/>
    </row>
    <row r="276" spans="52:52" x14ac:dyDescent="0.35">
      <c r="AZ276" s="42"/>
    </row>
    <row r="277" spans="52:52" x14ac:dyDescent="0.35">
      <c r="AZ277" s="42"/>
    </row>
    <row r="278" spans="52:52" x14ac:dyDescent="0.35">
      <c r="AZ278" s="42"/>
    </row>
    <row r="279" spans="52:52" x14ac:dyDescent="0.35">
      <c r="AZ279" s="42"/>
    </row>
    <row r="280" spans="52:52" x14ac:dyDescent="0.35">
      <c r="AZ280" s="42"/>
    </row>
    <row r="281" spans="52:52" x14ac:dyDescent="0.35">
      <c r="AZ281" s="42"/>
    </row>
    <row r="282" spans="52:52" x14ac:dyDescent="0.35">
      <c r="AZ282" s="42"/>
    </row>
    <row r="283" spans="52:52" x14ac:dyDescent="0.35">
      <c r="AZ283" s="42"/>
    </row>
    <row r="284" spans="52:52" x14ac:dyDescent="0.35">
      <c r="AZ284" s="42"/>
    </row>
    <row r="285" spans="52:52" x14ac:dyDescent="0.35">
      <c r="AZ285" s="42"/>
    </row>
    <row r="286" spans="52:52" x14ac:dyDescent="0.35">
      <c r="AZ286" s="42"/>
    </row>
    <row r="287" spans="52:52" x14ac:dyDescent="0.35">
      <c r="AZ287" s="42"/>
    </row>
    <row r="288" spans="52:52" x14ac:dyDescent="0.35">
      <c r="AZ288" s="42"/>
    </row>
    <row r="289" spans="52:52" x14ac:dyDescent="0.35">
      <c r="AZ289" s="42"/>
    </row>
    <row r="290" spans="52:52" x14ac:dyDescent="0.35">
      <c r="AZ290" s="42"/>
    </row>
    <row r="291" spans="52:52" x14ac:dyDescent="0.35">
      <c r="AZ291" s="42"/>
    </row>
    <row r="292" spans="52:52" x14ac:dyDescent="0.35">
      <c r="AZ292" s="42"/>
    </row>
    <row r="293" spans="52:52" x14ac:dyDescent="0.35">
      <c r="AZ293" s="42"/>
    </row>
    <row r="294" spans="52:52" x14ac:dyDescent="0.35">
      <c r="AZ294" s="42"/>
    </row>
    <row r="295" spans="52:52" x14ac:dyDescent="0.35">
      <c r="AZ295" s="42"/>
    </row>
    <row r="296" spans="52:52" x14ac:dyDescent="0.35">
      <c r="AZ296" s="42"/>
    </row>
    <row r="297" spans="52:52" x14ac:dyDescent="0.35">
      <c r="AZ297" s="42"/>
    </row>
    <row r="298" spans="52:52" x14ac:dyDescent="0.35">
      <c r="AZ298" s="42"/>
    </row>
    <row r="299" spans="52:52" x14ac:dyDescent="0.35">
      <c r="AZ299" s="42"/>
    </row>
    <row r="300" spans="52:52" x14ac:dyDescent="0.35">
      <c r="AZ300" s="42"/>
    </row>
    <row r="301" spans="52:52" x14ac:dyDescent="0.35">
      <c r="AZ301" s="42"/>
    </row>
    <row r="302" spans="52:52" x14ac:dyDescent="0.35">
      <c r="AZ302" s="42"/>
    </row>
    <row r="303" spans="52:52" x14ac:dyDescent="0.35">
      <c r="AZ303" s="42"/>
    </row>
    <row r="304" spans="52:52" x14ac:dyDescent="0.35">
      <c r="AZ304" s="42"/>
    </row>
    <row r="305" spans="52:52" x14ac:dyDescent="0.35">
      <c r="AZ305" s="42"/>
    </row>
    <row r="306" spans="52:52" x14ac:dyDescent="0.35">
      <c r="AZ306" s="42"/>
    </row>
    <row r="307" spans="52:52" x14ac:dyDescent="0.35">
      <c r="AZ307" s="42"/>
    </row>
    <row r="308" spans="52:52" x14ac:dyDescent="0.35">
      <c r="AZ308" s="42"/>
    </row>
    <row r="309" spans="52:52" x14ac:dyDescent="0.35">
      <c r="AZ309" s="42"/>
    </row>
    <row r="310" spans="52:52" x14ac:dyDescent="0.35">
      <c r="AZ310" s="42"/>
    </row>
    <row r="311" spans="52:52" x14ac:dyDescent="0.35">
      <c r="AZ311" s="42"/>
    </row>
    <row r="312" spans="52:52" x14ac:dyDescent="0.35">
      <c r="AZ312" s="42"/>
    </row>
    <row r="313" spans="52:52" x14ac:dyDescent="0.35">
      <c r="AZ313" s="42"/>
    </row>
    <row r="314" spans="52:52" x14ac:dyDescent="0.35">
      <c r="AZ314" s="42"/>
    </row>
    <row r="315" spans="52:52" x14ac:dyDescent="0.35">
      <c r="AZ315" s="42"/>
    </row>
    <row r="316" spans="52:52" x14ac:dyDescent="0.35">
      <c r="AZ316" s="42"/>
    </row>
    <row r="317" spans="52:52" x14ac:dyDescent="0.35">
      <c r="AZ317" s="42"/>
    </row>
    <row r="318" spans="52:52" x14ac:dyDescent="0.35">
      <c r="AZ318" s="42"/>
    </row>
    <row r="319" spans="52:52" x14ac:dyDescent="0.35">
      <c r="AZ319" s="42"/>
    </row>
    <row r="320" spans="52:52" x14ac:dyDescent="0.35">
      <c r="AZ320" s="42"/>
    </row>
    <row r="321" spans="52:52" x14ac:dyDescent="0.35">
      <c r="AZ321" s="42"/>
    </row>
    <row r="322" spans="52:52" x14ac:dyDescent="0.35">
      <c r="AZ322" s="42"/>
    </row>
    <row r="323" spans="52:52" x14ac:dyDescent="0.35">
      <c r="AZ323" s="42"/>
    </row>
    <row r="324" spans="52:52" x14ac:dyDescent="0.35">
      <c r="AZ324" s="42"/>
    </row>
    <row r="325" spans="52:52" x14ac:dyDescent="0.35">
      <c r="AZ325" s="42"/>
    </row>
    <row r="326" spans="52:52" x14ac:dyDescent="0.35">
      <c r="AZ326" s="42"/>
    </row>
    <row r="327" spans="52:52" x14ac:dyDescent="0.35">
      <c r="AZ327" s="42"/>
    </row>
    <row r="328" spans="52:52" x14ac:dyDescent="0.35">
      <c r="AZ328" s="42"/>
    </row>
    <row r="329" spans="52:52" x14ac:dyDescent="0.35">
      <c r="AZ329" s="42"/>
    </row>
    <row r="330" spans="52:52" x14ac:dyDescent="0.35">
      <c r="AZ330" s="42"/>
    </row>
    <row r="331" spans="52:52" x14ac:dyDescent="0.35">
      <c r="AZ331" s="42"/>
    </row>
    <row r="332" spans="52:52" x14ac:dyDescent="0.35">
      <c r="AZ332" s="42"/>
    </row>
    <row r="333" spans="52:52" x14ac:dyDescent="0.35">
      <c r="AZ333" s="42"/>
    </row>
    <row r="334" spans="52:52" x14ac:dyDescent="0.35">
      <c r="AZ334" s="42"/>
    </row>
    <row r="335" spans="52:52" x14ac:dyDescent="0.35">
      <c r="AZ335" s="42"/>
    </row>
    <row r="336" spans="52:52" x14ac:dyDescent="0.35">
      <c r="AZ336" s="42"/>
    </row>
    <row r="337" spans="52:52" x14ac:dyDescent="0.35">
      <c r="AZ337" s="42"/>
    </row>
    <row r="338" spans="52:52" x14ac:dyDescent="0.35">
      <c r="AZ338" s="42"/>
    </row>
    <row r="339" spans="52:52" x14ac:dyDescent="0.35">
      <c r="AZ339" s="42"/>
    </row>
    <row r="340" spans="52:52" x14ac:dyDescent="0.35">
      <c r="AZ340" s="42"/>
    </row>
    <row r="341" spans="52:52" x14ac:dyDescent="0.35">
      <c r="AZ341" s="42"/>
    </row>
    <row r="342" spans="52:52" x14ac:dyDescent="0.35">
      <c r="AZ342" s="42"/>
    </row>
    <row r="343" spans="52:52" x14ac:dyDescent="0.35">
      <c r="AZ343" s="42"/>
    </row>
    <row r="344" spans="52:52" x14ac:dyDescent="0.35">
      <c r="AZ344" s="42"/>
    </row>
    <row r="345" spans="52:52" x14ac:dyDescent="0.35">
      <c r="AZ345" s="42"/>
    </row>
    <row r="346" spans="52:52" x14ac:dyDescent="0.35">
      <c r="AZ346" s="42"/>
    </row>
    <row r="347" spans="52:52" x14ac:dyDescent="0.35">
      <c r="AZ347" s="42"/>
    </row>
    <row r="348" spans="52:52" x14ac:dyDescent="0.35">
      <c r="AZ348" s="42"/>
    </row>
    <row r="349" spans="52:52" x14ac:dyDescent="0.35">
      <c r="AZ349" s="42"/>
    </row>
    <row r="350" spans="52:52" x14ac:dyDescent="0.35">
      <c r="AZ350" s="42"/>
    </row>
    <row r="351" spans="52:52" x14ac:dyDescent="0.35">
      <c r="AZ351" s="42"/>
    </row>
    <row r="352" spans="52:52" x14ac:dyDescent="0.35">
      <c r="AZ352" s="42"/>
    </row>
    <row r="353" spans="52:52" x14ac:dyDescent="0.35">
      <c r="AZ353" s="42"/>
    </row>
    <row r="354" spans="52:52" x14ac:dyDescent="0.35">
      <c r="AZ354" s="42"/>
    </row>
    <row r="355" spans="52:52" x14ac:dyDescent="0.35">
      <c r="AZ355" s="42"/>
    </row>
    <row r="356" spans="52:52" x14ac:dyDescent="0.35">
      <c r="AZ356" s="42"/>
    </row>
    <row r="357" spans="52:52" x14ac:dyDescent="0.35">
      <c r="AZ357" s="42"/>
    </row>
    <row r="358" spans="52:52" x14ac:dyDescent="0.35">
      <c r="AZ358" s="42"/>
    </row>
    <row r="359" spans="52:52" x14ac:dyDescent="0.35">
      <c r="AZ359" s="42"/>
    </row>
    <row r="360" spans="52:52" x14ac:dyDescent="0.35">
      <c r="AZ360" s="42"/>
    </row>
    <row r="361" spans="52:52" x14ac:dyDescent="0.35">
      <c r="AZ361" s="42"/>
    </row>
    <row r="362" spans="52:52" x14ac:dyDescent="0.35">
      <c r="AZ362" s="42"/>
    </row>
    <row r="363" spans="52:52" x14ac:dyDescent="0.35">
      <c r="AZ363" s="42"/>
    </row>
    <row r="364" spans="52:52" x14ac:dyDescent="0.35">
      <c r="AZ364" s="42"/>
    </row>
    <row r="365" spans="52:52" x14ac:dyDescent="0.35">
      <c r="AZ365" s="42"/>
    </row>
    <row r="366" spans="52:52" x14ac:dyDescent="0.35">
      <c r="AZ366" s="42"/>
    </row>
    <row r="367" spans="52:52" x14ac:dyDescent="0.35">
      <c r="AZ367" s="42"/>
    </row>
    <row r="368" spans="52:52" x14ac:dyDescent="0.35">
      <c r="AZ368" s="42"/>
    </row>
    <row r="369" spans="52:52" x14ac:dyDescent="0.35">
      <c r="AZ369" s="42"/>
    </row>
    <row r="370" spans="52:52" x14ac:dyDescent="0.35">
      <c r="AZ370" s="42"/>
    </row>
    <row r="371" spans="52:52" x14ac:dyDescent="0.35">
      <c r="AZ371" s="42"/>
    </row>
    <row r="372" spans="52:52" x14ac:dyDescent="0.35">
      <c r="AZ372" s="42"/>
    </row>
    <row r="373" spans="52:52" x14ac:dyDescent="0.35">
      <c r="AZ373" s="42"/>
    </row>
    <row r="374" spans="52:52" x14ac:dyDescent="0.35">
      <c r="AZ374" s="42"/>
    </row>
    <row r="375" spans="52:52" x14ac:dyDescent="0.35">
      <c r="AZ375" s="42"/>
    </row>
    <row r="376" spans="52:52" x14ac:dyDescent="0.35">
      <c r="AZ376" s="42"/>
    </row>
    <row r="377" spans="52:52" x14ac:dyDescent="0.35">
      <c r="AZ377" s="42"/>
    </row>
    <row r="378" spans="52:52" x14ac:dyDescent="0.35">
      <c r="AZ378" s="42"/>
    </row>
    <row r="379" spans="52:52" x14ac:dyDescent="0.35">
      <c r="AZ379" s="42"/>
    </row>
    <row r="380" spans="52:52" x14ac:dyDescent="0.35">
      <c r="AZ380" s="42"/>
    </row>
    <row r="381" spans="52:52" x14ac:dyDescent="0.35">
      <c r="AZ381" s="42"/>
    </row>
    <row r="382" spans="52:52" x14ac:dyDescent="0.35">
      <c r="AZ382" s="42"/>
    </row>
    <row r="383" spans="52:52" x14ac:dyDescent="0.35">
      <c r="AZ383" s="42"/>
    </row>
    <row r="384" spans="52:52" x14ac:dyDescent="0.35">
      <c r="AZ384" s="42"/>
    </row>
    <row r="385" spans="52:52" x14ac:dyDescent="0.35">
      <c r="AZ385" s="42"/>
    </row>
    <row r="386" spans="52:52" x14ac:dyDescent="0.35">
      <c r="AZ386" s="42"/>
    </row>
    <row r="387" spans="52:52" x14ac:dyDescent="0.35">
      <c r="AZ387" s="42"/>
    </row>
    <row r="388" spans="52:52" x14ac:dyDescent="0.35">
      <c r="AZ388" s="42"/>
    </row>
    <row r="389" spans="52:52" x14ac:dyDescent="0.35">
      <c r="AZ389" s="42"/>
    </row>
    <row r="390" spans="52:52" x14ac:dyDescent="0.35">
      <c r="AZ390" s="42"/>
    </row>
    <row r="391" spans="52:52" x14ac:dyDescent="0.35">
      <c r="AZ391" s="42"/>
    </row>
    <row r="392" spans="52:52" x14ac:dyDescent="0.35">
      <c r="AZ392" s="42"/>
    </row>
    <row r="393" spans="52:52" x14ac:dyDescent="0.35">
      <c r="AZ393" s="42"/>
    </row>
    <row r="394" spans="52:52" x14ac:dyDescent="0.35">
      <c r="AZ394" s="42"/>
    </row>
    <row r="395" spans="52:52" x14ac:dyDescent="0.35">
      <c r="AZ395" s="42"/>
    </row>
    <row r="396" spans="52:52" x14ac:dyDescent="0.35">
      <c r="AZ396" s="42"/>
    </row>
    <row r="397" spans="52:52" x14ac:dyDescent="0.35">
      <c r="AZ397" s="42"/>
    </row>
    <row r="398" spans="52:52" x14ac:dyDescent="0.35">
      <c r="AZ398" s="42"/>
    </row>
    <row r="399" spans="52:52" x14ac:dyDescent="0.35">
      <c r="AZ399" s="42"/>
    </row>
    <row r="400" spans="52:52" x14ac:dyDescent="0.35">
      <c r="AZ400" s="42"/>
    </row>
    <row r="401" spans="52:52" x14ac:dyDescent="0.35">
      <c r="AZ401" s="42"/>
    </row>
    <row r="402" spans="52:52" x14ac:dyDescent="0.35">
      <c r="AZ402" s="42"/>
    </row>
    <row r="403" spans="52:52" x14ac:dyDescent="0.35">
      <c r="AZ403" s="42"/>
    </row>
    <row r="404" spans="52:52" x14ac:dyDescent="0.35">
      <c r="AZ404" s="42"/>
    </row>
    <row r="405" spans="52:52" x14ac:dyDescent="0.35">
      <c r="AZ405" s="42"/>
    </row>
    <row r="406" spans="52:52" x14ac:dyDescent="0.35">
      <c r="AZ406" s="42"/>
    </row>
    <row r="407" spans="52:52" x14ac:dyDescent="0.35">
      <c r="AZ407" s="42"/>
    </row>
    <row r="408" spans="52:52" x14ac:dyDescent="0.35">
      <c r="AZ408" s="42"/>
    </row>
    <row r="409" spans="52:52" x14ac:dyDescent="0.35">
      <c r="AZ409" s="42"/>
    </row>
    <row r="410" spans="52:52" x14ac:dyDescent="0.35">
      <c r="AZ410" s="42"/>
    </row>
    <row r="411" spans="52:52" x14ac:dyDescent="0.35">
      <c r="AZ411" s="42"/>
    </row>
    <row r="412" spans="52:52" x14ac:dyDescent="0.35">
      <c r="AZ412" s="42"/>
    </row>
    <row r="413" spans="52:52" x14ac:dyDescent="0.35">
      <c r="AZ413" s="42"/>
    </row>
    <row r="414" spans="52:52" x14ac:dyDescent="0.35">
      <c r="AZ414" s="42"/>
    </row>
    <row r="415" spans="52:52" x14ac:dyDescent="0.35">
      <c r="AZ415" s="42"/>
    </row>
    <row r="416" spans="52:52" x14ac:dyDescent="0.35">
      <c r="AZ416" s="42"/>
    </row>
    <row r="417" spans="52:52" x14ac:dyDescent="0.35">
      <c r="AZ417" s="42"/>
    </row>
    <row r="418" spans="52:52" x14ac:dyDescent="0.35">
      <c r="AZ418" s="42"/>
    </row>
    <row r="419" spans="52:52" x14ac:dyDescent="0.35">
      <c r="AZ419" s="42"/>
    </row>
    <row r="420" spans="52:52" x14ac:dyDescent="0.35">
      <c r="AZ420" s="42"/>
    </row>
    <row r="421" spans="52:52" x14ac:dyDescent="0.35">
      <c r="AZ421" s="42"/>
    </row>
    <row r="422" spans="52:52" x14ac:dyDescent="0.35">
      <c r="AZ422" s="42"/>
    </row>
    <row r="423" spans="52:52" x14ac:dyDescent="0.35">
      <c r="AZ423" s="42"/>
    </row>
    <row r="424" spans="52:52" x14ac:dyDescent="0.35">
      <c r="AZ424" s="42"/>
    </row>
    <row r="425" spans="52:52" x14ac:dyDescent="0.35">
      <c r="AZ425" s="42"/>
    </row>
    <row r="426" spans="52:52" x14ac:dyDescent="0.35">
      <c r="AZ426" s="42"/>
    </row>
    <row r="427" spans="52:52" x14ac:dyDescent="0.35">
      <c r="AZ427" s="42"/>
    </row>
    <row r="428" spans="52:52" x14ac:dyDescent="0.35">
      <c r="AZ428" s="42"/>
    </row>
    <row r="429" spans="52:52" x14ac:dyDescent="0.35">
      <c r="AZ429" s="42"/>
    </row>
    <row r="430" spans="52:52" x14ac:dyDescent="0.35">
      <c r="AZ430" s="42"/>
    </row>
    <row r="431" spans="52:52" x14ac:dyDescent="0.35">
      <c r="AZ431" s="42"/>
    </row>
    <row r="432" spans="52:52" x14ac:dyDescent="0.35">
      <c r="AZ432" s="42"/>
    </row>
    <row r="433" spans="52:52" x14ac:dyDescent="0.35">
      <c r="AZ433" s="42"/>
    </row>
    <row r="434" spans="52:52" x14ac:dyDescent="0.35">
      <c r="AZ434" s="42"/>
    </row>
    <row r="435" spans="52:52" x14ac:dyDescent="0.35">
      <c r="AZ435" s="42"/>
    </row>
    <row r="436" spans="52:52" x14ac:dyDescent="0.35">
      <c r="AZ436" s="42"/>
    </row>
    <row r="437" spans="52:52" x14ac:dyDescent="0.35">
      <c r="AZ437" s="42"/>
    </row>
    <row r="438" spans="52:52" x14ac:dyDescent="0.35">
      <c r="AZ438" s="42"/>
    </row>
    <row r="439" spans="52:52" x14ac:dyDescent="0.35">
      <c r="AZ439" s="42"/>
    </row>
    <row r="440" spans="52:52" x14ac:dyDescent="0.35">
      <c r="AZ440" s="42"/>
    </row>
    <row r="441" spans="52:52" x14ac:dyDescent="0.35">
      <c r="AZ441" s="42"/>
    </row>
    <row r="442" spans="52:52" x14ac:dyDescent="0.35">
      <c r="AZ442" s="42"/>
    </row>
    <row r="443" spans="52:52" x14ac:dyDescent="0.35">
      <c r="AZ443" s="42"/>
    </row>
    <row r="444" spans="52:52" x14ac:dyDescent="0.35">
      <c r="AZ444" s="42"/>
    </row>
    <row r="445" spans="52:52" x14ac:dyDescent="0.35">
      <c r="AZ445" s="42"/>
    </row>
    <row r="446" spans="52:52" x14ac:dyDescent="0.35">
      <c r="AZ446" s="42"/>
    </row>
    <row r="447" spans="52:52" x14ac:dyDescent="0.35">
      <c r="AZ447" s="42"/>
    </row>
    <row r="448" spans="52:52" x14ac:dyDescent="0.35">
      <c r="AZ448" s="42"/>
    </row>
    <row r="449" spans="52:52" x14ac:dyDescent="0.35">
      <c r="AZ449" s="42"/>
    </row>
    <row r="450" spans="52:52" x14ac:dyDescent="0.35">
      <c r="AZ450" s="42"/>
    </row>
    <row r="451" spans="52:52" x14ac:dyDescent="0.35">
      <c r="AZ451" s="42"/>
    </row>
    <row r="452" spans="52:52" x14ac:dyDescent="0.35">
      <c r="AZ452" s="42"/>
    </row>
    <row r="453" spans="52:52" x14ac:dyDescent="0.35">
      <c r="AZ453" s="42"/>
    </row>
    <row r="454" spans="52:52" x14ac:dyDescent="0.35">
      <c r="AZ454" s="42"/>
    </row>
    <row r="455" spans="52:52" x14ac:dyDescent="0.35">
      <c r="AZ455" s="42"/>
    </row>
    <row r="456" spans="52:52" x14ac:dyDescent="0.35">
      <c r="AZ456" s="42"/>
    </row>
    <row r="457" spans="52:52" x14ac:dyDescent="0.35">
      <c r="AZ457" s="42"/>
    </row>
    <row r="458" spans="52:52" x14ac:dyDescent="0.35">
      <c r="AZ458" s="42"/>
    </row>
    <row r="459" spans="52:52" x14ac:dyDescent="0.35">
      <c r="AZ459" s="42"/>
    </row>
    <row r="460" spans="52:52" x14ac:dyDescent="0.35">
      <c r="AZ460" s="42"/>
    </row>
    <row r="461" spans="52:52" x14ac:dyDescent="0.35">
      <c r="AZ461" s="42"/>
    </row>
    <row r="462" spans="52:52" x14ac:dyDescent="0.35">
      <c r="AZ462" s="42"/>
    </row>
    <row r="463" spans="52:52" x14ac:dyDescent="0.35">
      <c r="AZ463" s="42"/>
    </row>
    <row r="464" spans="52:52" x14ac:dyDescent="0.35">
      <c r="AZ464" s="42"/>
    </row>
    <row r="465" spans="52:52" x14ac:dyDescent="0.35">
      <c r="AZ465" s="42"/>
    </row>
    <row r="466" spans="52:52" x14ac:dyDescent="0.35">
      <c r="AZ466" s="42"/>
    </row>
    <row r="467" spans="52:52" x14ac:dyDescent="0.35">
      <c r="AZ467" s="42"/>
    </row>
    <row r="468" spans="52:52" x14ac:dyDescent="0.35">
      <c r="AZ468" s="42"/>
    </row>
    <row r="469" spans="52:52" x14ac:dyDescent="0.35">
      <c r="AZ469" s="42"/>
    </row>
    <row r="470" spans="52:52" x14ac:dyDescent="0.35">
      <c r="AZ470" s="42"/>
    </row>
    <row r="471" spans="52:52" x14ac:dyDescent="0.35">
      <c r="AZ471" s="42"/>
    </row>
    <row r="472" spans="52:52" x14ac:dyDescent="0.35">
      <c r="AZ472" s="42"/>
    </row>
    <row r="473" spans="52:52" x14ac:dyDescent="0.35">
      <c r="AZ473" s="42"/>
    </row>
    <row r="474" spans="52:52" x14ac:dyDescent="0.35">
      <c r="AZ474" s="42"/>
    </row>
    <row r="475" spans="52:52" x14ac:dyDescent="0.35">
      <c r="AZ475" s="42"/>
    </row>
    <row r="476" spans="52:52" x14ac:dyDescent="0.35">
      <c r="AZ476" s="42"/>
    </row>
    <row r="477" spans="52:52" x14ac:dyDescent="0.35">
      <c r="AZ477" s="42"/>
    </row>
    <row r="478" spans="52:52" x14ac:dyDescent="0.35">
      <c r="AZ478" s="42"/>
    </row>
    <row r="479" spans="52:52" x14ac:dyDescent="0.35">
      <c r="AZ479" s="42"/>
    </row>
    <row r="480" spans="52:52" x14ac:dyDescent="0.35">
      <c r="AZ480" s="42"/>
    </row>
    <row r="481" spans="52:52" x14ac:dyDescent="0.35">
      <c r="AZ481" s="42"/>
    </row>
    <row r="482" spans="52:52" x14ac:dyDescent="0.35">
      <c r="AZ482" s="42"/>
    </row>
    <row r="483" spans="52:52" x14ac:dyDescent="0.35">
      <c r="AZ483" s="42"/>
    </row>
    <row r="484" spans="52:52" x14ac:dyDescent="0.35">
      <c r="AZ484" s="42"/>
    </row>
    <row r="485" spans="52:52" x14ac:dyDescent="0.35">
      <c r="AZ485" s="42"/>
    </row>
    <row r="486" spans="52:52" x14ac:dyDescent="0.35">
      <c r="AZ486" s="42"/>
    </row>
    <row r="487" spans="52:52" x14ac:dyDescent="0.35">
      <c r="AZ487" s="42"/>
    </row>
    <row r="488" spans="52:52" x14ac:dyDescent="0.35">
      <c r="AZ488" s="42"/>
    </row>
    <row r="489" spans="52:52" x14ac:dyDescent="0.35">
      <c r="AZ489" s="42"/>
    </row>
    <row r="490" spans="52:52" x14ac:dyDescent="0.35">
      <c r="AZ490" s="42"/>
    </row>
    <row r="491" spans="52:52" x14ac:dyDescent="0.35">
      <c r="AZ491" s="42"/>
    </row>
    <row r="492" spans="52:52" x14ac:dyDescent="0.35">
      <c r="AZ492" s="42"/>
    </row>
    <row r="493" spans="52:52" x14ac:dyDescent="0.35">
      <c r="AZ493" s="42"/>
    </row>
    <row r="494" spans="52:52" x14ac:dyDescent="0.35">
      <c r="AZ494" s="42"/>
    </row>
    <row r="495" spans="52:52" x14ac:dyDescent="0.35">
      <c r="AZ495" s="42"/>
    </row>
    <row r="496" spans="52:52" x14ac:dyDescent="0.35">
      <c r="AZ496" s="42"/>
    </row>
    <row r="497" spans="52:52" x14ac:dyDescent="0.35">
      <c r="AZ497" s="42"/>
    </row>
    <row r="498" spans="52:52" x14ac:dyDescent="0.35">
      <c r="AZ498" s="42"/>
    </row>
    <row r="499" spans="52:52" x14ac:dyDescent="0.35">
      <c r="AZ499" s="42"/>
    </row>
    <row r="500" spans="52:52" x14ac:dyDescent="0.35">
      <c r="AZ500" s="42"/>
    </row>
    <row r="501" spans="52:52" x14ac:dyDescent="0.35">
      <c r="AZ501" s="42"/>
    </row>
    <row r="502" spans="52:52" x14ac:dyDescent="0.35">
      <c r="AZ502" s="42"/>
    </row>
    <row r="503" spans="52:52" x14ac:dyDescent="0.35">
      <c r="AZ503" s="42"/>
    </row>
    <row r="504" spans="52:52" x14ac:dyDescent="0.35">
      <c r="AZ504" s="42"/>
    </row>
    <row r="505" spans="52:52" x14ac:dyDescent="0.35">
      <c r="AZ505" s="42"/>
    </row>
    <row r="506" spans="52:52" x14ac:dyDescent="0.35">
      <c r="AZ506" s="42"/>
    </row>
    <row r="507" spans="52:52" x14ac:dyDescent="0.35">
      <c r="AZ507" s="42"/>
    </row>
    <row r="508" spans="52:52" x14ac:dyDescent="0.35">
      <c r="AZ508" s="42"/>
    </row>
    <row r="509" spans="52:52" x14ac:dyDescent="0.35">
      <c r="AZ509" s="42"/>
    </row>
    <row r="510" spans="52:52" x14ac:dyDescent="0.35">
      <c r="AZ510" s="42"/>
    </row>
    <row r="511" spans="52:52" x14ac:dyDescent="0.35">
      <c r="AZ511" s="42"/>
    </row>
    <row r="512" spans="52:52" x14ac:dyDescent="0.35">
      <c r="AZ512" s="42"/>
    </row>
    <row r="513" spans="52:52" x14ac:dyDescent="0.35">
      <c r="AZ513" s="42"/>
    </row>
    <row r="514" spans="52:52" x14ac:dyDescent="0.35">
      <c r="AZ514" s="42"/>
    </row>
    <row r="515" spans="52:52" x14ac:dyDescent="0.35">
      <c r="AZ515" s="42"/>
    </row>
    <row r="516" spans="52:52" x14ac:dyDescent="0.35">
      <c r="AZ516" s="42"/>
    </row>
    <row r="517" spans="52:52" x14ac:dyDescent="0.35">
      <c r="AZ517" s="42"/>
    </row>
    <row r="518" spans="52:52" x14ac:dyDescent="0.35">
      <c r="AZ518" s="42"/>
    </row>
    <row r="519" spans="52:52" x14ac:dyDescent="0.35">
      <c r="AZ519" s="42"/>
    </row>
    <row r="520" spans="52:52" x14ac:dyDescent="0.35">
      <c r="AZ520" s="42"/>
    </row>
    <row r="521" spans="52:52" x14ac:dyDescent="0.35">
      <c r="AZ521" s="42"/>
    </row>
    <row r="522" spans="52:52" x14ac:dyDescent="0.35">
      <c r="AZ522" s="42"/>
    </row>
    <row r="523" spans="52:52" x14ac:dyDescent="0.35">
      <c r="AZ523" s="42"/>
    </row>
    <row r="524" spans="52:52" x14ac:dyDescent="0.35">
      <c r="AZ524" s="42"/>
    </row>
    <row r="525" spans="52:52" x14ac:dyDescent="0.35">
      <c r="AZ525" s="42"/>
    </row>
    <row r="526" spans="52:52" x14ac:dyDescent="0.35">
      <c r="AZ526" s="42"/>
    </row>
    <row r="527" spans="52:52" x14ac:dyDescent="0.35">
      <c r="AZ527" s="42"/>
    </row>
    <row r="528" spans="52:52" x14ac:dyDescent="0.35">
      <c r="AZ528" s="42"/>
    </row>
    <row r="529" spans="52:52" x14ac:dyDescent="0.35">
      <c r="AZ529" s="42"/>
    </row>
    <row r="530" spans="52:52" x14ac:dyDescent="0.35">
      <c r="AZ530" s="42"/>
    </row>
    <row r="531" spans="52:52" x14ac:dyDescent="0.35">
      <c r="AZ531" s="42"/>
    </row>
    <row r="532" spans="52:52" x14ac:dyDescent="0.35">
      <c r="AZ532" s="42"/>
    </row>
    <row r="533" spans="52:52" x14ac:dyDescent="0.35">
      <c r="AZ533" s="42"/>
    </row>
    <row r="534" spans="52:52" x14ac:dyDescent="0.35">
      <c r="AZ534" s="42"/>
    </row>
    <row r="535" spans="52:52" x14ac:dyDescent="0.35">
      <c r="AZ535" s="42"/>
    </row>
    <row r="536" spans="52:52" x14ac:dyDescent="0.35">
      <c r="AZ536" s="42"/>
    </row>
    <row r="537" spans="52:52" x14ac:dyDescent="0.35">
      <c r="AZ537" s="42"/>
    </row>
    <row r="538" spans="52:52" x14ac:dyDescent="0.35">
      <c r="AZ538" s="42"/>
    </row>
    <row r="539" spans="52:52" x14ac:dyDescent="0.35">
      <c r="AZ539" s="42"/>
    </row>
    <row r="540" spans="52:52" x14ac:dyDescent="0.35">
      <c r="AZ540" s="42"/>
    </row>
    <row r="541" spans="52:52" x14ac:dyDescent="0.35">
      <c r="AZ541" s="42"/>
    </row>
    <row r="542" spans="52:52" x14ac:dyDescent="0.35">
      <c r="AZ542" s="42"/>
    </row>
    <row r="543" spans="52:52" x14ac:dyDescent="0.35">
      <c r="AZ543" s="42"/>
    </row>
    <row r="544" spans="52:52" x14ac:dyDescent="0.35">
      <c r="AZ544" s="42"/>
    </row>
    <row r="545" spans="52:52" x14ac:dyDescent="0.35">
      <c r="AZ545" s="42"/>
    </row>
    <row r="546" spans="52:52" x14ac:dyDescent="0.35">
      <c r="AZ546" s="42"/>
    </row>
    <row r="547" spans="52:52" x14ac:dyDescent="0.35">
      <c r="AZ547" s="42"/>
    </row>
    <row r="548" spans="52:52" x14ac:dyDescent="0.35">
      <c r="AZ548" s="42"/>
    </row>
    <row r="549" spans="52:52" x14ac:dyDescent="0.35">
      <c r="AZ549" s="42"/>
    </row>
    <row r="550" spans="52:52" x14ac:dyDescent="0.35">
      <c r="AZ550" s="42"/>
    </row>
    <row r="551" spans="52:52" x14ac:dyDescent="0.35">
      <c r="AZ551" s="42"/>
    </row>
    <row r="552" spans="52:52" x14ac:dyDescent="0.35">
      <c r="AZ552" s="42"/>
    </row>
    <row r="553" spans="52:52" x14ac:dyDescent="0.35">
      <c r="AZ553" s="42"/>
    </row>
    <row r="554" spans="52:52" x14ac:dyDescent="0.35">
      <c r="AZ554" s="42"/>
    </row>
    <row r="555" spans="52:52" x14ac:dyDescent="0.35">
      <c r="AZ555" s="42"/>
    </row>
    <row r="556" spans="52:52" x14ac:dyDescent="0.35">
      <c r="AZ556" s="42"/>
    </row>
    <row r="557" spans="52:52" x14ac:dyDescent="0.35">
      <c r="AZ557" s="42"/>
    </row>
    <row r="558" spans="52:52" x14ac:dyDescent="0.35">
      <c r="AZ558" s="42"/>
    </row>
    <row r="559" spans="52:52" x14ac:dyDescent="0.35">
      <c r="AZ559" s="42"/>
    </row>
    <row r="560" spans="52:52" x14ac:dyDescent="0.35">
      <c r="AZ560" s="42"/>
    </row>
    <row r="561" spans="52:52" x14ac:dyDescent="0.35">
      <c r="AZ561" s="42"/>
    </row>
    <row r="562" spans="52:52" x14ac:dyDescent="0.35">
      <c r="AZ562" s="42"/>
    </row>
    <row r="563" spans="52:52" x14ac:dyDescent="0.35">
      <c r="AZ563" s="42"/>
    </row>
    <row r="564" spans="52:52" x14ac:dyDescent="0.35">
      <c r="AZ564" s="42"/>
    </row>
    <row r="565" spans="52:52" x14ac:dyDescent="0.35">
      <c r="AZ565" s="42"/>
    </row>
    <row r="566" spans="52:52" x14ac:dyDescent="0.35">
      <c r="AZ566" s="42"/>
    </row>
    <row r="567" spans="52:52" x14ac:dyDescent="0.35">
      <c r="AZ567" s="42"/>
    </row>
    <row r="568" spans="52:52" x14ac:dyDescent="0.35">
      <c r="AZ568" s="42"/>
    </row>
    <row r="569" spans="52:52" x14ac:dyDescent="0.35">
      <c r="AZ569" s="42"/>
    </row>
    <row r="570" spans="52:52" x14ac:dyDescent="0.35">
      <c r="AZ570" s="42"/>
    </row>
    <row r="571" spans="52:52" x14ac:dyDescent="0.35">
      <c r="AZ571" s="42"/>
    </row>
    <row r="572" spans="52:52" x14ac:dyDescent="0.35">
      <c r="AZ572" s="42"/>
    </row>
    <row r="573" spans="52:52" x14ac:dyDescent="0.35">
      <c r="AZ573" s="42"/>
    </row>
    <row r="574" spans="52:52" x14ac:dyDescent="0.35">
      <c r="AZ574" s="42"/>
    </row>
    <row r="575" spans="52:52" x14ac:dyDescent="0.35">
      <c r="AZ575" s="42"/>
    </row>
    <row r="576" spans="52:52" x14ac:dyDescent="0.35">
      <c r="AZ576" s="42"/>
    </row>
    <row r="577" spans="52:52" x14ac:dyDescent="0.35">
      <c r="AZ577" s="42"/>
    </row>
    <row r="578" spans="52:52" x14ac:dyDescent="0.35">
      <c r="AZ578" s="42"/>
    </row>
    <row r="579" spans="52:52" x14ac:dyDescent="0.35">
      <c r="AZ579" s="42"/>
    </row>
    <row r="580" spans="52:52" x14ac:dyDescent="0.35">
      <c r="AZ580" s="42"/>
    </row>
    <row r="581" spans="52:52" x14ac:dyDescent="0.35">
      <c r="AZ581" s="42"/>
    </row>
    <row r="582" spans="52:52" x14ac:dyDescent="0.35">
      <c r="AZ582" s="42"/>
    </row>
    <row r="583" spans="52:52" x14ac:dyDescent="0.35">
      <c r="AZ583" s="42"/>
    </row>
    <row r="584" spans="52:52" x14ac:dyDescent="0.35">
      <c r="AZ584" s="42"/>
    </row>
    <row r="585" spans="52:52" x14ac:dyDescent="0.35">
      <c r="AZ585" s="42"/>
    </row>
    <row r="586" spans="52:52" x14ac:dyDescent="0.35">
      <c r="AZ586" s="42"/>
    </row>
    <row r="587" spans="52:52" x14ac:dyDescent="0.35">
      <c r="AZ587" s="42"/>
    </row>
    <row r="588" spans="52:52" x14ac:dyDescent="0.35">
      <c r="AZ588" s="42"/>
    </row>
    <row r="589" spans="52:52" x14ac:dyDescent="0.35">
      <c r="AZ589" s="42"/>
    </row>
    <row r="590" spans="52:52" x14ac:dyDescent="0.35">
      <c r="AZ590" s="42"/>
    </row>
    <row r="591" spans="52:52" x14ac:dyDescent="0.35">
      <c r="AZ591" s="42"/>
    </row>
    <row r="592" spans="52:52" x14ac:dyDescent="0.35">
      <c r="AZ592" s="42"/>
    </row>
    <row r="593" spans="52:52" x14ac:dyDescent="0.35">
      <c r="AZ593" s="42"/>
    </row>
    <row r="594" spans="52:52" x14ac:dyDescent="0.35">
      <c r="AZ594" s="42"/>
    </row>
    <row r="595" spans="52:52" x14ac:dyDescent="0.35">
      <c r="AZ595" s="42"/>
    </row>
    <row r="596" spans="52:52" x14ac:dyDescent="0.35">
      <c r="AZ596" s="42"/>
    </row>
    <row r="597" spans="52:52" x14ac:dyDescent="0.35">
      <c r="AZ597" s="42"/>
    </row>
    <row r="598" spans="52:52" x14ac:dyDescent="0.35">
      <c r="AZ598" s="42"/>
    </row>
    <row r="599" spans="52:52" x14ac:dyDescent="0.35">
      <c r="AZ599" s="42"/>
    </row>
    <row r="600" spans="52:52" x14ac:dyDescent="0.35">
      <c r="AZ600" s="42"/>
    </row>
    <row r="601" spans="52:52" x14ac:dyDescent="0.35">
      <c r="AZ601" s="42"/>
    </row>
    <row r="602" spans="52:52" x14ac:dyDescent="0.35">
      <c r="AZ602" s="42"/>
    </row>
    <row r="603" spans="52:52" x14ac:dyDescent="0.35">
      <c r="AZ603" s="42"/>
    </row>
    <row r="604" spans="52:52" x14ac:dyDescent="0.35">
      <c r="AZ604" s="42"/>
    </row>
    <row r="605" spans="52:52" x14ac:dyDescent="0.35">
      <c r="AZ605" s="42"/>
    </row>
    <row r="606" spans="52:52" x14ac:dyDescent="0.35">
      <c r="AZ606" s="42"/>
    </row>
    <row r="607" spans="52:52" x14ac:dyDescent="0.35">
      <c r="AZ607" s="42"/>
    </row>
    <row r="608" spans="52:52" x14ac:dyDescent="0.35">
      <c r="AZ608" s="42"/>
    </row>
    <row r="609" spans="52:52" x14ac:dyDescent="0.35">
      <c r="AZ609" s="42"/>
    </row>
    <row r="610" spans="52:52" x14ac:dyDescent="0.35">
      <c r="AZ610" s="42"/>
    </row>
    <row r="611" spans="52:52" x14ac:dyDescent="0.35">
      <c r="AZ611" s="42"/>
    </row>
    <row r="612" spans="52:52" x14ac:dyDescent="0.35">
      <c r="AZ612" s="42"/>
    </row>
    <row r="613" spans="52:52" x14ac:dyDescent="0.35">
      <c r="AZ613" s="42"/>
    </row>
    <row r="614" spans="52:52" x14ac:dyDescent="0.35">
      <c r="AZ614" s="42"/>
    </row>
    <row r="615" spans="52:52" x14ac:dyDescent="0.35">
      <c r="AZ615" s="42"/>
    </row>
    <row r="616" spans="52:52" x14ac:dyDescent="0.35">
      <c r="AZ616" s="42"/>
    </row>
    <row r="617" spans="52:52" x14ac:dyDescent="0.35">
      <c r="AZ617" s="42"/>
    </row>
    <row r="618" spans="52:52" x14ac:dyDescent="0.35">
      <c r="AZ618" s="42"/>
    </row>
    <row r="619" spans="52:52" x14ac:dyDescent="0.35">
      <c r="AZ619" s="42"/>
    </row>
    <row r="620" spans="52:52" x14ac:dyDescent="0.35">
      <c r="AZ620" s="42"/>
    </row>
    <row r="621" spans="52:52" x14ac:dyDescent="0.35">
      <c r="AZ621" s="42"/>
    </row>
    <row r="622" spans="52:52" x14ac:dyDescent="0.35">
      <c r="AZ622" s="42"/>
    </row>
    <row r="623" spans="52:52" x14ac:dyDescent="0.35">
      <c r="AZ623" s="42"/>
    </row>
    <row r="624" spans="52:52" x14ac:dyDescent="0.35">
      <c r="AZ624" s="42"/>
    </row>
    <row r="625" spans="52:52" x14ac:dyDescent="0.35">
      <c r="AZ625" s="42"/>
    </row>
    <row r="626" spans="52:52" x14ac:dyDescent="0.35">
      <c r="AZ626" s="42"/>
    </row>
    <row r="627" spans="52:52" x14ac:dyDescent="0.35">
      <c r="AZ627" s="42"/>
    </row>
    <row r="628" spans="52:52" x14ac:dyDescent="0.35">
      <c r="AZ628" s="42"/>
    </row>
    <row r="629" spans="52:52" x14ac:dyDescent="0.35">
      <c r="AZ629" s="42"/>
    </row>
    <row r="630" spans="52:52" x14ac:dyDescent="0.35">
      <c r="AZ630" s="42"/>
    </row>
    <row r="631" spans="52:52" x14ac:dyDescent="0.35">
      <c r="AZ631" s="42"/>
    </row>
    <row r="632" spans="52:52" x14ac:dyDescent="0.35">
      <c r="AZ632" s="42"/>
    </row>
    <row r="633" spans="52:52" x14ac:dyDescent="0.35">
      <c r="AZ633" s="42"/>
    </row>
    <row r="634" spans="52:52" x14ac:dyDescent="0.35">
      <c r="AZ634" s="42"/>
    </row>
    <row r="635" spans="52:52" x14ac:dyDescent="0.35">
      <c r="AZ635" s="42"/>
    </row>
    <row r="636" spans="52:52" x14ac:dyDescent="0.35">
      <c r="AZ636" s="42"/>
    </row>
    <row r="637" spans="52:52" x14ac:dyDescent="0.35">
      <c r="AZ637" s="42"/>
    </row>
    <row r="638" spans="52:52" x14ac:dyDescent="0.35">
      <c r="AZ638" s="42"/>
    </row>
    <row r="639" spans="52:52" x14ac:dyDescent="0.35">
      <c r="AZ639" s="42"/>
    </row>
    <row r="640" spans="52:52" x14ac:dyDescent="0.35">
      <c r="AZ640" s="42"/>
    </row>
    <row r="641" spans="52:52" x14ac:dyDescent="0.35">
      <c r="AZ641" s="42"/>
    </row>
    <row r="642" spans="52:52" x14ac:dyDescent="0.35">
      <c r="AZ642" s="42"/>
    </row>
    <row r="643" spans="52:52" x14ac:dyDescent="0.35">
      <c r="AZ643" s="42"/>
    </row>
    <row r="644" spans="52:52" x14ac:dyDescent="0.35">
      <c r="AZ644" s="42"/>
    </row>
    <row r="645" spans="52:52" x14ac:dyDescent="0.35">
      <c r="AZ645" s="42"/>
    </row>
    <row r="646" spans="52:52" x14ac:dyDescent="0.35">
      <c r="AZ646" s="42"/>
    </row>
    <row r="647" spans="52:52" x14ac:dyDescent="0.35">
      <c r="AZ647" s="42"/>
    </row>
    <row r="648" spans="52:52" x14ac:dyDescent="0.35">
      <c r="AZ648" s="42"/>
    </row>
    <row r="649" spans="52:52" x14ac:dyDescent="0.35">
      <c r="AZ649" s="42"/>
    </row>
    <row r="650" spans="52:52" x14ac:dyDescent="0.35">
      <c r="AZ650" s="42"/>
    </row>
    <row r="651" spans="52:52" x14ac:dyDescent="0.35">
      <c r="AZ651" s="42"/>
    </row>
    <row r="652" spans="52:52" x14ac:dyDescent="0.35">
      <c r="AZ652" s="42"/>
    </row>
    <row r="653" spans="52:52" x14ac:dyDescent="0.35">
      <c r="AZ653" s="42"/>
    </row>
    <row r="654" spans="52:52" x14ac:dyDescent="0.35">
      <c r="AZ654" s="42"/>
    </row>
    <row r="655" spans="52:52" x14ac:dyDescent="0.35">
      <c r="AZ655" s="42"/>
    </row>
    <row r="656" spans="52:52" x14ac:dyDescent="0.35">
      <c r="AZ656" s="42"/>
    </row>
    <row r="657" spans="52:52" x14ac:dyDescent="0.35">
      <c r="AZ657" s="42"/>
    </row>
    <row r="658" spans="52:52" x14ac:dyDescent="0.35">
      <c r="AZ658" s="42"/>
    </row>
    <row r="659" spans="52:52" x14ac:dyDescent="0.35">
      <c r="AZ659" s="42"/>
    </row>
    <row r="660" spans="52:52" x14ac:dyDescent="0.35">
      <c r="AZ660" s="42"/>
    </row>
    <row r="661" spans="52:52" x14ac:dyDescent="0.35">
      <c r="AZ661" s="42"/>
    </row>
    <row r="662" spans="52:52" x14ac:dyDescent="0.35">
      <c r="AZ662" s="42"/>
    </row>
    <row r="663" spans="52:52" x14ac:dyDescent="0.35">
      <c r="AZ663" s="42"/>
    </row>
    <row r="664" spans="52:52" x14ac:dyDescent="0.35">
      <c r="AZ664" s="42"/>
    </row>
    <row r="665" spans="52:52" x14ac:dyDescent="0.35">
      <c r="AZ665" s="42"/>
    </row>
    <row r="666" spans="52:52" x14ac:dyDescent="0.35">
      <c r="AZ666" s="42"/>
    </row>
    <row r="667" spans="52:52" x14ac:dyDescent="0.35">
      <c r="AZ667" s="42"/>
    </row>
    <row r="668" spans="52:52" x14ac:dyDescent="0.35">
      <c r="AZ668" s="42"/>
    </row>
    <row r="669" spans="52:52" x14ac:dyDescent="0.35">
      <c r="AZ669" s="42"/>
    </row>
    <row r="670" spans="52:52" x14ac:dyDescent="0.35">
      <c r="AZ670" s="42"/>
    </row>
    <row r="671" spans="52:52" x14ac:dyDescent="0.35">
      <c r="AZ671" s="42"/>
    </row>
    <row r="672" spans="52:52" x14ac:dyDescent="0.35">
      <c r="AZ672" s="42"/>
    </row>
    <row r="673" spans="52:52" x14ac:dyDescent="0.35">
      <c r="AZ673" s="42"/>
    </row>
    <row r="674" spans="52:52" x14ac:dyDescent="0.35">
      <c r="AZ674" s="42"/>
    </row>
    <row r="675" spans="52:52" x14ac:dyDescent="0.35">
      <c r="AZ675" s="42"/>
    </row>
    <row r="676" spans="52:52" x14ac:dyDescent="0.35">
      <c r="AZ676" s="42"/>
    </row>
    <row r="677" spans="52:52" x14ac:dyDescent="0.35">
      <c r="AZ677" s="42"/>
    </row>
    <row r="678" spans="52:52" x14ac:dyDescent="0.35">
      <c r="AZ678" s="42"/>
    </row>
    <row r="679" spans="52:52" x14ac:dyDescent="0.35">
      <c r="AZ679" s="42"/>
    </row>
    <row r="680" spans="52:52" x14ac:dyDescent="0.35">
      <c r="AZ680" s="42"/>
    </row>
    <row r="681" spans="52:52" x14ac:dyDescent="0.35">
      <c r="AZ681" s="42"/>
    </row>
    <row r="682" spans="52:52" x14ac:dyDescent="0.35">
      <c r="AZ682" s="42"/>
    </row>
    <row r="683" spans="52:52" x14ac:dyDescent="0.35">
      <c r="AZ683" s="42"/>
    </row>
    <row r="684" spans="52:52" x14ac:dyDescent="0.35">
      <c r="AZ684" s="42"/>
    </row>
    <row r="685" spans="52:52" x14ac:dyDescent="0.35">
      <c r="AZ685" s="42"/>
    </row>
    <row r="686" spans="52:52" x14ac:dyDescent="0.35">
      <c r="AZ686" s="42"/>
    </row>
    <row r="687" spans="52:52" x14ac:dyDescent="0.35">
      <c r="AZ687" s="42"/>
    </row>
    <row r="688" spans="52:52" x14ac:dyDescent="0.35">
      <c r="AZ688" s="42"/>
    </row>
    <row r="689" spans="52:52" x14ac:dyDescent="0.35">
      <c r="AZ689" s="42"/>
    </row>
    <row r="690" spans="52:52" x14ac:dyDescent="0.35">
      <c r="AZ690" s="42"/>
    </row>
  </sheetData>
  <mergeCells count="9">
    <mergeCell ref="BD147:BE147"/>
    <mergeCell ref="BB103:BB104"/>
    <mergeCell ref="BB88:BF88"/>
    <mergeCell ref="BG88:BH88"/>
    <mergeCell ref="BC126:BE126"/>
    <mergeCell ref="BD6:BE6"/>
    <mergeCell ref="BD33:BE33"/>
    <mergeCell ref="BD60:BE60"/>
    <mergeCell ref="BB82:BE82"/>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73"/>
  <sheetViews>
    <sheetView showGridLines="0" rightToLeft="1" topLeftCell="Z27" zoomScaleNormal="100" workbookViewId="0">
      <selection activeCell="AP37" sqref="AP37"/>
    </sheetView>
  </sheetViews>
  <sheetFormatPr defaultColWidth="11" defaultRowHeight="15.5" x14ac:dyDescent="0.35"/>
  <cols>
    <col min="1" max="1" width="4.5" style="17" customWidth="1"/>
    <col min="2" max="2" width="2.08203125" style="17" customWidth="1"/>
    <col min="3" max="3" width="6.58203125" style="17" customWidth="1"/>
    <col min="4" max="4" width="4.5" style="17" customWidth="1"/>
    <col min="5" max="5" width="18.1640625" style="17" customWidth="1"/>
    <col min="6" max="24" width="2.5" style="17" customWidth="1"/>
    <col min="25" max="25" width="3.9140625" style="17" customWidth="1"/>
    <col min="26" max="50" width="2.5" style="17" customWidth="1"/>
    <col min="51" max="51" width="3.1640625" style="17" customWidth="1"/>
    <col min="52" max="52" width="3.08203125" style="17" customWidth="1"/>
    <col min="53" max="53" width="11" style="17"/>
    <col min="54" max="54" width="14.08203125" style="17" customWidth="1"/>
    <col min="55" max="55" width="12.6640625" style="17" customWidth="1"/>
    <col min="56" max="56" width="14.1640625" style="17" customWidth="1"/>
    <col min="57" max="57" width="11.4140625" style="17" customWidth="1"/>
    <col min="58" max="58" width="17.5" style="17" customWidth="1"/>
    <col min="59" max="16384" width="11" style="17"/>
  </cols>
  <sheetData>
    <row r="1" spans="1:61" ht="18" thickBot="1" x14ac:dyDescent="0.4">
      <c r="A1" s="40" t="s">
        <v>225</v>
      </c>
      <c r="B1" s="41"/>
      <c r="C1" s="41"/>
      <c r="D1" s="41"/>
      <c r="E1" s="41"/>
      <c r="F1" s="41"/>
      <c r="G1" s="41"/>
      <c r="H1" s="41"/>
      <c r="I1" s="41"/>
      <c r="J1" s="41"/>
      <c r="K1" s="41"/>
      <c r="L1" s="41"/>
      <c r="M1" s="41"/>
      <c r="AZ1" s="42"/>
      <c r="BB1" s="43" t="s">
        <v>142</v>
      </c>
      <c r="BC1" s="44"/>
      <c r="BD1" s="44"/>
    </row>
    <row r="2" spans="1:61" ht="16" thickTop="1" x14ac:dyDescent="0.35">
      <c r="AZ2" s="42"/>
      <c r="BB2" s="200"/>
      <c r="BC2" s="104"/>
      <c r="BD2" s="104"/>
    </row>
    <row r="3" spans="1:61" x14ac:dyDescent="0.35">
      <c r="A3" s="45" t="s">
        <v>759</v>
      </c>
      <c r="AZ3" s="42"/>
      <c r="BB3" s="201" t="s">
        <v>245</v>
      </c>
      <c r="BC3" s="202"/>
      <c r="BD3" s="202"/>
      <c r="BE3" s="203"/>
      <c r="BF3" s="203"/>
      <c r="BG3" s="203"/>
      <c r="BH3" s="203"/>
      <c r="BI3" s="203"/>
    </row>
    <row r="4" spans="1:61" x14ac:dyDescent="0.35">
      <c r="AY4" s="24"/>
      <c r="AZ4" s="42"/>
      <c r="BB4" s="204" t="s">
        <v>246</v>
      </c>
      <c r="BC4" s="104"/>
      <c r="BD4" s="104"/>
    </row>
    <row r="5" spans="1:61" x14ac:dyDescent="0.35">
      <c r="A5" s="49" t="s">
        <v>664</v>
      </c>
      <c r="B5" s="50" t="s">
        <v>226</v>
      </c>
      <c r="C5" s="50"/>
      <c r="D5" s="49"/>
      <c r="E5" s="49"/>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Z5" s="58"/>
      <c r="BB5" s="200"/>
      <c r="BC5" s="104"/>
      <c r="BD5" s="104"/>
    </row>
    <row r="6" spans="1:61" x14ac:dyDescent="0.35">
      <c r="B6" s="52" t="s">
        <v>30</v>
      </c>
      <c r="C6" s="52"/>
      <c r="D6" s="53"/>
      <c r="E6" s="53" t="s">
        <v>130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Z6" s="58"/>
    </row>
    <row r="7" spans="1:61" x14ac:dyDescent="0.35">
      <c r="B7" s="52"/>
      <c r="C7" s="53" t="s">
        <v>126</v>
      </c>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Z7" s="58"/>
      <c r="BB7" s="46" t="s">
        <v>761</v>
      </c>
      <c r="BC7" s="26"/>
      <c r="BD7" s="26"/>
      <c r="BE7" s="26"/>
      <c r="BF7" s="26"/>
      <c r="BG7" s="26"/>
      <c r="BH7" s="26"/>
      <c r="BI7" s="26"/>
    </row>
    <row r="8" spans="1:61" ht="16" thickBot="1" x14ac:dyDescent="0.4">
      <c r="B8" s="52"/>
      <c r="C8" s="53" t="s">
        <v>0</v>
      </c>
      <c r="D8" s="52">
        <v>1</v>
      </c>
      <c r="E8" s="52" t="s">
        <v>227</v>
      </c>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Z8" s="42"/>
      <c r="BB8" s="24" t="s">
        <v>247</v>
      </c>
    </row>
    <row r="9" spans="1:61" ht="15.75" customHeight="1" x14ac:dyDescent="0.35">
      <c r="B9" s="52"/>
      <c r="C9" s="53" t="s">
        <v>0</v>
      </c>
      <c r="D9" s="52">
        <v>2</v>
      </c>
      <c r="E9" s="52" t="s">
        <v>228</v>
      </c>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Z9" s="42"/>
      <c r="BB9" s="585" t="s">
        <v>144</v>
      </c>
      <c r="BC9" s="558" t="s">
        <v>248</v>
      </c>
      <c r="BD9" s="560"/>
      <c r="BE9" s="561"/>
    </row>
    <row r="10" spans="1:61" ht="16" thickBot="1" x14ac:dyDescent="0.4">
      <c r="B10" s="52"/>
      <c r="C10" s="53" t="s">
        <v>0</v>
      </c>
      <c r="D10" s="52">
        <v>3</v>
      </c>
      <c r="E10" s="52" t="s">
        <v>229</v>
      </c>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Z10" s="42"/>
      <c r="BB10" s="586"/>
      <c r="BC10" s="573" t="s">
        <v>249</v>
      </c>
      <c r="BD10" s="573"/>
      <c r="BE10" s="587"/>
    </row>
    <row r="11" spans="1:61" x14ac:dyDescent="0.35">
      <c r="A11" s="52"/>
      <c r="B11" s="53"/>
      <c r="C11" s="53" t="s">
        <v>0</v>
      </c>
      <c r="D11" s="53">
        <v>4</v>
      </c>
      <c r="E11" s="53" t="s">
        <v>230</v>
      </c>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Z11" s="42"/>
      <c r="BC11" s="205"/>
    </row>
    <row r="12" spans="1:61" ht="5.25" customHeight="1" x14ac:dyDescent="0.35">
      <c r="A12" s="52"/>
      <c r="AZ12" s="42"/>
    </row>
    <row r="13" spans="1:61" ht="8.25" customHeight="1" x14ac:dyDescent="0.35">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7"/>
      <c r="BC13" s="205"/>
    </row>
    <row r="14" spans="1:61" x14ac:dyDescent="0.35">
      <c r="AZ14" s="42"/>
      <c r="BC14" s="205"/>
    </row>
    <row r="15" spans="1:61" x14ac:dyDescent="0.35">
      <c r="AY15" s="24"/>
      <c r="AZ15" s="42"/>
      <c r="BB15" s="26" t="s">
        <v>250</v>
      </c>
      <c r="BC15" s="208"/>
      <c r="BD15" s="26"/>
      <c r="BE15" s="26"/>
      <c r="BF15" s="26"/>
    </row>
    <row r="16" spans="1:61" x14ac:dyDescent="0.35">
      <c r="A16" s="49" t="s">
        <v>439</v>
      </c>
      <c r="B16" s="50" t="s">
        <v>231</v>
      </c>
      <c r="C16" s="52"/>
      <c r="D16" s="52"/>
      <c r="E16" s="52"/>
      <c r="F16" s="52"/>
      <c r="G16" s="52"/>
      <c r="H16" s="52"/>
      <c r="I16" s="52"/>
      <c r="J16" s="52"/>
      <c r="K16" s="52"/>
      <c r="L16" s="52"/>
      <c r="M16" s="52"/>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42"/>
      <c r="BB16" s="209" t="s">
        <v>251</v>
      </c>
    </row>
    <row r="17" spans="1:58" x14ac:dyDescent="0.35">
      <c r="A17" s="52"/>
      <c r="B17" s="52" t="s">
        <v>30</v>
      </c>
      <c r="C17" s="52"/>
      <c r="D17" s="53"/>
      <c r="E17" s="53" t="s">
        <v>130</v>
      </c>
      <c r="F17" s="134"/>
      <c r="G17" s="53"/>
      <c r="H17" s="53"/>
      <c r="I17" s="53"/>
      <c r="J17" s="53"/>
      <c r="K17" s="53"/>
      <c r="L17" s="52"/>
      <c r="M17" s="52"/>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42"/>
      <c r="BB17" s="38" t="s">
        <v>252</v>
      </c>
    </row>
    <row r="18" spans="1:58" x14ac:dyDescent="0.35">
      <c r="A18" s="52"/>
      <c r="B18" s="52"/>
      <c r="C18" s="53" t="s">
        <v>126</v>
      </c>
      <c r="D18" s="52"/>
      <c r="E18" s="52"/>
      <c r="F18" s="52"/>
      <c r="G18" s="52"/>
      <c r="H18" s="52"/>
      <c r="I18" s="52"/>
      <c r="J18" s="52"/>
      <c r="K18" s="52"/>
      <c r="L18" s="52"/>
      <c r="M18" s="52"/>
      <c r="N18" s="24"/>
      <c r="O18" s="24"/>
      <c r="P18" s="24"/>
      <c r="Q18" s="24"/>
      <c r="R18" s="24"/>
      <c r="S18" s="24"/>
      <c r="T18" s="24"/>
      <c r="U18" s="24"/>
      <c r="V18" s="24"/>
      <c r="W18" s="24"/>
      <c r="X18" s="24"/>
      <c r="Y18" s="24"/>
      <c r="Z18" s="24"/>
      <c r="AA18" s="24"/>
      <c r="AB18" s="24"/>
      <c r="AC18" s="24"/>
      <c r="AD18" s="24"/>
      <c r="AE18" s="24"/>
      <c r="AF18" s="24"/>
      <c r="AG18" s="24"/>
      <c r="AK18" s="24"/>
      <c r="AL18" s="24"/>
      <c r="AM18" s="24"/>
      <c r="AN18" s="24"/>
      <c r="AO18" s="24"/>
      <c r="AP18" s="24"/>
      <c r="AQ18" s="24"/>
      <c r="AR18" s="24"/>
      <c r="AS18" s="24"/>
      <c r="AT18" s="24"/>
      <c r="AU18" s="24"/>
      <c r="AV18" s="24"/>
      <c r="AW18" s="24"/>
      <c r="AX18" s="24"/>
      <c r="AY18" s="24"/>
      <c r="AZ18" s="42"/>
      <c r="BB18" s="39" t="s">
        <v>253</v>
      </c>
    </row>
    <row r="19" spans="1:58" ht="16" thickBot="1" x14ac:dyDescent="0.4">
      <c r="A19" s="52"/>
      <c r="B19" s="52"/>
      <c r="C19" s="50" t="s">
        <v>33</v>
      </c>
      <c r="D19" s="52"/>
      <c r="E19" s="52"/>
      <c r="F19" s="52"/>
      <c r="G19" s="52"/>
      <c r="H19" s="52"/>
      <c r="I19" s="52"/>
      <c r="J19" s="52"/>
      <c r="K19" s="52"/>
      <c r="L19" s="52"/>
      <c r="M19" s="52"/>
      <c r="N19" s="24"/>
      <c r="O19" s="24"/>
      <c r="P19" s="24"/>
      <c r="Q19" s="24"/>
      <c r="R19" s="24"/>
      <c r="S19" s="24"/>
      <c r="T19" s="24"/>
      <c r="U19" s="24"/>
      <c r="V19" s="24"/>
      <c r="W19" s="24"/>
      <c r="X19" s="24"/>
      <c r="Y19" s="24"/>
      <c r="Z19" s="24"/>
      <c r="AA19" s="24"/>
      <c r="AB19" s="24"/>
      <c r="AC19" s="24"/>
      <c r="AD19" s="24"/>
      <c r="AE19" s="24"/>
      <c r="AF19" s="24"/>
      <c r="AG19" s="24"/>
      <c r="AK19" s="24"/>
      <c r="AL19" s="24"/>
      <c r="AM19" s="24"/>
      <c r="AN19" s="24"/>
      <c r="AO19" s="24"/>
      <c r="AP19" s="24"/>
      <c r="AQ19" s="24"/>
      <c r="AR19" s="24"/>
      <c r="AS19" s="24"/>
      <c r="AT19" s="24"/>
      <c r="AU19" s="24"/>
      <c r="AV19" s="24"/>
      <c r="AW19" s="24"/>
      <c r="AX19" s="24"/>
      <c r="AY19" s="24"/>
      <c r="AZ19" s="42"/>
      <c r="BB19" s="17" t="s">
        <v>710</v>
      </c>
    </row>
    <row r="20" spans="1:58" x14ac:dyDescent="0.35">
      <c r="A20" s="24"/>
      <c r="B20" s="24"/>
      <c r="C20" s="59"/>
      <c r="D20" s="24"/>
      <c r="E20" s="24"/>
      <c r="F20" s="24"/>
      <c r="G20" s="24"/>
      <c r="H20" s="24"/>
      <c r="I20" s="24"/>
      <c r="J20" s="24"/>
      <c r="K20" s="24"/>
      <c r="L20" s="24"/>
      <c r="M20" s="24"/>
      <c r="N20" s="24"/>
      <c r="O20" s="24"/>
      <c r="P20" s="24"/>
      <c r="Q20" s="24"/>
      <c r="R20" s="24"/>
      <c r="S20" s="24"/>
      <c r="T20" s="24"/>
      <c r="U20" s="24"/>
      <c r="V20" s="24"/>
      <c r="W20" s="24"/>
      <c r="X20" s="61"/>
      <c r="Y20" s="61"/>
      <c r="Z20" s="24"/>
      <c r="AD20" s="24"/>
      <c r="AE20" s="24"/>
      <c r="AF20" s="24"/>
      <c r="AG20" s="24"/>
      <c r="AH20" s="24"/>
      <c r="AI20" s="24"/>
      <c r="AJ20" s="24"/>
      <c r="AK20" s="24"/>
      <c r="AL20" s="24"/>
      <c r="AM20" s="24"/>
      <c r="AN20" s="24"/>
      <c r="AO20" s="24"/>
      <c r="AP20" s="24"/>
      <c r="AQ20" s="24"/>
      <c r="AY20" s="24"/>
      <c r="AZ20" s="42"/>
      <c r="BB20" s="30" t="s">
        <v>762</v>
      </c>
      <c r="BC20" s="578" t="s">
        <v>248</v>
      </c>
      <c r="BD20" s="578"/>
      <c r="BE20" s="578"/>
      <c r="BF20" s="25" t="s">
        <v>213</v>
      </c>
    </row>
    <row r="21" spans="1:58" x14ac:dyDescent="0.35">
      <c r="A21" s="24"/>
      <c r="B21" s="24"/>
      <c r="C21" s="24"/>
      <c r="D21" s="24"/>
      <c r="E21" s="24"/>
      <c r="F21" s="24"/>
      <c r="G21" s="24"/>
      <c r="H21" s="24"/>
      <c r="I21" s="24"/>
      <c r="J21" s="24"/>
      <c r="K21" s="24"/>
      <c r="L21" s="24"/>
      <c r="M21" s="24"/>
      <c r="N21" s="24"/>
      <c r="O21" s="62"/>
      <c r="P21" s="62" t="s">
        <v>36</v>
      </c>
      <c r="Q21" s="62"/>
      <c r="R21" s="62"/>
      <c r="S21" s="62"/>
      <c r="T21" s="62"/>
      <c r="U21" s="62"/>
      <c r="V21" s="62"/>
      <c r="W21" s="63" t="s">
        <v>38</v>
      </c>
      <c r="Y21" s="62"/>
      <c r="Z21" s="62"/>
      <c r="AA21" s="63"/>
      <c r="AB21" s="62" t="s">
        <v>40</v>
      </c>
      <c r="AC21" s="63"/>
      <c r="AD21" s="63"/>
      <c r="AE21" s="62"/>
      <c r="AF21" s="62"/>
      <c r="AH21" s="62"/>
      <c r="AI21" s="62"/>
      <c r="AJ21" s="64" t="s">
        <v>41</v>
      </c>
      <c r="AK21" s="62"/>
      <c r="AM21" s="24"/>
      <c r="AN21" s="24"/>
      <c r="AO21" s="24"/>
      <c r="AP21" s="24"/>
      <c r="AQ21" s="24"/>
      <c r="AR21" s="62" t="s">
        <v>43</v>
      </c>
      <c r="AS21" s="62"/>
      <c r="AT21" s="62"/>
      <c r="AU21" s="62"/>
      <c r="AV21" s="62"/>
      <c r="AW21" s="62"/>
      <c r="AX21" s="62"/>
      <c r="AZ21" s="42"/>
      <c r="BB21" s="148">
        <v>1</v>
      </c>
      <c r="BC21" s="572" t="s">
        <v>249</v>
      </c>
      <c r="BD21" s="572"/>
      <c r="BE21" s="572"/>
      <c r="BF21" s="183" t="s">
        <v>216</v>
      </c>
    </row>
    <row r="22" spans="1:58" x14ac:dyDescent="0.35">
      <c r="A22" s="24"/>
      <c r="B22" s="24"/>
      <c r="C22" s="24"/>
      <c r="D22" s="24"/>
      <c r="E22" s="62" t="s">
        <v>34</v>
      </c>
      <c r="F22" s="24"/>
      <c r="G22" s="24"/>
      <c r="H22" s="24"/>
      <c r="I22" s="63"/>
      <c r="J22" s="62"/>
      <c r="K22" s="62"/>
      <c r="L22" s="62"/>
      <c r="M22" s="63" t="s">
        <v>35</v>
      </c>
      <c r="N22" s="62"/>
      <c r="O22" s="62"/>
      <c r="P22" s="62" t="s">
        <v>37</v>
      </c>
      <c r="Q22" s="62"/>
      <c r="R22" s="63"/>
      <c r="S22" s="63"/>
      <c r="T22" s="63"/>
      <c r="U22" s="62"/>
      <c r="V22" s="62"/>
      <c r="W22" s="63" t="s">
        <v>39</v>
      </c>
      <c r="X22" s="63"/>
      <c r="Z22" s="62"/>
      <c r="AA22" s="62"/>
      <c r="AB22" s="62" t="s">
        <v>37</v>
      </c>
      <c r="AC22" s="62"/>
      <c r="AD22" s="62"/>
      <c r="AE22" s="62"/>
      <c r="AF22" s="62"/>
      <c r="AG22" s="62"/>
      <c r="AH22" s="62"/>
      <c r="AI22" s="62"/>
      <c r="AJ22" s="62" t="s">
        <v>42</v>
      </c>
      <c r="AK22" s="63"/>
      <c r="AL22" s="62"/>
      <c r="AM22" s="62"/>
      <c r="AN22" s="24"/>
      <c r="AO22" s="24"/>
      <c r="AP22" s="24"/>
      <c r="AQ22" s="24"/>
      <c r="AR22" s="62" t="s">
        <v>44</v>
      </c>
      <c r="AS22" s="63"/>
      <c r="AT22" s="63"/>
      <c r="AU22" s="63"/>
      <c r="AV22" s="63"/>
      <c r="AW22" s="63"/>
      <c r="AX22" s="63"/>
      <c r="AZ22" s="42"/>
      <c r="BB22" s="148">
        <v>2</v>
      </c>
      <c r="BC22" s="572" t="s">
        <v>254</v>
      </c>
      <c r="BD22" s="572"/>
      <c r="BE22" s="572"/>
      <c r="BF22" s="187" t="s">
        <v>215</v>
      </c>
    </row>
    <row r="23" spans="1:58" x14ac:dyDescent="0.35">
      <c r="A23" s="24"/>
      <c r="B23" s="24"/>
      <c r="C23" s="53" t="s">
        <v>0</v>
      </c>
      <c r="D23" s="52">
        <v>1</v>
      </c>
      <c r="E23" s="66" t="s">
        <v>45</v>
      </c>
      <c r="F23" s="24"/>
      <c r="G23" s="67"/>
      <c r="H23" s="68"/>
      <c r="I23" s="68"/>
      <c r="J23" s="69">
        <v>2</v>
      </c>
      <c r="K23" s="70" t="s">
        <v>1</v>
      </c>
      <c r="L23" s="71">
        <v>0</v>
      </c>
      <c r="M23" s="71">
        <v>0</v>
      </c>
      <c r="N23" s="24"/>
      <c r="O23" s="66" t="s">
        <v>758</v>
      </c>
      <c r="P23" s="66" t="s">
        <v>82</v>
      </c>
      <c r="Q23" s="24"/>
      <c r="R23" s="66"/>
      <c r="S23" s="68"/>
      <c r="T23" s="69">
        <v>2</v>
      </c>
      <c r="U23" s="69">
        <v>0</v>
      </c>
      <c r="V23" s="70" t="s">
        <v>1</v>
      </c>
      <c r="W23" s="69">
        <v>0</v>
      </c>
      <c r="X23" s="69">
        <v>0</v>
      </c>
      <c r="Y23" s="24"/>
      <c r="Z23" s="72" t="s">
        <v>57</v>
      </c>
      <c r="AA23" s="72" t="s">
        <v>58</v>
      </c>
      <c r="AB23" s="68"/>
      <c r="AC23" s="24"/>
      <c r="AD23" s="66"/>
      <c r="AE23" s="68"/>
      <c r="AF23" s="69">
        <v>1</v>
      </c>
      <c r="AG23" s="69">
        <v>0</v>
      </c>
      <c r="AH23" s="70" t="s">
        <v>1</v>
      </c>
      <c r="AI23" s="69">
        <v>0</v>
      </c>
      <c r="AJ23" s="69">
        <v>0</v>
      </c>
      <c r="AK23" s="62"/>
      <c r="AL23" s="72"/>
      <c r="AM23" s="68">
        <v>2</v>
      </c>
      <c r="AN23" s="68">
        <v>0</v>
      </c>
      <c r="AO23" s="68">
        <v>0</v>
      </c>
      <c r="AP23" s="73" t="s">
        <v>1</v>
      </c>
      <c r="AQ23" s="68">
        <v>0</v>
      </c>
      <c r="AR23" s="68">
        <v>0</v>
      </c>
      <c r="AS23" s="74"/>
      <c r="AT23" s="74"/>
      <c r="AU23" s="74"/>
      <c r="AV23" s="74"/>
      <c r="AW23" s="74"/>
      <c r="AX23" s="74"/>
      <c r="AZ23" s="42"/>
      <c r="BB23" s="148">
        <v>3</v>
      </c>
      <c r="BC23" s="572" t="s">
        <v>255</v>
      </c>
      <c r="BD23" s="572"/>
      <c r="BE23" s="572"/>
      <c r="BF23" s="183" t="s">
        <v>216</v>
      </c>
    </row>
    <row r="24" spans="1:58" x14ac:dyDescent="0.35">
      <c r="A24" s="24"/>
      <c r="B24" s="24"/>
      <c r="C24" s="53" t="s">
        <v>0</v>
      </c>
      <c r="D24" s="52">
        <v>2</v>
      </c>
      <c r="E24" s="66" t="s">
        <v>46</v>
      </c>
      <c r="F24" s="24"/>
      <c r="G24" s="67"/>
      <c r="H24" s="67"/>
      <c r="I24" s="67"/>
      <c r="J24" s="69">
        <v>1</v>
      </c>
      <c r="K24" s="70" t="s">
        <v>1</v>
      </c>
      <c r="L24" s="71">
        <v>0</v>
      </c>
      <c r="M24" s="71">
        <v>0</v>
      </c>
      <c r="N24" s="24"/>
      <c r="O24" s="66" t="s">
        <v>758</v>
      </c>
      <c r="P24" s="66" t="s">
        <v>82</v>
      </c>
      <c r="Q24" s="24"/>
      <c r="R24" s="66"/>
      <c r="S24" s="68"/>
      <c r="T24" s="69">
        <v>1</v>
      </c>
      <c r="U24" s="69">
        <v>0</v>
      </c>
      <c r="V24" s="70" t="s">
        <v>1</v>
      </c>
      <c r="W24" s="69">
        <v>0</v>
      </c>
      <c r="X24" s="69">
        <v>0</v>
      </c>
      <c r="Y24" s="24"/>
      <c r="Z24" s="72" t="s">
        <v>57</v>
      </c>
      <c r="AA24" s="72" t="s">
        <v>58</v>
      </c>
      <c r="AB24" s="68"/>
      <c r="AC24" s="24"/>
      <c r="AD24" s="66"/>
      <c r="AE24" s="68"/>
      <c r="AF24" s="69">
        <v>1</v>
      </c>
      <c r="AG24" s="69">
        <v>0</v>
      </c>
      <c r="AH24" s="70" t="s">
        <v>1</v>
      </c>
      <c r="AI24" s="69">
        <v>0</v>
      </c>
      <c r="AJ24" s="69">
        <v>0</v>
      </c>
      <c r="AK24" s="62"/>
      <c r="AL24" s="72"/>
      <c r="AM24" s="68">
        <v>1</v>
      </c>
      <c r="AN24" s="68">
        <v>0</v>
      </c>
      <c r="AO24" s="68">
        <v>0</v>
      </c>
      <c r="AP24" s="73" t="s">
        <v>1</v>
      </c>
      <c r="AQ24" s="68">
        <v>0</v>
      </c>
      <c r="AR24" s="68">
        <v>0</v>
      </c>
      <c r="AS24" s="74"/>
      <c r="AT24" s="74"/>
      <c r="AU24" s="74"/>
      <c r="AV24" s="74"/>
      <c r="AW24" s="74"/>
      <c r="AX24" s="74"/>
      <c r="AZ24" s="42"/>
      <c r="BB24" s="148">
        <v>4</v>
      </c>
      <c r="BC24" s="572" t="s">
        <v>256</v>
      </c>
      <c r="BD24" s="572"/>
      <c r="BE24" s="572"/>
      <c r="BF24" s="182" t="s">
        <v>214</v>
      </c>
    </row>
    <row r="25" spans="1:58" x14ac:dyDescent="0.35">
      <c r="A25" s="24"/>
      <c r="B25" s="24"/>
      <c r="C25" s="53" t="s">
        <v>0</v>
      </c>
      <c r="D25" s="52">
        <v>3</v>
      </c>
      <c r="E25" s="66" t="s">
        <v>47</v>
      </c>
      <c r="F25" s="24"/>
      <c r="G25" s="67"/>
      <c r="H25" s="67"/>
      <c r="I25" s="67"/>
      <c r="J25" s="69">
        <v>1</v>
      </c>
      <c r="K25" s="70" t="s">
        <v>1</v>
      </c>
      <c r="L25" s="71">
        <v>0</v>
      </c>
      <c r="M25" s="71">
        <v>0</v>
      </c>
      <c r="N25" s="24"/>
      <c r="O25" s="66" t="s">
        <v>758</v>
      </c>
      <c r="P25" s="66" t="s">
        <v>82</v>
      </c>
      <c r="Q25" s="24"/>
      <c r="R25" s="66"/>
      <c r="S25" s="68"/>
      <c r="T25" s="69"/>
      <c r="U25" s="69">
        <v>5</v>
      </c>
      <c r="V25" s="70" t="s">
        <v>1</v>
      </c>
      <c r="W25" s="69">
        <v>0</v>
      </c>
      <c r="X25" s="69">
        <v>0</v>
      </c>
      <c r="Y25" s="24"/>
      <c r="Z25" s="72" t="s">
        <v>57</v>
      </c>
      <c r="AA25" s="72" t="s">
        <v>58</v>
      </c>
      <c r="AB25" s="68"/>
      <c r="AC25" s="24"/>
      <c r="AD25" s="66"/>
      <c r="AE25" s="68"/>
      <c r="AF25" s="69">
        <v>1</v>
      </c>
      <c r="AG25" s="69">
        <v>0</v>
      </c>
      <c r="AH25" s="70" t="s">
        <v>1</v>
      </c>
      <c r="AI25" s="69">
        <v>0</v>
      </c>
      <c r="AJ25" s="69">
        <v>0</v>
      </c>
      <c r="AK25" s="62"/>
      <c r="AL25" s="72"/>
      <c r="AM25" s="68"/>
      <c r="AN25" s="68">
        <v>5</v>
      </c>
      <c r="AO25" s="68">
        <v>0</v>
      </c>
      <c r="AP25" s="73" t="s">
        <v>1</v>
      </c>
      <c r="AQ25" s="68">
        <v>0</v>
      </c>
      <c r="AR25" s="68">
        <v>0</v>
      </c>
      <c r="AS25" s="74"/>
      <c r="AT25" s="74"/>
      <c r="AU25" s="74"/>
      <c r="AV25" s="74"/>
      <c r="AW25" s="74"/>
      <c r="AX25" s="74"/>
      <c r="AZ25" s="58"/>
      <c r="BB25" s="150">
        <v>5</v>
      </c>
      <c r="BC25" s="572" t="s">
        <v>256</v>
      </c>
      <c r="BD25" s="572"/>
      <c r="BE25" s="572"/>
      <c r="BF25" s="182" t="s">
        <v>214</v>
      </c>
    </row>
    <row r="26" spans="1:58" x14ac:dyDescent="0.35">
      <c r="A26" s="24"/>
      <c r="B26" s="24"/>
      <c r="C26" s="53" t="s">
        <v>0</v>
      </c>
      <c r="D26" s="52">
        <v>4</v>
      </c>
      <c r="E26" s="66" t="s">
        <v>48</v>
      </c>
      <c r="F26" s="24"/>
      <c r="G26" s="67"/>
      <c r="H26" s="67"/>
      <c r="I26" s="67"/>
      <c r="J26" s="69">
        <v>1</v>
      </c>
      <c r="K26" s="70" t="s">
        <v>1</v>
      </c>
      <c r="L26" s="71">
        <v>0</v>
      </c>
      <c r="M26" s="71">
        <v>0</v>
      </c>
      <c r="N26" s="24"/>
      <c r="O26" s="66" t="s">
        <v>758</v>
      </c>
      <c r="P26" s="66" t="s">
        <v>82</v>
      </c>
      <c r="Q26" s="24"/>
      <c r="R26" s="66"/>
      <c r="S26" s="68"/>
      <c r="T26" s="69"/>
      <c r="U26" s="69">
        <v>3</v>
      </c>
      <c r="V26" s="70" t="s">
        <v>1</v>
      </c>
      <c r="W26" s="69">
        <v>0</v>
      </c>
      <c r="X26" s="69">
        <v>0</v>
      </c>
      <c r="Y26" s="24"/>
      <c r="Z26" s="72" t="s">
        <v>57</v>
      </c>
      <c r="AA26" s="72" t="s">
        <v>58</v>
      </c>
      <c r="AB26" s="68"/>
      <c r="AC26" s="24"/>
      <c r="AD26" s="66"/>
      <c r="AE26" s="68"/>
      <c r="AF26" s="69">
        <v>1</v>
      </c>
      <c r="AG26" s="69">
        <v>0</v>
      </c>
      <c r="AH26" s="70" t="s">
        <v>1</v>
      </c>
      <c r="AI26" s="69">
        <v>0</v>
      </c>
      <c r="AJ26" s="69">
        <v>0</v>
      </c>
      <c r="AK26" s="62"/>
      <c r="AL26" s="72"/>
      <c r="AM26" s="68"/>
      <c r="AN26" s="68">
        <v>3</v>
      </c>
      <c r="AO26" s="68">
        <v>0</v>
      </c>
      <c r="AP26" s="73" t="s">
        <v>1</v>
      </c>
      <c r="AQ26" s="68">
        <v>0</v>
      </c>
      <c r="AR26" s="68">
        <v>0</v>
      </c>
      <c r="AS26" s="74"/>
      <c r="AT26" s="74"/>
      <c r="AU26" s="74"/>
      <c r="AV26" s="74"/>
      <c r="AW26" s="74"/>
      <c r="AX26" s="74"/>
      <c r="AZ26" s="58"/>
      <c r="BB26" s="148">
        <v>6</v>
      </c>
      <c r="BC26" s="572" t="s">
        <v>257</v>
      </c>
      <c r="BD26" s="572"/>
      <c r="BE26" s="572"/>
      <c r="BF26" s="187" t="s">
        <v>215</v>
      </c>
    </row>
    <row r="27" spans="1:58" x14ac:dyDescent="0.35">
      <c r="A27" s="24"/>
      <c r="B27" s="24"/>
      <c r="C27" s="53" t="s">
        <v>0</v>
      </c>
      <c r="D27" s="52">
        <v>5</v>
      </c>
      <c r="E27" s="66" t="s">
        <v>49</v>
      </c>
      <c r="F27" s="24"/>
      <c r="G27" s="67"/>
      <c r="H27" s="67"/>
      <c r="I27" s="67"/>
      <c r="J27" s="69">
        <v>1</v>
      </c>
      <c r="K27" s="70" t="s">
        <v>1</v>
      </c>
      <c r="L27" s="71">
        <v>0</v>
      </c>
      <c r="M27" s="71">
        <v>0</v>
      </c>
      <c r="N27" s="24"/>
      <c r="O27" s="66" t="s">
        <v>758</v>
      </c>
      <c r="P27" s="66" t="s">
        <v>82</v>
      </c>
      <c r="Q27" s="24"/>
      <c r="R27" s="66"/>
      <c r="S27" s="68"/>
      <c r="T27" s="69"/>
      <c r="U27" s="69">
        <v>2</v>
      </c>
      <c r="V27" s="70" t="s">
        <v>1</v>
      </c>
      <c r="W27" s="69">
        <v>0</v>
      </c>
      <c r="X27" s="69">
        <v>0</v>
      </c>
      <c r="Y27" s="24"/>
      <c r="Z27" s="72" t="s">
        <v>57</v>
      </c>
      <c r="AA27" s="72" t="s">
        <v>58</v>
      </c>
      <c r="AB27" s="68"/>
      <c r="AC27" s="24"/>
      <c r="AD27" s="66"/>
      <c r="AE27" s="68"/>
      <c r="AF27" s="69">
        <v>1</v>
      </c>
      <c r="AG27" s="69">
        <v>0</v>
      </c>
      <c r="AH27" s="70" t="s">
        <v>1</v>
      </c>
      <c r="AI27" s="69">
        <v>0</v>
      </c>
      <c r="AJ27" s="69">
        <v>0</v>
      </c>
      <c r="AK27" s="62"/>
      <c r="AL27" s="72"/>
      <c r="AM27" s="68"/>
      <c r="AN27" s="68">
        <v>2</v>
      </c>
      <c r="AO27" s="68">
        <v>0</v>
      </c>
      <c r="AP27" s="73" t="s">
        <v>1</v>
      </c>
      <c r="AQ27" s="68">
        <v>0</v>
      </c>
      <c r="AR27" s="68">
        <v>0</v>
      </c>
      <c r="AS27" s="74"/>
      <c r="AT27" s="74"/>
      <c r="AU27" s="74"/>
      <c r="AV27" s="74"/>
      <c r="AW27" s="74"/>
      <c r="AX27" s="74"/>
      <c r="AZ27" s="58"/>
      <c r="BB27" s="148">
        <v>7</v>
      </c>
      <c r="BC27" s="572" t="s">
        <v>249</v>
      </c>
      <c r="BD27" s="572"/>
      <c r="BE27" s="572"/>
      <c r="BF27" s="183" t="s">
        <v>216</v>
      </c>
    </row>
    <row r="28" spans="1:58" x14ac:dyDescent="0.35">
      <c r="A28" s="24"/>
      <c r="B28" s="24"/>
      <c r="C28" s="24"/>
      <c r="D28" s="24"/>
      <c r="E28" s="24"/>
      <c r="F28" s="24"/>
      <c r="G28" s="61"/>
      <c r="H28" s="24"/>
      <c r="I28" s="24"/>
      <c r="J28" s="24"/>
      <c r="K28" s="24"/>
      <c r="L28" s="24"/>
      <c r="M28" s="24"/>
      <c r="N28" s="24"/>
      <c r="O28" s="24"/>
      <c r="P28" s="24"/>
      <c r="Q28" s="24"/>
      <c r="R28" s="24"/>
      <c r="S28" s="24"/>
      <c r="T28" s="24"/>
      <c r="U28" s="24"/>
      <c r="V28" s="24"/>
      <c r="W28" s="61"/>
      <c r="X28" s="61"/>
      <c r="Y28" s="61"/>
      <c r="Z28" s="61"/>
      <c r="AA28" s="61"/>
      <c r="AB28" s="61"/>
      <c r="AC28" s="61"/>
      <c r="AD28" s="61"/>
      <c r="AE28" s="61"/>
      <c r="AF28" s="61"/>
      <c r="AG28" s="61"/>
      <c r="AH28" s="61"/>
      <c r="AZ28" s="58"/>
      <c r="BB28" s="148">
        <v>8</v>
      </c>
      <c r="BC28" s="572" t="s">
        <v>254</v>
      </c>
      <c r="BD28" s="572"/>
      <c r="BE28" s="572"/>
      <c r="BF28" s="187" t="s">
        <v>215</v>
      </c>
    </row>
    <row r="29" spans="1:58" x14ac:dyDescent="0.35">
      <c r="A29" s="24"/>
      <c r="B29" s="24"/>
      <c r="C29" s="24"/>
      <c r="D29" s="24"/>
      <c r="E29" s="24"/>
      <c r="F29" s="24"/>
      <c r="G29" s="61"/>
      <c r="H29" s="61"/>
      <c r="I29" s="61"/>
      <c r="J29" s="61"/>
      <c r="L29" s="24"/>
      <c r="M29" s="63" t="s">
        <v>38</v>
      </c>
      <c r="N29" s="24"/>
      <c r="O29" s="24"/>
      <c r="P29" s="24"/>
      <c r="Q29" s="24"/>
      <c r="R29" s="62" t="s">
        <v>40</v>
      </c>
      <c r="S29" s="24"/>
      <c r="T29" s="24"/>
      <c r="U29" s="77"/>
      <c r="V29" s="77"/>
      <c r="W29" s="77"/>
      <c r="X29" s="77"/>
      <c r="Y29" s="77"/>
      <c r="Z29" s="64" t="s">
        <v>41</v>
      </c>
      <c r="AA29" s="24"/>
      <c r="AB29" s="24"/>
      <c r="AC29" s="24"/>
      <c r="AD29" s="61"/>
      <c r="AE29" s="61"/>
      <c r="AF29" s="61"/>
      <c r="AG29" s="24"/>
      <c r="AH29" s="62" t="s">
        <v>51</v>
      </c>
      <c r="AZ29" s="84"/>
      <c r="BB29" s="148">
        <v>9</v>
      </c>
      <c r="BC29" s="572" t="s">
        <v>249</v>
      </c>
      <c r="BD29" s="572"/>
      <c r="BE29" s="572"/>
      <c r="BF29" s="183" t="s">
        <v>216</v>
      </c>
    </row>
    <row r="30" spans="1:58" ht="16" thickBot="1" x14ac:dyDescent="0.4">
      <c r="A30" s="24"/>
      <c r="B30" s="24"/>
      <c r="C30" s="53"/>
      <c r="D30" s="24"/>
      <c r="E30" s="62" t="s">
        <v>50</v>
      </c>
      <c r="F30" s="24"/>
      <c r="G30" s="61"/>
      <c r="H30" s="61"/>
      <c r="I30" s="61"/>
      <c r="J30" s="24"/>
      <c r="K30" s="24"/>
      <c r="L30" s="61"/>
      <c r="M30" s="63" t="s">
        <v>39</v>
      </c>
      <c r="N30" s="24"/>
      <c r="O30" s="24"/>
      <c r="P30" s="24"/>
      <c r="Q30" s="24"/>
      <c r="R30" s="62" t="s">
        <v>37</v>
      </c>
      <c r="S30" s="24"/>
      <c r="T30" s="24"/>
      <c r="U30" s="24"/>
      <c r="V30" s="24"/>
      <c r="W30" s="24"/>
      <c r="X30" s="24"/>
      <c r="Y30" s="24"/>
      <c r="Z30" s="63" t="s">
        <v>42</v>
      </c>
      <c r="AA30" s="24"/>
      <c r="AB30" s="24"/>
      <c r="AC30" s="24"/>
      <c r="AD30" s="61"/>
      <c r="AE30" s="24"/>
      <c r="AF30" s="61"/>
      <c r="AG30" s="24"/>
      <c r="AH30" s="63" t="s">
        <v>44</v>
      </c>
      <c r="AZ30" s="42"/>
      <c r="BB30" s="152">
        <v>10</v>
      </c>
      <c r="BC30" s="573" t="s">
        <v>254</v>
      </c>
      <c r="BD30" s="573"/>
      <c r="BE30" s="573"/>
      <c r="BF30" s="187" t="s">
        <v>215</v>
      </c>
    </row>
    <row r="31" spans="1:58" x14ac:dyDescent="0.35">
      <c r="A31" s="24"/>
      <c r="B31" s="24"/>
      <c r="C31" s="53" t="s">
        <v>0</v>
      </c>
      <c r="D31" s="52">
        <v>1</v>
      </c>
      <c r="E31" s="66" t="s">
        <v>52</v>
      </c>
      <c r="F31" s="24"/>
      <c r="G31" s="66"/>
      <c r="H31" s="68"/>
      <c r="I31" s="69">
        <v>1</v>
      </c>
      <c r="J31" s="69">
        <v>0</v>
      </c>
      <c r="K31" s="70" t="s">
        <v>1</v>
      </c>
      <c r="L31" s="69">
        <v>0</v>
      </c>
      <c r="M31" s="69">
        <v>0</v>
      </c>
      <c r="N31" s="24"/>
      <c r="O31" s="66" t="s">
        <v>57</v>
      </c>
      <c r="P31" s="66" t="s">
        <v>58</v>
      </c>
      <c r="Q31" s="66"/>
      <c r="R31" s="66"/>
      <c r="S31" s="24"/>
      <c r="T31" s="66"/>
      <c r="U31" s="68"/>
      <c r="V31" s="68"/>
      <c r="W31" s="69">
        <v>1</v>
      </c>
      <c r="X31" s="70" t="s">
        <v>1</v>
      </c>
      <c r="Y31" s="69">
        <v>0</v>
      </c>
      <c r="Z31" s="69">
        <v>0</v>
      </c>
      <c r="AA31" s="24"/>
      <c r="AB31" s="66"/>
      <c r="AC31" s="68"/>
      <c r="AD31" s="68">
        <v>1</v>
      </c>
      <c r="AE31" s="68">
        <v>0</v>
      </c>
      <c r="AF31" s="73" t="s">
        <v>1</v>
      </c>
      <c r="AG31" s="68">
        <v>0</v>
      </c>
      <c r="AH31" s="68">
        <v>0</v>
      </c>
      <c r="AZ31" s="42"/>
    </row>
    <row r="32" spans="1:58" x14ac:dyDescent="0.35">
      <c r="A32" s="24"/>
      <c r="B32" s="24"/>
      <c r="C32" s="53" t="s">
        <v>0</v>
      </c>
      <c r="D32" s="52">
        <v>2</v>
      </c>
      <c r="E32" s="66" t="s">
        <v>53</v>
      </c>
      <c r="F32" s="24"/>
      <c r="G32" s="66"/>
      <c r="H32" s="68"/>
      <c r="I32" s="69"/>
      <c r="J32" s="69">
        <v>5</v>
      </c>
      <c r="K32" s="70" t="s">
        <v>1</v>
      </c>
      <c r="L32" s="69">
        <v>0</v>
      </c>
      <c r="M32" s="69">
        <v>0</v>
      </c>
      <c r="N32" s="24"/>
      <c r="O32" s="66" t="s">
        <v>57</v>
      </c>
      <c r="P32" s="66" t="s">
        <v>58</v>
      </c>
      <c r="Q32" s="66"/>
      <c r="R32" s="66"/>
      <c r="S32" s="24"/>
      <c r="T32" s="66"/>
      <c r="U32" s="68"/>
      <c r="V32" s="68"/>
      <c r="W32" s="69">
        <v>1</v>
      </c>
      <c r="X32" s="70" t="s">
        <v>1</v>
      </c>
      <c r="Y32" s="69">
        <v>0</v>
      </c>
      <c r="Z32" s="69">
        <v>0</v>
      </c>
      <c r="AA32" s="24"/>
      <c r="AB32" s="66"/>
      <c r="AC32" s="68"/>
      <c r="AD32" s="68"/>
      <c r="AE32" s="68">
        <v>5</v>
      </c>
      <c r="AF32" s="73" t="s">
        <v>1</v>
      </c>
      <c r="AG32" s="68">
        <v>0</v>
      </c>
      <c r="AH32" s="68">
        <v>0</v>
      </c>
      <c r="AZ32" s="90"/>
    </row>
    <row r="33" spans="1:60" x14ac:dyDescent="0.35">
      <c r="A33" s="24"/>
      <c r="B33" s="24"/>
      <c r="C33" s="53" t="s">
        <v>0</v>
      </c>
      <c r="D33" s="52">
        <v>3</v>
      </c>
      <c r="E33" s="66" t="s">
        <v>54</v>
      </c>
      <c r="F33" s="24"/>
      <c r="G33" s="66"/>
      <c r="H33" s="68"/>
      <c r="I33" s="69"/>
      <c r="J33" s="69">
        <v>3</v>
      </c>
      <c r="K33" s="70" t="s">
        <v>1</v>
      </c>
      <c r="L33" s="69">
        <v>0</v>
      </c>
      <c r="M33" s="69">
        <v>0</v>
      </c>
      <c r="N33" s="24"/>
      <c r="O33" s="66" t="s">
        <v>57</v>
      </c>
      <c r="P33" s="66" t="s">
        <v>58</v>
      </c>
      <c r="Q33" s="66"/>
      <c r="R33" s="66"/>
      <c r="S33" s="24"/>
      <c r="T33" s="66"/>
      <c r="U33" s="68"/>
      <c r="V33" s="68"/>
      <c r="W33" s="69">
        <v>1</v>
      </c>
      <c r="X33" s="70" t="s">
        <v>1</v>
      </c>
      <c r="Y33" s="69">
        <v>0</v>
      </c>
      <c r="Z33" s="69">
        <v>0</v>
      </c>
      <c r="AA33" s="24"/>
      <c r="AB33" s="66"/>
      <c r="AC33" s="68"/>
      <c r="AD33" s="68"/>
      <c r="AE33" s="68">
        <v>3</v>
      </c>
      <c r="AF33" s="73" t="s">
        <v>1</v>
      </c>
      <c r="AG33" s="68">
        <v>0</v>
      </c>
      <c r="AH33" s="68">
        <v>0</v>
      </c>
      <c r="AZ33" s="90"/>
      <c r="BB33" s="26" t="s">
        <v>748</v>
      </c>
      <c r="BC33" s="26"/>
      <c r="BD33" s="26"/>
      <c r="BE33" s="26"/>
      <c r="BF33" s="26"/>
      <c r="BG33" s="26"/>
      <c r="BH33" s="26"/>
    </row>
    <row r="34" spans="1:60" x14ac:dyDescent="0.35">
      <c r="A34" s="24"/>
      <c r="B34" s="24"/>
      <c r="C34" s="53" t="s">
        <v>0</v>
      </c>
      <c r="D34" s="52">
        <v>4</v>
      </c>
      <c r="E34" s="66" t="s">
        <v>55</v>
      </c>
      <c r="F34" s="24"/>
      <c r="G34" s="66"/>
      <c r="H34" s="68"/>
      <c r="I34" s="69"/>
      <c r="J34" s="69">
        <v>1</v>
      </c>
      <c r="K34" s="70" t="s">
        <v>1</v>
      </c>
      <c r="L34" s="69">
        <v>0</v>
      </c>
      <c r="M34" s="69">
        <v>0</v>
      </c>
      <c r="N34" s="24"/>
      <c r="O34" s="66" t="s">
        <v>57</v>
      </c>
      <c r="P34" s="66" t="s">
        <v>58</v>
      </c>
      <c r="Q34" s="66"/>
      <c r="R34" s="66"/>
      <c r="S34" s="24"/>
      <c r="T34" s="66"/>
      <c r="U34" s="68"/>
      <c r="V34" s="68"/>
      <c r="W34" s="69">
        <v>1</v>
      </c>
      <c r="X34" s="70" t="s">
        <v>1</v>
      </c>
      <c r="Y34" s="69">
        <v>0</v>
      </c>
      <c r="Z34" s="69">
        <v>0</v>
      </c>
      <c r="AA34" s="24"/>
      <c r="AB34" s="66"/>
      <c r="AC34" s="68"/>
      <c r="AD34" s="68"/>
      <c r="AE34" s="68">
        <v>1</v>
      </c>
      <c r="AF34" s="73" t="s">
        <v>1</v>
      </c>
      <c r="AG34" s="68">
        <v>0</v>
      </c>
      <c r="AH34" s="68">
        <v>0</v>
      </c>
      <c r="AZ34" s="101"/>
      <c r="BB34" s="17" t="s">
        <v>711</v>
      </c>
    </row>
    <row r="35" spans="1:60" x14ac:dyDescent="0.35">
      <c r="A35" s="24"/>
      <c r="B35" s="24"/>
      <c r="C35" s="53" t="s">
        <v>0</v>
      </c>
      <c r="D35" s="52">
        <v>5</v>
      </c>
      <c r="E35" s="72" t="s">
        <v>56</v>
      </c>
      <c r="F35" s="24"/>
      <c r="G35" s="66"/>
      <c r="H35" s="68"/>
      <c r="I35" s="69"/>
      <c r="J35" s="69">
        <v>1</v>
      </c>
      <c r="K35" s="70" t="s">
        <v>1</v>
      </c>
      <c r="L35" s="69">
        <v>0</v>
      </c>
      <c r="M35" s="69">
        <v>0</v>
      </c>
      <c r="N35" s="24"/>
      <c r="O35" s="66" t="s">
        <v>57</v>
      </c>
      <c r="P35" s="66" t="s">
        <v>58</v>
      </c>
      <c r="Q35" s="66"/>
      <c r="R35" s="66"/>
      <c r="S35" s="24"/>
      <c r="T35" s="66"/>
      <c r="U35" s="68"/>
      <c r="V35" s="68"/>
      <c r="W35" s="69">
        <v>1</v>
      </c>
      <c r="X35" s="70" t="s">
        <v>1</v>
      </c>
      <c r="Y35" s="69">
        <v>0</v>
      </c>
      <c r="Z35" s="69">
        <v>0</v>
      </c>
      <c r="AA35" s="24"/>
      <c r="AB35" s="66"/>
      <c r="AC35" s="68"/>
      <c r="AD35" s="68"/>
      <c r="AE35" s="68">
        <v>1</v>
      </c>
      <c r="AF35" s="73" t="s">
        <v>1</v>
      </c>
      <c r="AG35" s="68">
        <v>0</v>
      </c>
      <c r="AH35" s="68">
        <v>0</v>
      </c>
      <c r="AY35" s="24"/>
      <c r="AZ35" s="101"/>
      <c r="BB35" s="17" t="s">
        <v>712</v>
      </c>
    </row>
    <row r="36" spans="1:60" ht="16" thickBot="1" x14ac:dyDescent="0.4">
      <c r="AY36" s="24"/>
      <c r="AZ36" s="101"/>
      <c r="BB36" s="24" t="s">
        <v>258</v>
      </c>
    </row>
    <row r="37" spans="1:60" ht="29" x14ac:dyDescent="0.35">
      <c r="A37" s="49" t="s">
        <v>661</v>
      </c>
      <c r="B37" s="50" t="s">
        <v>60</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101"/>
      <c r="BB37" s="30" t="s">
        <v>762</v>
      </c>
      <c r="BC37" s="23" t="s">
        <v>219</v>
      </c>
      <c r="BD37" s="25" t="s">
        <v>213</v>
      </c>
    </row>
    <row r="38" spans="1:60" x14ac:dyDescent="0.35">
      <c r="A38" s="62"/>
      <c r="B38" s="52" t="s">
        <v>30</v>
      </c>
      <c r="D38" s="53"/>
      <c r="E38" s="53" t="s">
        <v>31</v>
      </c>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101"/>
      <c r="BB38" s="148">
        <v>1</v>
      </c>
      <c r="BC38" s="149">
        <v>9</v>
      </c>
      <c r="BD38" s="183" t="s">
        <v>216</v>
      </c>
    </row>
    <row r="39" spans="1:60" x14ac:dyDescent="0.35">
      <c r="A39" s="24"/>
      <c r="B39" s="24"/>
      <c r="C39" s="53" t="s">
        <v>32</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61"/>
      <c r="AU39" s="24"/>
      <c r="AV39" s="24"/>
      <c r="AW39" s="24"/>
      <c r="AX39" s="24"/>
      <c r="AY39" s="81"/>
      <c r="AZ39" s="42"/>
      <c r="BB39" s="148">
        <v>2</v>
      </c>
      <c r="BC39" s="149">
        <v>15</v>
      </c>
      <c r="BD39" s="187" t="s">
        <v>215</v>
      </c>
    </row>
    <row r="40" spans="1:60" x14ac:dyDescent="0.35">
      <c r="A40" s="24"/>
      <c r="B40" s="24"/>
      <c r="C40" s="59" t="s">
        <v>61</v>
      </c>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61"/>
      <c r="AU40" s="24"/>
      <c r="AV40" s="24"/>
      <c r="AW40" s="24"/>
      <c r="AX40" s="24"/>
      <c r="AZ40" s="42"/>
      <c r="BB40" s="148">
        <v>3</v>
      </c>
      <c r="BC40" s="149">
        <v>20</v>
      </c>
      <c r="BD40" s="183" t="s">
        <v>216</v>
      </c>
    </row>
    <row r="41" spans="1:60" x14ac:dyDescent="0.35">
      <c r="A41" s="81"/>
      <c r="B41" s="81"/>
      <c r="C41" s="82"/>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3"/>
      <c r="AU41" s="81"/>
      <c r="AV41" s="81"/>
      <c r="AW41" s="81"/>
      <c r="AX41" s="81"/>
      <c r="AZ41" s="42"/>
      <c r="BB41" s="148">
        <v>4</v>
      </c>
      <c r="BC41" s="149">
        <v>14</v>
      </c>
      <c r="BD41" s="182" t="s">
        <v>214</v>
      </c>
    </row>
    <row r="42" spans="1:60" x14ac:dyDescent="0.35">
      <c r="A42" s="81"/>
      <c r="B42" s="81"/>
      <c r="C42" s="82"/>
      <c r="D42" s="81"/>
      <c r="E42" s="81"/>
      <c r="F42" s="81"/>
      <c r="G42" s="81" t="s">
        <v>62</v>
      </c>
      <c r="H42" s="81"/>
      <c r="I42" s="81"/>
      <c r="J42" s="81"/>
      <c r="K42" s="81"/>
      <c r="L42" s="81"/>
      <c r="M42" s="81" t="s">
        <v>62</v>
      </c>
      <c r="N42" s="81"/>
      <c r="O42" s="81"/>
      <c r="P42" s="81"/>
      <c r="R42" s="81"/>
      <c r="S42" s="81" t="s">
        <v>62</v>
      </c>
      <c r="T42" s="81"/>
      <c r="U42" s="81"/>
      <c r="V42" s="81"/>
      <c r="X42" s="81"/>
      <c r="Y42" s="81" t="s">
        <v>62</v>
      </c>
      <c r="Z42" s="81"/>
      <c r="AA42" s="81"/>
      <c r="AB42" s="81"/>
      <c r="AD42" s="81"/>
      <c r="AE42" s="81"/>
      <c r="AF42" s="81"/>
      <c r="AG42" s="81"/>
      <c r="AH42" s="81"/>
      <c r="AJ42" s="81"/>
      <c r="AK42" s="81"/>
      <c r="AL42" s="81"/>
      <c r="AM42" s="85"/>
      <c r="AN42" s="81"/>
      <c r="AO42" s="81"/>
      <c r="AP42" s="81"/>
      <c r="AQ42" s="81"/>
      <c r="AR42" s="81"/>
      <c r="AS42" s="81"/>
      <c r="AT42" s="83"/>
      <c r="AU42" s="24"/>
      <c r="AV42" s="24"/>
      <c r="AW42" s="24"/>
      <c r="AX42" s="24"/>
      <c r="AZ42" s="42"/>
      <c r="BB42" s="150">
        <v>5</v>
      </c>
      <c r="BC42" s="151">
        <v>2</v>
      </c>
      <c r="BD42" s="182" t="s">
        <v>214</v>
      </c>
    </row>
    <row r="43" spans="1:60" x14ac:dyDescent="0.35">
      <c r="A43" s="81"/>
      <c r="B43" s="81"/>
      <c r="C43" s="82"/>
      <c r="D43" s="81"/>
      <c r="E43" s="81"/>
      <c r="F43" s="81"/>
      <c r="G43" s="81" t="s">
        <v>63</v>
      </c>
      <c r="H43" s="81"/>
      <c r="I43" s="81"/>
      <c r="J43" s="81"/>
      <c r="K43" s="81"/>
      <c r="L43" s="81"/>
      <c r="M43" s="81" t="s">
        <v>65</v>
      </c>
      <c r="N43" s="81"/>
      <c r="O43" s="81"/>
      <c r="P43" s="81"/>
      <c r="R43" s="81"/>
      <c r="S43" s="81" t="s">
        <v>67</v>
      </c>
      <c r="T43" s="81"/>
      <c r="U43" s="81"/>
      <c r="V43" s="81"/>
      <c r="X43" s="81"/>
      <c r="Y43" s="83" t="s">
        <v>69</v>
      </c>
      <c r="Z43" s="81"/>
      <c r="AA43" s="81"/>
      <c r="AB43" s="81"/>
      <c r="AD43" s="81"/>
      <c r="AE43" s="81"/>
      <c r="AF43" s="81"/>
      <c r="AG43" s="81"/>
      <c r="AH43" s="81"/>
      <c r="AI43" s="81" t="s">
        <v>62</v>
      </c>
      <c r="AJ43" s="83"/>
      <c r="AK43" s="83"/>
      <c r="AL43" s="83"/>
      <c r="AM43" s="85"/>
      <c r="AN43" s="81"/>
      <c r="AO43" s="81"/>
      <c r="AP43" s="83"/>
      <c r="AQ43" s="81"/>
      <c r="AR43" s="86"/>
      <c r="AT43" s="83"/>
      <c r="AU43" s="24"/>
      <c r="AV43" s="24"/>
      <c r="AW43" s="24"/>
      <c r="AX43" s="24"/>
      <c r="AZ43" s="42"/>
      <c r="BB43" s="148">
        <v>6</v>
      </c>
      <c r="BC43" s="149">
        <v>17</v>
      </c>
      <c r="BD43" s="187" t="s">
        <v>215</v>
      </c>
    </row>
    <row r="44" spans="1:60" x14ac:dyDescent="0.35">
      <c r="A44" s="81"/>
      <c r="B44" s="81"/>
      <c r="C44" s="81"/>
      <c r="D44" s="81"/>
      <c r="E44" s="81"/>
      <c r="F44" s="81"/>
      <c r="G44" s="81" t="s">
        <v>64</v>
      </c>
      <c r="H44" s="81"/>
      <c r="I44" s="81"/>
      <c r="J44" s="81"/>
      <c r="K44" s="81"/>
      <c r="L44" s="81"/>
      <c r="M44" s="81" t="s">
        <v>66</v>
      </c>
      <c r="N44" s="81"/>
      <c r="O44" s="81"/>
      <c r="P44" s="81"/>
      <c r="R44" s="81"/>
      <c r="S44" s="87" t="s">
        <v>68</v>
      </c>
      <c r="T44" s="81"/>
      <c r="U44" s="81"/>
      <c r="V44" s="81"/>
      <c r="X44" s="81"/>
      <c r="Y44" s="83" t="s">
        <v>70</v>
      </c>
      <c r="Z44" s="81"/>
      <c r="AA44" s="81"/>
      <c r="AB44" s="81"/>
      <c r="AD44" s="81"/>
      <c r="AE44" s="88"/>
      <c r="AF44" s="88"/>
      <c r="AG44" s="81"/>
      <c r="AH44" s="81"/>
      <c r="AI44" s="83" t="s">
        <v>71</v>
      </c>
      <c r="AJ44" s="85"/>
      <c r="AK44" s="85"/>
      <c r="AL44" s="85"/>
      <c r="AM44" s="85"/>
      <c r="AN44" s="81"/>
      <c r="AO44" s="81"/>
      <c r="AP44" s="85"/>
      <c r="AQ44" s="62" t="s">
        <v>41</v>
      </c>
      <c r="AR44" s="89"/>
      <c r="AT44" s="83"/>
      <c r="AU44" s="24"/>
      <c r="AV44" s="24"/>
      <c r="AW44" s="24"/>
      <c r="AX44" s="24"/>
      <c r="AY44" s="62" t="s">
        <v>43</v>
      </c>
      <c r="AZ44" s="42"/>
      <c r="BB44" s="148">
        <v>7</v>
      </c>
      <c r="BC44" s="149">
        <v>3</v>
      </c>
      <c r="BD44" s="183" t="s">
        <v>216</v>
      </c>
    </row>
    <row r="45" spans="1:60" x14ac:dyDescent="0.35">
      <c r="A45" s="81"/>
      <c r="B45" s="81"/>
      <c r="C45" s="81"/>
      <c r="D45" s="81"/>
      <c r="E45" s="62" t="s">
        <v>74</v>
      </c>
      <c r="F45" s="93"/>
      <c r="G45" s="93" t="s">
        <v>73</v>
      </c>
      <c r="H45" s="93"/>
      <c r="I45" s="93"/>
      <c r="J45" s="93"/>
      <c r="K45" s="93"/>
      <c r="L45" s="93"/>
      <c r="M45" s="94"/>
      <c r="N45" s="82"/>
      <c r="O45" s="93"/>
      <c r="P45" s="95"/>
      <c r="Q45" s="82"/>
      <c r="R45" s="93"/>
      <c r="S45" s="81" t="s">
        <v>66</v>
      </c>
      <c r="T45" s="93"/>
      <c r="U45" s="93"/>
      <c r="V45" s="93"/>
      <c r="W45" s="93"/>
      <c r="X45" s="93"/>
      <c r="Y45" s="81" t="s">
        <v>66</v>
      </c>
      <c r="Z45" s="96"/>
      <c r="AA45" s="96"/>
      <c r="AB45" s="96"/>
      <c r="AC45" s="93"/>
      <c r="AD45" s="93"/>
      <c r="AE45" s="82"/>
      <c r="AF45" s="96"/>
      <c r="AG45" s="93"/>
      <c r="AH45" s="96"/>
      <c r="AI45" s="82" t="s">
        <v>72</v>
      </c>
      <c r="AJ45" s="93"/>
      <c r="AK45" s="93"/>
      <c r="AL45" s="93"/>
      <c r="AM45" s="93"/>
      <c r="AN45" s="93"/>
      <c r="AO45" s="93"/>
      <c r="AP45" s="93"/>
      <c r="AQ45" s="97" t="s">
        <v>42</v>
      </c>
      <c r="AR45" s="93"/>
      <c r="AS45" s="93"/>
      <c r="AT45" s="82"/>
      <c r="AU45" s="82"/>
      <c r="AV45" s="93"/>
      <c r="AW45" s="82"/>
      <c r="AX45" s="93"/>
      <c r="AY45" s="97" t="s">
        <v>44</v>
      </c>
      <c r="AZ45" s="42"/>
      <c r="BB45" s="148">
        <v>8</v>
      </c>
      <c r="BC45" s="149">
        <v>23</v>
      </c>
      <c r="BD45" s="187" t="s">
        <v>215</v>
      </c>
    </row>
    <row r="46" spans="1:60" x14ac:dyDescent="0.35">
      <c r="A46" s="24"/>
      <c r="B46" s="24"/>
      <c r="C46" s="53" t="s">
        <v>0</v>
      </c>
      <c r="D46" s="52">
        <v>1</v>
      </c>
      <c r="E46" s="66" t="s">
        <v>75</v>
      </c>
      <c r="F46" s="81"/>
      <c r="G46" s="66"/>
      <c r="H46" s="66"/>
      <c r="I46" s="66"/>
      <c r="J46" s="98">
        <v>1</v>
      </c>
      <c r="K46" s="98">
        <v>0</v>
      </c>
      <c r="L46" s="24"/>
      <c r="M46" s="66"/>
      <c r="N46" s="66"/>
      <c r="O46" s="66"/>
      <c r="P46" s="66"/>
      <c r="Q46" s="98">
        <v>5</v>
      </c>
      <c r="R46" s="24"/>
      <c r="S46" s="66"/>
      <c r="T46" s="66"/>
      <c r="U46" s="66"/>
      <c r="V46" s="66"/>
      <c r="W46" s="98">
        <v>3</v>
      </c>
      <c r="X46" s="24"/>
      <c r="Y46" s="66"/>
      <c r="Z46" s="66"/>
      <c r="AA46" s="66"/>
      <c r="AB46" s="98">
        <v>1</v>
      </c>
      <c r="AC46" s="98">
        <v>0</v>
      </c>
      <c r="AD46" s="24"/>
      <c r="AE46" s="66"/>
      <c r="AF46" s="66"/>
      <c r="AG46" s="66"/>
      <c r="AH46" s="66"/>
      <c r="AI46" s="66">
        <v>2</v>
      </c>
      <c r="AJ46" s="24"/>
      <c r="AK46" s="68"/>
      <c r="AL46" s="68"/>
      <c r="AM46" s="69">
        <v>5</v>
      </c>
      <c r="AN46" s="69">
        <v>0</v>
      </c>
      <c r="AO46" s="73" t="s">
        <v>1</v>
      </c>
      <c r="AP46" s="69">
        <v>0</v>
      </c>
      <c r="AQ46" s="69">
        <v>0</v>
      </c>
      <c r="AR46" s="24"/>
      <c r="AS46" s="99"/>
      <c r="AT46" s="68">
        <v>1</v>
      </c>
      <c r="AU46" s="100">
        <v>0</v>
      </c>
      <c r="AV46" s="68">
        <v>0</v>
      </c>
      <c r="AW46" s="73" t="s">
        <v>1</v>
      </c>
      <c r="AX46" s="68">
        <v>0</v>
      </c>
      <c r="AY46" s="68">
        <v>0</v>
      </c>
      <c r="AZ46" s="42"/>
      <c r="BB46" s="148">
        <v>9</v>
      </c>
      <c r="BC46" s="149">
        <v>8</v>
      </c>
      <c r="BD46" s="183" t="s">
        <v>216</v>
      </c>
    </row>
    <row r="47" spans="1:60" ht="16" thickBot="1" x14ac:dyDescent="0.4">
      <c r="A47" s="24"/>
      <c r="B47" s="24"/>
      <c r="C47" s="53" t="s">
        <v>0</v>
      </c>
      <c r="D47" s="52">
        <v>2</v>
      </c>
      <c r="E47" s="66" t="s">
        <v>76</v>
      </c>
      <c r="F47" s="81"/>
      <c r="G47" s="66"/>
      <c r="H47" s="66"/>
      <c r="I47" s="66"/>
      <c r="J47" s="98">
        <v>1</v>
      </c>
      <c r="K47" s="98">
        <v>0</v>
      </c>
      <c r="L47" s="24"/>
      <c r="M47" s="66"/>
      <c r="N47" s="66"/>
      <c r="O47" s="66"/>
      <c r="P47" s="66"/>
      <c r="Q47" s="98">
        <v>3</v>
      </c>
      <c r="R47" s="24"/>
      <c r="S47" s="66"/>
      <c r="T47" s="66"/>
      <c r="U47" s="66"/>
      <c r="V47" s="66"/>
      <c r="W47" s="98">
        <v>3</v>
      </c>
      <c r="X47" s="24"/>
      <c r="Y47" s="66"/>
      <c r="Z47" s="66"/>
      <c r="AA47" s="66"/>
      <c r="AB47" s="98"/>
      <c r="AC47" s="98">
        <v>5</v>
      </c>
      <c r="AD47" s="24"/>
      <c r="AE47" s="66"/>
      <c r="AF47" s="66"/>
      <c r="AG47" s="66"/>
      <c r="AH47" s="66"/>
      <c r="AI47" s="66">
        <v>5</v>
      </c>
      <c r="AJ47" s="24"/>
      <c r="AK47" s="68"/>
      <c r="AL47" s="68"/>
      <c r="AM47" s="69">
        <v>5</v>
      </c>
      <c r="AN47" s="69">
        <v>0</v>
      </c>
      <c r="AO47" s="73" t="s">
        <v>1</v>
      </c>
      <c r="AP47" s="69">
        <v>0</v>
      </c>
      <c r="AQ47" s="69">
        <v>0</v>
      </c>
      <c r="AR47" s="24"/>
      <c r="AS47" s="99"/>
      <c r="AT47" s="68">
        <v>2</v>
      </c>
      <c r="AU47" s="100">
        <v>5</v>
      </c>
      <c r="AV47" s="68">
        <v>0</v>
      </c>
      <c r="AW47" s="73" t="s">
        <v>1</v>
      </c>
      <c r="AX47" s="68">
        <v>0</v>
      </c>
      <c r="AY47" s="68">
        <v>0</v>
      </c>
      <c r="AZ47" s="42"/>
      <c r="BB47" s="152">
        <v>10</v>
      </c>
      <c r="BC47" s="188">
        <v>2</v>
      </c>
      <c r="BD47" s="187" t="s">
        <v>215</v>
      </c>
    </row>
    <row r="48" spans="1:60" x14ac:dyDescent="0.35">
      <c r="A48" s="24"/>
      <c r="B48" s="24"/>
      <c r="C48" s="53" t="s">
        <v>0</v>
      </c>
      <c r="D48" s="52">
        <v>3</v>
      </c>
      <c r="E48" s="66" t="s">
        <v>77</v>
      </c>
      <c r="F48" s="81"/>
      <c r="G48" s="66"/>
      <c r="H48" s="66"/>
      <c r="I48" s="66"/>
      <c r="J48" s="98"/>
      <c r="K48" s="98">
        <v>5</v>
      </c>
      <c r="L48" s="24"/>
      <c r="M48" s="66"/>
      <c r="N48" s="66"/>
      <c r="O48" s="66"/>
      <c r="P48" s="66"/>
      <c r="Q48" s="98">
        <v>3</v>
      </c>
      <c r="R48" s="24"/>
      <c r="S48" s="66"/>
      <c r="T48" s="66"/>
      <c r="U48" s="66"/>
      <c r="V48" s="66"/>
      <c r="W48" s="98">
        <v>2</v>
      </c>
      <c r="X48" s="24"/>
      <c r="Y48" s="66"/>
      <c r="Z48" s="66"/>
      <c r="AA48" s="66"/>
      <c r="AB48" s="98"/>
      <c r="AC48" s="98">
        <v>2</v>
      </c>
      <c r="AD48" s="24"/>
      <c r="AE48" s="66"/>
      <c r="AF48" s="66"/>
      <c r="AG48" s="66"/>
      <c r="AH48" s="66"/>
      <c r="AI48" s="66">
        <v>4</v>
      </c>
      <c r="AJ48" s="24"/>
      <c r="AK48" s="68"/>
      <c r="AL48" s="68"/>
      <c r="AM48" s="69">
        <v>3</v>
      </c>
      <c r="AN48" s="69">
        <v>0</v>
      </c>
      <c r="AO48" s="73" t="s">
        <v>1</v>
      </c>
      <c r="AP48" s="69">
        <v>0</v>
      </c>
      <c r="AQ48" s="69">
        <v>0</v>
      </c>
      <c r="AR48" s="24"/>
      <c r="AS48" s="99"/>
      <c r="AT48" s="68">
        <v>1</v>
      </c>
      <c r="AU48" s="100">
        <v>2</v>
      </c>
      <c r="AV48" s="68">
        <v>0</v>
      </c>
      <c r="AW48" s="73" t="s">
        <v>1</v>
      </c>
      <c r="AX48" s="68">
        <v>0</v>
      </c>
      <c r="AY48" s="68">
        <v>0</v>
      </c>
      <c r="AZ48" s="42"/>
    </row>
    <row r="49" spans="1:82" x14ac:dyDescent="0.35">
      <c r="A49" s="24"/>
      <c r="B49" s="24"/>
      <c r="C49" s="53" t="s">
        <v>0</v>
      </c>
      <c r="D49" s="52">
        <v>4</v>
      </c>
      <c r="E49" s="66" t="s">
        <v>78</v>
      </c>
      <c r="F49" s="81"/>
      <c r="G49" s="66"/>
      <c r="H49" s="66"/>
      <c r="I49" s="66"/>
      <c r="J49" s="98"/>
      <c r="K49" s="98">
        <v>5</v>
      </c>
      <c r="L49" s="24"/>
      <c r="M49" s="66"/>
      <c r="N49" s="66"/>
      <c r="O49" s="66"/>
      <c r="P49" s="66"/>
      <c r="Q49" s="98">
        <v>2</v>
      </c>
      <c r="R49" s="24"/>
      <c r="S49" s="66"/>
      <c r="T49" s="66"/>
      <c r="U49" s="66"/>
      <c r="V49" s="66"/>
      <c r="W49" s="98">
        <v>0</v>
      </c>
      <c r="X49" s="24"/>
      <c r="Y49" s="66"/>
      <c r="Z49" s="66"/>
      <c r="AA49" s="66"/>
      <c r="AB49" s="98"/>
      <c r="AC49" s="98">
        <v>1</v>
      </c>
      <c r="AD49" s="24"/>
      <c r="AE49" s="66"/>
      <c r="AF49" s="66"/>
      <c r="AG49" s="66"/>
      <c r="AH49" s="66"/>
      <c r="AI49" s="66">
        <v>6</v>
      </c>
      <c r="AJ49" s="24"/>
      <c r="AK49" s="68"/>
      <c r="AL49" s="68"/>
      <c r="AM49" s="69">
        <v>5</v>
      </c>
      <c r="AN49" s="69">
        <v>0</v>
      </c>
      <c r="AO49" s="73" t="s">
        <v>1</v>
      </c>
      <c r="AP49" s="69">
        <v>0</v>
      </c>
      <c r="AQ49" s="69">
        <v>0</v>
      </c>
      <c r="AR49" s="24"/>
      <c r="AS49" s="99"/>
      <c r="AT49" s="68">
        <v>3</v>
      </c>
      <c r="AU49" s="100">
        <v>0</v>
      </c>
      <c r="AV49" s="68">
        <v>0</v>
      </c>
      <c r="AW49" s="73" t="s">
        <v>1</v>
      </c>
      <c r="AX49" s="68">
        <v>0</v>
      </c>
      <c r="AY49" s="68">
        <v>0</v>
      </c>
      <c r="AZ49" s="42"/>
    </row>
    <row r="50" spans="1:82" x14ac:dyDescent="0.35">
      <c r="A50" s="24"/>
      <c r="B50" s="24"/>
      <c r="C50" s="53" t="s">
        <v>0</v>
      </c>
      <c r="D50" s="52">
        <v>5</v>
      </c>
      <c r="E50" s="66" t="s">
        <v>79</v>
      </c>
      <c r="F50" s="81"/>
      <c r="G50" s="66"/>
      <c r="H50" s="66"/>
      <c r="I50" s="66"/>
      <c r="J50" s="98"/>
      <c r="K50" s="98">
        <v>3</v>
      </c>
      <c r="L50" s="24"/>
      <c r="M50" s="66"/>
      <c r="N50" s="66"/>
      <c r="O50" s="66"/>
      <c r="P50" s="66"/>
      <c r="Q50" s="98">
        <v>0</v>
      </c>
      <c r="R50" s="24"/>
      <c r="S50" s="66"/>
      <c r="T50" s="66"/>
      <c r="U50" s="66"/>
      <c r="V50" s="66"/>
      <c r="W50" s="98">
        <v>0</v>
      </c>
      <c r="X50" s="24"/>
      <c r="Y50" s="66"/>
      <c r="Z50" s="66"/>
      <c r="AA50" s="66"/>
      <c r="AB50" s="98"/>
      <c r="AC50" s="98">
        <v>0</v>
      </c>
      <c r="AD50" s="24"/>
      <c r="AE50" s="66"/>
      <c r="AF50" s="66"/>
      <c r="AG50" s="66"/>
      <c r="AH50" s="66"/>
      <c r="AI50" s="66">
        <v>3</v>
      </c>
      <c r="AJ50" s="24"/>
      <c r="AK50" s="68"/>
      <c r="AL50" s="68"/>
      <c r="AM50" s="69">
        <v>5</v>
      </c>
      <c r="AN50" s="69">
        <v>0</v>
      </c>
      <c r="AO50" s="73" t="s">
        <v>1</v>
      </c>
      <c r="AP50" s="69">
        <v>0</v>
      </c>
      <c r="AQ50" s="69">
        <v>0</v>
      </c>
      <c r="AR50" s="24"/>
      <c r="AS50" s="99"/>
      <c r="AT50" s="68">
        <v>1</v>
      </c>
      <c r="AU50" s="100">
        <v>5</v>
      </c>
      <c r="AV50" s="68">
        <v>0</v>
      </c>
      <c r="AW50" s="73" t="s">
        <v>1</v>
      </c>
      <c r="AX50" s="68">
        <v>0</v>
      </c>
      <c r="AY50" s="68">
        <v>0</v>
      </c>
      <c r="AZ50" s="42"/>
    </row>
    <row r="51" spans="1:82" x14ac:dyDescent="0.35">
      <c r="A51" s="24"/>
      <c r="B51" s="24"/>
      <c r="C51" s="53"/>
      <c r="D51" s="52"/>
      <c r="E51" s="24"/>
      <c r="F51" s="81"/>
      <c r="G51" s="61"/>
      <c r="H51" s="61"/>
      <c r="I51" s="61"/>
      <c r="J51" s="61"/>
      <c r="K51" s="61"/>
      <c r="L51" s="24"/>
      <c r="M51" s="24"/>
      <c r="N51" s="24"/>
      <c r="O51" s="24"/>
      <c r="P51" s="24"/>
      <c r="Q51" s="24"/>
      <c r="R51" s="24"/>
      <c r="S51" s="24"/>
      <c r="T51" s="24"/>
      <c r="U51" s="24"/>
      <c r="V51" s="24"/>
      <c r="W51" s="24"/>
      <c r="X51" s="24"/>
      <c r="Y51" s="24"/>
      <c r="Z51" s="24"/>
      <c r="AA51" s="24"/>
      <c r="AB51" s="24"/>
      <c r="AC51" s="24"/>
      <c r="AD51" s="24"/>
      <c r="AE51" s="24"/>
      <c r="AF51" s="24"/>
      <c r="AG51" s="24"/>
      <c r="AH51" s="24"/>
      <c r="AT51" s="104"/>
      <c r="AZ51" s="42"/>
      <c r="BB51" s="26" t="s">
        <v>713</v>
      </c>
      <c r="BC51" s="26"/>
      <c r="BD51" s="26"/>
      <c r="BE51" s="26"/>
      <c r="BF51" s="26"/>
      <c r="BG51" s="26"/>
      <c r="BH51" s="26"/>
      <c r="BI51" s="26"/>
    </row>
    <row r="52" spans="1:82" ht="16" thickBot="1" x14ac:dyDescent="0.4">
      <c r="A52" s="81"/>
      <c r="B52" s="81"/>
      <c r="C52" s="105"/>
      <c r="D52" s="106"/>
      <c r="E52" s="81"/>
      <c r="F52" s="81"/>
      <c r="G52" s="83"/>
      <c r="H52" s="83"/>
      <c r="I52" s="83"/>
      <c r="J52" s="83"/>
      <c r="L52" s="81"/>
      <c r="M52" s="62" t="s">
        <v>38</v>
      </c>
      <c r="N52" s="81"/>
      <c r="O52" s="24"/>
      <c r="P52" s="24"/>
      <c r="Q52" s="24"/>
      <c r="R52" s="62" t="s">
        <v>40</v>
      </c>
      <c r="S52" s="81"/>
      <c r="T52" s="107"/>
      <c r="U52" s="107"/>
      <c r="V52" s="107"/>
      <c r="W52" s="107"/>
      <c r="X52" s="107"/>
      <c r="Y52" s="107"/>
      <c r="Z52" s="62" t="s">
        <v>41</v>
      </c>
      <c r="AA52" s="107"/>
      <c r="AB52" s="81"/>
      <c r="AC52" s="81"/>
      <c r="AD52" s="83"/>
      <c r="AE52" s="83"/>
      <c r="AF52" s="83"/>
      <c r="AG52" s="81"/>
      <c r="AH52" s="62" t="s">
        <v>81</v>
      </c>
      <c r="AT52" s="104"/>
      <c r="AZ52" s="42"/>
      <c r="BB52" s="24" t="s">
        <v>259</v>
      </c>
    </row>
    <row r="53" spans="1:82" ht="29" x14ac:dyDescent="0.35">
      <c r="A53" s="81"/>
      <c r="B53" s="81"/>
      <c r="C53" s="81"/>
      <c r="D53" s="81"/>
      <c r="E53" s="62" t="s">
        <v>290</v>
      </c>
      <c r="F53" s="81"/>
      <c r="G53" s="83"/>
      <c r="H53" s="83"/>
      <c r="I53" s="83"/>
      <c r="J53" s="81"/>
      <c r="K53" s="81"/>
      <c r="L53" s="83"/>
      <c r="M53" s="63" t="s">
        <v>39</v>
      </c>
      <c r="N53" s="81"/>
      <c r="O53" s="24"/>
      <c r="P53" s="24"/>
      <c r="Q53" s="24"/>
      <c r="R53" s="63" t="s">
        <v>37</v>
      </c>
      <c r="S53" s="81"/>
      <c r="T53" s="81"/>
      <c r="U53" s="81"/>
      <c r="V53" s="81"/>
      <c r="W53" s="81"/>
      <c r="X53" s="81"/>
      <c r="Y53" s="81"/>
      <c r="Z53" s="63" t="s">
        <v>42</v>
      </c>
      <c r="AA53" s="81"/>
      <c r="AB53" s="81"/>
      <c r="AC53" s="81"/>
      <c r="AD53" s="83"/>
      <c r="AE53" s="81"/>
      <c r="AF53" s="83"/>
      <c r="AG53" s="81"/>
      <c r="AH53" s="63" t="s">
        <v>44</v>
      </c>
      <c r="AT53" s="104"/>
      <c r="AZ53" s="42"/>
      <c r="BB53" s="30" t="s">
        <v>213</v>
      </c>
      <c r="BC53" s="23" t="s">
        <v>219</v>
      </c>
      <c r="BD53" s="25" t="s">
        <v>260</v>
      </c>
    </row>
    <row r="54" spans="1:82" x14ac:dyDescent="0.35">
      <c r="A54" s="24"/>
      <c r="B54" s="24"/>
      <c r="C54" s="53" t="s">
        <v>0</v>
      </c>
      <c r="D54" s="52">
        <v>1</v>
      </c>
      <c r="E54" s="66" t="s">
        <v>88</v>
      </c>
      <c r="F54" s="24"/>
      <c r="G54" s="66"/>
      <c r="H54" s="68"/>
      <c r="I54" s="69"/>
      <c r="J54" s="69">
        <v>5</v>
      </c>
      <c r="K54" s="70" t="s">
        <v>1</v>
      </c>
      <c r="L54" s="69">
        <v>0</v>
      </c>
      <c r="M54" s="69">
        <v>0</v>
      </c>
      <c r="N54" s="24"/>
      <c r="O54" s="66" t="s">
        <v>82</v>
      </c>
      <c r="P54" s="66" t="s">
        <v>83</v>
      </c>
      <c r="Q54" s="66" t="s">
        <v>84</v>
      </c>
      <c r="R54" s="66"/>
      <c r="S54" s="24"/>
      <c r="T54" s="68"/>
      <c r="U54" s="68"/>
      <c r="V54" s="69"/>
      <c r="W54" s="69">
        <v>8</v>
      </c>
      <c r="X54" s="70" t="s">
        <v>1</v>
      </c>
      <c r="Y54" s="69">
        <v>0</v>
      </c>
      <c r="Z54" s="69">
        <v>0</v>
      </c>
      <c r="AA54" s="24"/>
      <c r="AB54" s="66"/>
      <c r="AC54" s="68"/>
      <c r="AD54" s="68">
        <v>4</v>
      </c>
      <c r="AE54" s="68">
        <v>0</v>
      </c>
      <c r="AF54" s="73" t="s">
        <v>1</v>
      </c>
      <c r="AG54" s="68">
        <v>0</v>
      </c>
      <c r="AH54" s="68">
        <v>0</v>
      </c>
      <c r="AT54" s="104"/>
      <c r="AZ54" s="42"/>
      <c r="BB54" s="189" t="s">
        <v>215</v>
      </c>
      <c r="BC54" s="190">
        <f>BC39+BC43+BC47+BC45</f>
        <v>57</v>
      </c>
      <c r="BD54" s="191">
        <f>BC54/BC$57</f>
        <v>0.50442477876106195</v>
      </c>
    </row>
    <row r="55" spans="1:82" x14ac:dyDescent="0.35">
      <c r="A55" s="24"/>
      <c r="B55" s="24"/>
      <c r="C55" s="53" t="s">
        <v>0</v>
      </c>
      <c r="D55" s="52">
        <v>2</v>
      </c>
      <c r="E55" s="66" t="s">
        <v>89</v>
      </c>
      <c r="F55" s="24"/>
      <c r="G55" s="66"/>
      <c r="H55" s="68"/>
      <c r="I55" s="69">
        <v>3</v>
      </c>
      <c r="J55" s="69">
        <v>0</v>
      </c>
      <c r="K55" s="70" t="s">
        <v>1</v>
      </c>
      <c r="L55" s="69">
        <v>0</v>
      </c>
      <c r="M55" s="69">
        <v>0</v>
      </c>
      <c r="N55" s="24"/>
      <c r="O55" s="66" t="s">
        <v>85</v>
      </c>
      <c r="P55" s="66" t="s">
        <v>86</v>
      </c>
      <c r="Q55" s="66" t="s">
        <v>87</v>
      </c>
      <c r="R55" s="66"/>
      <c r="S55" s="24"/>
      <c r="T55" s="68"/>
      <c r="U55" s="68"/>
      <c r="V55" s="69"/>
      <c r="W55" s="69">
        <v>1</v>
      </c>
      <c r="X55" s="70" t="s">
        <v>1</v>
      </c>
      <c r="Y55" s="69">
        <v>0</v>
      </c>
      <c r="Z55" s="69">
        <v>0</v>
      </c>
      <c r="AA55" s="24"/>
      <c r="AB55" s="66"/>
      <c r="AC55" s="68"/>
      <c r="AD55" s="68">
        <v>3</v>
      </c>
      <c r="AE55" s="68">
        <v>0</v>
      </c>
      <c r="AF55" s="73" t="s">
        <v>1</v>
      </c>
      <c r="AG55" s="68">
        <v>0</v>
      </c>
      <c r="AH55" s="68">
        <v>0</v>
      </c>
      <c r="AT55" s="104"/>
      <c r="AZ55" s="42"/>
      <c r="BB55" s="192" t="s">
        <v>216</v>
      </c>
      <c r="BC55" s="193">
        <f>BC46+BC44+BC40+BC38</f>
        <v>40</v>
      </c>
      <c r="BD55" s="194">
        <f>BC55/BC$57</f>
        <v>0.35398230088495575</v>
      </c>
    </row>
    <row r="56" spans="1:82" x14ac:dyDescent="0.35">
      <c r="A56" s="24"/>
      <c r="B56" s="24"/>
      <c r="C56" s="53" t="s">
        <v>0</v>
      </c>
      <c r="D56" s="52">
        <v>3</v>
      </c>
      <c r="E56" s="66" t="s">
        <v>90</v>
      </c>
      <c r="F56" s="24"/>
      <c r="G56" s="66"/>
      <c r="H56" s="68"/>
      <c r="I56" s="69"/>
      <c r="J56" s="69">
        <v>5</v>
      </c>
      <c r="K56" s="70" t="s">
        <v>1</v>
      </c>
      <c r="L56" s="69">
        <v>0</v>
      </c>
      <c r="M56" s="69">
        <v>0</v>
      </c>
      <c r="N56" s="24"/>
      <c r="O56" s="66" t="s">
        <v>82</v>
      </c>
      <c r="P56" s="66" t="s">
        <v>83</v>
      </c>
      <c r="Q56" s="66" t="s">
        <v>84</v>
      </c>
      <c r="R56" s="66"/>
      <c r="S56" s="24"/>
      <c r="T56" s="68"/>
      <c r="U56" s="68"/>
      <c r="V56" s="69">
        <v>1</v>
      </c>
      <c r="W56" s="69">
        <v>0</v>
      </c>
      <c r="X56" s="70" t="s">
        <v>1</v>
      </c>
      <c r="Y56" s="69">
        <v>0</v>
      </c>
      <c r="Z56" s="69">
        <v>0</v>
      </c>
      <c r="AA56" s="24"/>
      <c r="AB56" s="66"/>
      <c r="AC56" s="68"/>
      <c r="AD56" s="68">
        <v>5</v>
      </c>
      <c r="AE56" s="68">
        <v>0</v>
      </c>
      <c r="AF56" s="73" t="s">
        <v>1</v>
      </c>
      <c r="AG56" s="68">
        <v>0</v>
      </c>
      <c r="AH56" s="68">
        <v>0</v>
      </c>
      <c r="AT56" s="104"/>
      <c r="AZ56" s="42"/>
      <c r="BB56" s="195" t="s">
        <v>214</v>
      </c>
      <c r="BC56" s="196">
        <f>BC42+BC41</f>
        <v>16</v>
      </c>
      <c r="BD56" s="197">
        <f>BC56/BC$57</f>
        <v>0.1415929203539823</v>
      </c>
    </row>
    <row r="57" spans="1:82" ht="16" thickBot="1" x14ac:dyDescent="0.4">
      <c r="A57" s="24"/>
      <c r="B57" s="24"/>
      <c r="C57" s="53" t="s">
        <v>0</v>
      </c>
      <c r="D57" s="52">
        <v>4</v>
      </c>
      <c r="E57" s="66" t="s">
        <v>91</v>
      </c>
      <c r="F57" s="24"/>
      <c r="G57" s="66"/>
      <c r="H57" s="68"/>
      <c r="I57" s="69"/>
      <c r="J57" s="69">
        <v>1</v>
      </c>
      <c r="K57" s="70" t="s">
        <v>1</v>
      </c>
      <c r="L57" s="69">
        <v>0</v>
      </c>
      <c r="M57" s="69">
        <v>0</v>
      </c>
      <c r="N57" s="24"/>
      <c r="O57" s="66" t="s">
        <v>82</v>
      </c>
      <c r="P57" s="66" t="s">
        <v>83</v>
      </c>
      <c r="Q57" s="66" t="s">
        <v>84</v>
      </c>
      <c r="R57" s="66"/>
      <c r="S57" s="24"/>
      <c r="T57" s="68"/>
      <c r="U57" s="68"/>
      <c r="V57" s="69">
        <v>1</v>
      </c>
      <c r="W57" s="69">
        <v>0</v>
      </c>
      <c r="X57" s="70" t="s">
        <v>1</v>
      </c>
      <c r="Y57" s="69">
        <v>0</v>
      </c>
      <c r="Z57" s="69">
        <v>0</v>
      </c>
      <c r="AA57" s="24"/>
      <c r="AB57" s="66"/>
      <c r="AC57" s="68"/>
      <c r="AD57" s="68">
        <v>1</v>
      </c>
      <c r="AE57" s="68">
        <v>0</v>
      </c>
      <c r="AF57" s="73" t="s">
        <v>1</v>
      </c>
      <c r="AG57" s="68">
        <v>0</v>
      </c>
      <c r="AH57" s="68">
        <v>0</v>
      </c>
      <c r="AT57" s="104"/>
      <c r="AZ57" s="42"/>
      <c r="BB57" s="198" t="s">
        <v>43</v>
      </c>
      <c r="BC57" s="145">
        <f>SUM(BC54:BC56)</f>
        <v>113</v>
      </c>
      <c r="BD57" s="199">
        <f>SUM(BD54:BD56)</f>
        <v>1</v>
      </c>
    </row>
    <row r="58" spans="1:82" x14ac:dyDescent="0.35">
      <c r="A58" s="24"/>
      <c r="B58" s="24"/>
      <c r="C58" s="53" t="s">
        <v>0</v>
      </c>
      <c r="D58" s="52">
        <v>5</v>
      </c>
      <c r="E58" s="66" t="s">
        <v>92</v>
      </c>
      <c r="F58" s="24"/>
      <c r="G58" s="66"/>
      <c r="H58" s="68"/>
      <c r="I58" s="69"/>
      <c r="J58" s="69">
        <v>1</v>
      </c>
      <c r="K58" s="70" t="s">
        <v>1</v>
      </c>
      <c r="L58" s="69">
        <v>0</v>
      </c>
      <c r="M58" s="69">
        <v>0</v>
      </c>
      <c r="N58" s="24"/>
      <c r="O58" s="66" t="s">
        <v>82</v>
      </c>
      <c r="P58" s="66" t="s">
        <v>83</v>
      </c>
      <c r="Q58" s="66" t="s">
        <v>84</v>
      </c>
      <c r="R58" s="66"/>
      <c r="S58" s="24"/>
      <c r="T58" s="68"/>
      <c r="U58" s="68"/>
      <c r="V58" s="69"/>
      <c r="W58" s="69">
        <v>5</v>
      </c>
      <c r="X58" s="70" t="s">
        <v>1</v>
      </c>
      <c r="Y58" s="69">
        <v>0</v>
      </c>
      <c r="Z58" s="69">
        <v>0</v>
      </c>
      <c r="AA58" s="24"/>
      <c r="AB58" s="66"/>
      <c r="AC58" s="68"/>
      <c r="AD58" s="68"/>
      <c r="AE58" s="68">
        <v>5</v>
      </c>
      <c r="AF58" s="73" t="s">
        <v>1</v>
      </c>
      <c r="AG58" s="68">
        <v>0</v>
      </c>
      <c r="AH58" s="68">
        <v>0</v>
      </c>
      <c r="AT58" s="104"/>
      <c r="AZ58" s="42"/>
    </row>
    <row r="59" spans="1:82" x14ac:dyDescent="0.35">
      <c r="A59" s="24"/>
      <c r="B59" s="24"/>
      <c r="C59" s="53"/>
      <c r="D59" s="52"/>
      <c r="E59" s="61"/>
      <c r="F59" s="24"/>
      <c r="G59" s="61"/>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T59" s="104"/>
      <c r="AZ59" s="42"/>
    </row>
    <row r="60" spans="1:82" x14ac:dyDescent="0.35">
      <c r="A60" s="49" t="s">
        <v>662</v>
      </c>
      <c r="B60" s="50" t="s">
        <v>94</v>
      </c>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61"/>
      <c r="AU60" s="24"/>
      <c r="AV60" s="24"/>
      <c r="AZ60" s="42"/>
      <c r="BA60" s="210"/>
      <c r="BB60" s="206"/>
      <c r="BC60" s="206"/>
      <c r="BD60" s="206"/>
      <c r="BE60" s="206"/>
      <c r="BF60" s="206"/>
      <c r="BG60" s="206"/>
      <c r="BH60" s="206"/>
      <c r="BI60" s="206"/>
      <c r="BJ60" s="206"/>
      <c r="BK60" s="206"/>
      <c r="BL60" s="206"/>
      <c r="BM60" s="206"/>
      <c r="BN60" s="206"/>
      <c r="BO60" s="206"/>
      <c r="BP60" s="206"/>
      <c r="BQ60" s="206"/>
      <c r="BR60" s="206"/>
      <c r="BS60" s="206"/>
      <c r="BT60" s="206"/>
      <c r="BU60" s="206"/>
      <c r="BV60" s="206"/>
      <c r="BW60" s="206"/>
      <c r="BX60" s="206"/>
      <c r="BY60" s="206"/>
      <c r="BZ60" s="206"/>
      <c r="CA60" s="206"/>
      <c r="CB60" s="206"/>
      <c r="CC60" s="206"/>
      <c r="CD60" s="206"/>
    </row>
    <row r="61" spans="1:82" x14ac:dyDescent="0.35">
      <c r="A61" s="24"/>
      <c r="B61" s="52" t="s">
        <v>30</v>
      </c>
      <c r="D61" s="53"/>
      <c r="E61" s="53" t="s">
        <v>31</v>
      </c>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61"/>
      <c r="AU61" s="24"/>
      <c r="AV61" s="24"/>
      <c r="AZ61" s="42"/>
    </row>
    <row r="62" spans="1:82" x14ac:dyDescent="0.35">
      <c r="A62" s="24"/>
      <c r="B62" s="24"/>
      <c r="C62" s="53" t="s">
        <v>32</v>
      </c>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61"/>
      <c r="AU62" s="24"/>
      <c r="AV62" s="24"/>
      <c r="AZ62" s="42"/>
      <c r="BB62" s="201" t="s">
        <v>284</v>
      </c>
      <c r="BC62" s="203"/>
    </row>
    <row r="63" spans="1:82" x14ac:dyDescent="0.35">
      <c r="A63" s="24"/>
      <c r="B63" s="59" t="s">
        <v>95</v>
      </c>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61"/>
      <c r="AU63" s="24"/>
      <c r="AV63" s="24"/>
      <c r="AZ63" s="42"/>
      <c r="BB63" s="204"/>
    </row>
    <row r="64" spans="1:82" x14ac:dyDescent="0.35">
      <c r="A64" s="24"/>
      <c r="B64" s="24"/>
      <c r="C64" s="59"/>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T64" s="104"/>
      <c r="AZ64" s="42"/>
      <c r="BB64" s="204" t="s">
        <v>714</v>
      </c>
    </row>
    <row r="65" spans="1:65" x14ac:dyDescent="0.35">
      <c r="A65" s="24"/>
      <c r="B65" s="24"/>
      <c r="C65" s="24"/>
      <c r="D65" s="81"/>
      <c r="E65" s="81"/>
      <c r="F65" s="83"/>
      <c r="G65" s="83"/>
      <c r="H65" s="83"/>
      <c r="I65" s="83"/>
      <c r="J65" s="81"/>
      <c r="K65" s="81"/>
      <c r="L65" s="62" t="s">
        <v>38</v>
      </c>
      <c r="M65" s="81"/>
      <c r="N65" s="24"/>
      <c r="O65" s="24"/>
      <c r="P65" s="24"/>
      <c r="Q65" s="62" t="s">
        <v>40</v>
      </c>
      <c r="R65" s="81"/>
      <c r="S65" s="107"/>
      <c r="T65" s="107"/>
      <c r="U65" s="107"/>
      <c r="V65" s="107"/>
      <c r="W65" s="107"/>
      <c r="X65" s="107"/>
      <c r="Y65" s="62" t="s">
        <v>41</v>
      </c>
      <c r="Z65" s="107"/>
      <c r="AA65" s="81"/>
      <c r="AB65" s="81"/>
      <c r="AC65" s="83"/>
      <c r="AD65" s="83"/>
      <c r="AE65" s="83"/>
      <c r="AF65" s="81"/>
      <c r="AG65" s="62" t="s">
        <v>81</v>
      </c>
      <c r="AH65" s="24"/>
      <c r="AJ65" s="24"/>
      <c r="AK65" s="24"/>
      <c r="AL65" s="24"/>
      <c r="AM65" s="61"/>
      <c r="AN65" s="61"/>
      <c r="AO65" s="61"/>
      <c r="AP65" s="24"/>
      <c r="AT65" s="104"/>
      <c r="AZ65" s="42"/>
      <c r="BB65" s="205"/>
    </row>
    <row r="66" spans="1:65" x14ac:dyDescent="0.35">
      <c r="A66" s="24"/>
      <c r="E66" s="62" t="s">
        <v>96</v>
      </c>
      <c r="F66" s="24"/>
      <c r="G66" s="62"/>
      <c r="H66" s="83"/>
      <c r="I66" s="81"/>
      <c r="J66" s="81"/>
      <c r="K66" s="83"/>
      <c r="L66" s="63" t="s">
        <v>39</v>
      </c>
      <c r="M66" s="81"/>
      <c r="N66" s="24"/>
      <c r="O66" s="24"/>
      <c r="P66" s="24"/>
      <c r="Q66" s="63" t="s">
        <v>37</v>
      </c>
      <c r="R66" s="81"/>
      <c r="S66" s="81"/>
      <c r="T66" s="81"/>
      <c r="U66" s="81"/>
      <c r="V66" s="81"/>
      <c r="W66" s="81"/>
      <c r="X66" s="81"/>
      <c r="Y66" s="63" t="s">
        <v>42</v>
      </c>
      <c r="Z66" s="81"/>
      <c r="AA66" s="81"/>
      <c r="AB66" s="81"/>
      <c r="AC66" s="83"/>
      <c r="AD66" s="81"/>
      <c r="AE66" s="83"/>
      <c r="AF66" s="81"/>
      <c r="AG66" s="63" t="s">
        <v>44</v>
      </c>
      <c r="AT66" s="104"/>
      <c r="AZ66" s="42"/>
      <c r="BB66" s="204" t="s">
        <v>285</v>
      </c>
    </row>
    <row r="67" spans="1:65" x14ac:dyDescent="0.35">
      <c r="A67" s="24"/>
      <c r="B67" s="24"/>
      <c r="C67" s="53" t="s">
        <v>0</v>
      </c>
      <c r="D67" s="52">
        <v>1</v>
      </c>
      <c r="E67" s="66" t="s">
        <v>97</v>
      </c>
      <c r="F67" s="24"/>
      <c r="G67" s="66"/>
      <c r="H67" s="68"/>
      <c r="I67" s="68"/>
      <c r="J67" s="69">
        <v>2</v>
      </c>
      <c r="K67" s="70" t="s">
        <v>1</v>
      </c>
      <c r="L67" s="69">
        <v>0</v>
      </c>
      <c r="M67" s="69">
        <v>0</v>
      </c>
      <c r="N67" s="24"/>
      <c r="O67" s="66" t="s">
        <v>57</v>
      </c>
      <c r="P67" s="66" t="s">
        <v>58</v>
      </c>
      <c r="Q67" s="66"/>
      <c r="R67" s="66"/>
      <c r="S67" s="24"/>
      <c r="T67" s="68"/>
      <c r="U67" s="68"/>
      <c r="V67" s="69">
        <v>1</v>
      </c>
      <c r="W67" s="70" t="s">
        <v>1</v>
      </c>
      <c r="X67" s="69">
        <v>0</v>
      </c>
      <c r="Y67" s="69">
        <v>0</v>
      </c>
      <c r="Z67" s="24"/>
      <c r="AA67" s="66"/>
      <c r="AB67" s="68"/>
      <c r="AC67" s="68"/>
      <c r="AD67" s="68">
        <v>2</v>
      </c>
      <c r="AE67" s="73" t="s">
        <v>1</v>
      </c>
      <c r="AF67" s="68">
        <v>0</v>
      </c>
      <c r="AG67" s="68">
        <v>0</v>
      </c>
      <c r="AT67" s="104"/>
      <c r="AZ67" s="42"/>
      <c r="BB67" s="204" t="s">
        <v>715</v>
      </c>
    </row>
    <row r="68" spans="1:65" x14ac:dyDescent="0.35">
      <c r="A68" s="24"/>
      <c r="B68" s="24"/>
      <c r="C68" s="53" t="s">
        <v>0</v>
      </c>
      <c r="D68" s="52">
        <v>2</v>
      </c>
      <c r="E68" s="66" t="s">
        <v>98</v>
      </c>
      <c r="F68" s="24"/>
      <c r="G68" s="66"/>
      <c r="H68" s="68"/>
      <c r="I68" s="68"/>
      <c r="J68" s="68"/>
      <c r="K68" s="73" t="s">
        <v>1</v>
      </c>
      <c r="L68" s="68"/>
      <c r="M68" s="68"/>
      <c r="N68" s="24"/>
      <c r="O68" s="66"/>
      <c r="P68" s="66"/>
      <c r="Q68" s="66"/>
      <c r="R68" s="66"/>
      <c r="S68" s="24"/>
      <c r="T68" s="68"/>
      <c r="U68" s="68"/>
      <c r="V68" s="68"/>
      <c r="W68" s="73" t="s">
        <v>1</v>
      </c>
      <c r="X68" s="68"/>
      <c r="Y68" s="68"/>
      <c r="Z68" s="24"/>
      <c r="AA68" s="66"/>
      <c r="AB68" s="68"/>
      <c r="AC68" s="68"/>
      <c r="AD68" s="68"/>
      <c r="AE68" s="73" t="s">
        <v>1</v>
      </c>
      <c r="AF68" s="68"/>
      <c r="AG68" s="68"/>
      <c r="AT68" s="104"/>
      <c r="AZ68" s="42"/>
      <c r="BB68" s="211" t="s">
        <v>286</v>
      </c>
    </row>
    <row r="69" spans="1:65" x14ac:dyDescent="0.35">
      <c r="A69" s="24"/>
      <c r="B69" s="24"/>
      <c r="C69" s="53" t="s">
        <v>0</v>
      </c>
      <c r="D69" s="52">
        <v>3</v>
      </c>
      <c r="E69" s="66" t="s">
        <v>99</v>
      </c>
      <c r="F69" s="24"/>
      <c r="G69" s="66"/>
      <c r="H69" s="68"/>
      <c r="I69" s="68"/>
      <c r="J69" s="68"/>
      <c r="K69" s="73" t="s">
        <v>1</v>
      </c>
      <c r="L69" s="68"/>
      <c r="M69" s="68"/>
      <c r="N69" s="24"/>
      <c r="O69" s="66"/>
      <c r="P69" s="66"/>
      <c r="Q69" s="66"/>
      <c r="R69" s="66"/>
      <c r="S69" s="24"/>
      <c r="T69" s="68"/>
      <c r="U69" s="68"/>
      <c r="V69" s="68"/>
      <c r="W69" s="73" t="s">
        <v>1</v>
      </c>
      <c r="X69" s="68"/>
      <c r="Y69" s="68"/>
      <c r="Z69" s="24"/>
      <c r="AA69" s="66"/>
      <c r="AB69" s="68"/>
      <c r="AC69" s="68"/>
      <c r="AD69" s="68"/>
      <c r="AE69" s="73" t="s">
        <v>1</v>
      </c>
      <c r="AF69" s="68"/>
      <c r="AG69" s="68"/>
      <c r="AT69" s="104"/>
      <c r="AZ69" s="42"/>
      <c r="BB69" s="204" t="s">
        <v>287</v>
      </c>
    </row>
    <row r="70" spans="1:65" x14ac:dyDescent="0.35">
      <c r="A70" s="24"/>
      <c r="B70" s="24"/>
      <c r="C70" s="53" t="s">
        <v>0</v>
      </c>
      <c r="D70" s="52">
        <v>4</v>
      </c>
      <c r="E70" s="60" t="s">
        <v>100</v>
      </c>
      <c r="F70" s="24"/>
      <c r="G70" s="66"/>
      <c r="H70" s="68"/>
      <c r="I70" s="68"/>
      <c r="J70" s="68"/>
      <c r="K70" s="73" t="s">
        <v>1</v>
      </c>
      <c r="L70" s="68"/>
      <c r="M70" s="68"/>
      <c r="N70" s="24"/>
      <c r="O70" s="66"/>
      <c r="P70" s="66"/>
      <c r="Q70" s="66"/>
      <c r="R70" s="66"/>
      <c r="S70" s="24"/>
      <c r="T70" s="68"/>
      <c r="U70" s="68"/>
      <c r="V70" s="68"/>
      <c r="W70" s="73" t="s">
        <v>1</v>
      </c>
      <c r="X70" s="68"/>
      <c r="Y70" s="68"/>
      <c r="Z70" s="24"/>
      <c r="AA70" s="66"/>
      <c r="AB70" s="68"/>
      <c r="AC70" s="68"/>
      <c r="AD70" s="68"/>
      <c r="AE70" s="73" t="s">
        <v>1</v>
      </c>
      <c r="AF70" s="68"/>
      <c r="AG70" s="68"/>
      <c r="AT70" s="104"/>
      <c r="AZ70" s="42"/>
      <c r="BB70" s="204" t="s">
        <v>288</v>
      </c>
    </row>
    <row r="71" spans="1:65" x14ac:dyDescent="0.35">
      <c r="A71" s="61"/>
      <c r="B71" s="61"/>
      <c r="C71" s="53" t="s">
        <v>0</v>
      </c>
      <c r="D71" s="53">
        <v>5</v>
      </c>
      <c r="E71" s="66" t="s">
        <v>101</v>
      </c>
      <c r="F71" s="61"/>
      <c r="G71" s="66"/>
      <c r="H71" s="68"/>
      <c r="I71" s="68"/>
      <c r="J71" s="68"/>
      <c r="K71" s="73" t="s">
        <v>1</v>
      </c>
      <c r="L71" s="68"/>
      <c r="M71" s="68"/>
      <c r="N71" s="24"/>
      <c r="O71" s="66"/>
      <c r="P71" s="66"/>
      <c r="Q71" s="66"/>
      <c r="R71" s="66"/>
      <c r="S71" s="61"/>
      <c r="T71" s="68"/>
      <c r="U71" s="68"/>
      <c r="V71" s="68"/>
      <c r="W71" s="73" t="s">
        <v>1</v>
      </c>
      <c r="X71" s="68"/>
      <c r="Y71" s="68"/>
      <c r="Z71" s="61"/>
      <c r="AA71" s="66"/>
      <c r="AB71" s="68"/>
      <c r="AC71" s="68"/>
      <c r="AD71" s="68"/>
      <c r="AE71" s="73" t="s">
        <v>1</v>
      </c>
      <c r="AF71" s="68"/>
      <c r="AG71" s="68"/>
      <c r="AT71" s="104"/>
      <c r="AZ71" s="42"/>
      <c r="BB71" s="204" t="s">
        <v>716</v>
      </c>
    </row>
    <row r="72" spans="1:65" x14ac:dyDescent="0.35">
      <c r="AT72" s="104"/>
      <c r="AZ72" s="42"/>
      <c r="BB72" s="212"/>
    </row>
    <row r="73" spans="1:65" x14ac:dyDescent="0.35">
      <c r="AZ73" s="42"/>
    </row>
    <row r="74" spans="1:65" x14ac:dyDescent="0.35">
      <c r="A74" s="213"/>
      <c r="B74" s="214"/>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6"/>
      <c r="AN74" s="206"/>
      <c r="AO74" s="206"/>
      <c r="AP74" s="206"/>
      <c r="AQ74" s="206"/>
      <c r="AR74" s="206"/>
      <c r="AS74" s="206"/>
      <c r="AT74" s="206"/>
      <c r="AU74" s="206"/>
      <c r="AV74" s="206"/>
      <c r="AW74" s="206"/>
      <c r="AX74" s="206"/>
      <c r="AY74" s="206"/>
      <c r="AZ74" s="207"/>
      <c r="BB74" s="217" t="s">
        <v>763</v>
      </c>
      <c r="BC74" s="26"/>
      <c r="BD74" s="26"/>
      <c r="BE74" s="26"/>
      <c r="BF74" s="26"/>
    </row>
    <row r="75" spans="1:65" ht="16" thickBot="1" x14ac:dyDescent="0.4">
      <c r="A75" s="53"/>
      <c r="B75" s="53"/>
      <c r="C75" s="53"/>
      <c r="D75" s="53"/>
      <c r="E75" s="53"/>
      <c r="F75" s="48"/>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48"/>
      <c r="AZ75" s="42"/>
      <c r="BB75" s="204" t="s">
        <v>282</v>
      </c>
    </row>
    <row r="76" spans="1:65" x14ac:dyDescent="0.35">
      <c r="A76" s="45" t="s">
        <v>764</v>
      </c>
      <c r="B76" s="53"/>
      <c r="C76" s="53"/>
      <c r="D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48"/>
      <c r="AZ76" s="42"/>
      <c r="BB76" s="574" t="s">
        <v>144</v>
      </c>
      <c r="BC76" s="575"/>
      <c r="BD76" s="218" t="s">
        <v>272</v>
      </c>
      <c r="BE76" s="219" t="s">
        <v>273</v>
      </c>
      <c r="BF76" s="220" t="s">
        <v>274</v>
      </c>
      <c r="BG76" s="221"/>
      <c r="BH76" s="221"/>
      <c r="BI76" s="221"/>
      <c r="BJ76" s="221"/>
      <c r="BK76" s="221"/>
      <c r="BL76" s="221"/>
      <c r="BM76" s="221"/>
    </row>
    <row r="77" spans="1:65" x14ac:dyDescent="0.35">
      <c r="A77" s="53"/>
      <c r="B77" s="53"/>
      <c r="C77" s="53"/>
      <c r="D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48"/>
      <c r="AZ77" s="42"/>
      <c r="BB77" s="579" t="s">
        <v>234</v>
      </c>
      <c r="BC77" s="580"/>
      <c r="BD77" s="103">
        <v>450</v>
      </c>
      <c r="BE77" s="222">
        <v>460</v>
      </c>
      <c r="BF77" s="223">
        <v>460</v>
      </c>
      <c r="BI77" s="48"/>
      <c r="BJ77" s="48"/>
      <c r="BK77" s="48"/>
      <c r="BL77" s="48"/>
      <c r="BM77" s="48"/>
    </row>
    <row r="78" spans="1:65" x14ac:dyDescent="0.35">
      <c r="B78" s="17" t="s">
        <v>665</v>
      </c>
      <c r="D78" s="53"/>
      <c r="J78" s="53"/>
      <c r="K78" s="53"/>
      <c r="L78" s="53"/>
      <c r="M78" s="53"/>
      <c r="N78" s="53"/>
      <c r="O78" s="53"/>
      <c r="P78" s="53"/>
      <c r="Q78" s="53"/>
      <c r="R78" s="53"/>
      <c r="S78" s="53"/>
      <c r="T78" s="53"/>
      <c r="U78" s="53"/>
      <c r="V78" s="53"/>
      <c r="W78" s="53"/>
      <c r="X78" s="53"/>
      <c r="Y78" s="53"/>
      <c r="Z78" s="53"/>
      <c r="AA78" s="53"/>
      <c r="AB78" s="53"/>
      <c r="AC78" s="53"/>
      <c r="AD78" s="224"/>
      <c r="AE78" s="224"/>
      <c r="AF78" s="53"/>
      <c r="AG78" s="224"/>
      <c r="AH78" s="53"/>
      <c r="AI78" s="53"/>
      <c r="AJ78" s="53"/>
      <c r="AK78" s="53"/>
      <c r="AL78" s="53"/>
      <c r="AM78" s="48"/>
      <c r="AZ78" s="42"/>
      <c r="BB78" s="581" t="s">
        <v>235</v>
      </c>
      <c r="BC78" s="582"/>
      <c r="BD78" s="103">
        <v>50</v>
      </c>
      <c r="BE78" s="103">
        <v>60</v>
      </c>
      <c r="BF78" s="225">
        <v>50</v>
      </c>
    </row>
    <row r="79" spans="1:65" x14ac:dyDescent="0.35">
      <c r="B79" s="52" t="s">
        <v>30</v>
      </c>
      <c r="D79" s="53"/>
      <c r="E79" s="53" t="s">
        <v>31</v>
      </c>
      <c r="J79" s="53"/>
      <c r="K79" s="53"/>
      <c r="L79" s="53"/>
      <c r="M79" s="53"/>
      <c r="N79" s="53"/>
      <c r="O79" s="53"/>
      <c r="P79" s="53"/>
      <c r="Q79" s="53"/>
      <c r="R79" s="53"/>
      <c r="S79" s="53"/>
      <c r="T79" s="53"/>
      <c r="U79" s="53"/>
      <c r="V79" s="53"/>
      <c r="W79" s="53"/>
      <c r="X79" s="53"/>
      <c r="Y79" s="53"/>
      <c r="Z79" s="53"/>
      <c r="AA79" s="53"/>
      <c r="AB79" s="53"/>
      <c r="AC79" s="53"/>
      <c r="AD79" s="224"/>
      <c r="AE79" s="224"/>
      <c r="AF79" s="53"/>
      <c r="AG79" s="53"/>
      <c r="AH79" s="53"/>
      <c r="AI79" s="53"/>
      <c r="AJ79" s="53"/>
      <c r="AK79" s="53"/>
      <c r="AL79" s="53"/>
      <c r="AM79" s="48"/>
      <c r="AZ79" s="42"/>
      <c r="BB79" s="581" t="s">
        <v>236</v>
      </c>
      <c r="BC79" s="582"/>
      <c r="BD79" s="103">
        <v>15</v>
      </c>
      <c r="BE79" s="103">
        <v>20</v>
      </c>
      <c r="BF79" s="225">
        <v>20</v>
      </c>
    </row>
    <row r="80" spans="1:65" x14ac:dyDescent="0.35">
      <c r="A80" s="116"/>
      <c r="B80" s="53"/>
      <c r="C80" s="53"/>
      <c r="D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48"/>
      <c r="AZ80" s="42"/>
      <c r="BB80" s="581" t="s">
        <v>237</v>
      </c>
      <c r="BC80" s="582"/>
      <c r="BD80" s="103">
        <v>20</v>
      </c>
      <c r="BE80" s="103">
        <v>20</v>
      </c>
      <c r="BF80" s="225">
        <v>20</v>
      </c>
    </row>
    <row r="81" spans="1:75" x14ac:dyDescent="0.35">
      <c r="A81" s="53"/>
      <c r="B81" s="53"/>
      <c r="C81" s="24"/>
      <c r="D81" s="24"/>
      <c r="E81" s="24"/>
      <c r="F81" s="24"/>
      <c r="G81" s="24"/>
      <c r="H81" s="24"/>
      <c r="I81" s="24"/>
      <c r="J81" s="24"/>
      <c r="K81" s="24"/>
      <c r="L81" s="24"/>
      <c r="M81" s="62"/>
      <c r="N81" s="24"/>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48"/>
      <c r="AZ81" s="42"/>
      <c r="BB81" s="581" t="s">
        <v>238</v>
      </c>
      <c r="BC81" s="582"/>
      <c r="BD81" s="103">
        <v>50</v>
      </c>
      <c r="BE81" s="103">
        <v>50</v>
      </c>
      <c r="BF81" s="225">
        <v>50</v>
      </c>
    </row>
    <row r="82" spans="1:75" x14ac:dyDescent="0.35">
      <c r="A82" s="53"/>
      <c r="B82" s="53"/>
      <c r="C82" s="24"/>
      <c r="D82" s="24"/>
      <c r="E82" s="62" t="s">
        <v>232</v>
      </c>
      <c r="F82" s="24"/>
      <c r="G82" s="83"/>
      <c r="H82" s="83"/>
      <c r="I82" s="81"/>
      <c r="J82" s="81"/>
      <c r="K82" s="83"/>
      <c r="L82" s="63" t="s">
        <v>233</v>
      </c>
      <c r="N82" s="81"/>
      <c r="O82" s="105"/>
      <c r="P82" s="105"/>
      <c r="Q82" s="105"/>
      <c r="R82" s="105"/>
      <c r="S82" s="105"/>
      <c r="T82" s="116"/>
      <c r="U82" s="53"/>
      <c r="V82" s="53"/>
      <c r="W82" s="105"/>
      <c r="X82" s="105"/>
      <c r="Y82" s="105"/>
      <c r="Z82" s="105"/>
      <c r="AA82" s="105"/>
      <c r="AB82" s="116"/>
      <c r="AC82" s="53"/>
      <c r="AD82" s="53"/>
      <c r="AE82" s="53"/>
      <c r="AF82" s="53"/>
      <c r="AG82" s="53"/>
      <c r="AH82" s="53"/>
      <c r="AI82" s="53"/>
      <c r="AJ82" s="116"/>
      <c r="AK82" s="53"/>
      <c r="AL82" s="48"/>
      <c r="AM82" s="48"/>
      <c r="AZ82" s="42"/>
      <c r="BB82" s="581" t="s">
        <v>239</v>
      </c>
      <c r="BC82" s="582"/>
      <c r="BD82" s="103">
        <v>80</v>
      </c>
      <c r="BE82" s="103">
        <v>90</v>
      </c>
      <c r="BF82" s="225">
        <v>90</v>
      </c>
    </row>
    <row r="83" spans="1:75" x14ac:dyDescent="0.35">
      <c r="A83" s="53"/>
      <c r="B83" s="53"/>
      <c r="C83" s="53" t="s">
        <v>0</v>
      </c>
      <c r="D83" s="52">
        <v>1</v>
      </c>
      <c r="E83" s="226" t="s">
        <v>234</v>
      </c>
      <c r="F83" s="24"/>
      <c r="G83" s="69">
        <v>4</v>
      </c>
      <c r="H83" s="69">
        <v>5</v>
      </c>
      <c r="I83" s="69">
        <v>0</v>
      </c>
      <c r="J83" s="70" t="s">
        <v>1</v>
      </c>
      <c r="K83" s="69">
        <v>0</v>
      </c>
      <c r="L83" s="69">
        <v>0</v>
      </c>
      <c r="N83" s="24"/>
      <c r="O83" s="227"/>
      <c r="P83" s="227"/>
      <c r="Q83" s="227"/>
      <c r="R83" s="228"/>
      <c r="S83" s="227"/>
      <c r="T83" s="227"/>
      <c r="U83" s="53"/>
      <c r="V83" s="53"/>
      <c r="W83" s="227"/>
      <c r="X83" s="227"/>
      <c r="Y83" s="227"/>
      <c r="Z83" s="228"/>
      <c r="AA83" s="227"/>
      <c r="AB83" s="227"/>
      <c r="AC83" s="53"/>
      <c r="AD83" s="53"/>
      <c r="AE83" s="229"/>
      <c r="AF83" s="229"/>
      <c r="AG83" s="229"/>
      <c r="AH83" s="230"/>
      <c r="AI83" s="229"/>
      <c r="AJ83" s="229"/>
      <c r="AK83" s="53"/>
      <c r="AL83" s="48"/>
      <c r="AM83" s="48"/>
      <c r="AZ83" s="42"/>
      <c r="BB83" s="581" t="s">
        <v>283</v>
      </c>
      <c r="BC83" s="582"/>
      <c r="BD83" s="103">
        <v>100</v>
      </c>
      <c r="BE83" s="103">
        <v>100</v>
      </c>
      <c r="BF83" s="225">
        <v>120</v>
      </c>
    </row>
    <row r="84" spans="1:75" x14ac:dyDescent="0.35">
      <c r="A84" s="53"/>
      <c r="B84" s="53"/>
      <c r="C84" s="53" t="s">
        <v>0</v>
      </c>
      <c r="D84" s="52">
        <v>2</v>
      </c>
      <c r="E84" s="55" t="s">
        <v>235</v>
      </c>
      <c r="F84" s="24"/>
      <c r="G84" s="69"/>
      <c r="H84" s="69">
        <v>5</v>
      </c>
      <c r="I84" s="69">
        <v>0</v>
      </c>
      <c r="J84" s="73" t="s">
        <v>1</v>
      </c>
      <c r="K84" s="69">
        <v>0</v>
      </c>
      <c r="L84" s="69">
        <v>0</v>
      </c>
      <c r="N84" s="24"/>
      <c r="O84" s="227"/>
      <c r="P84" s="227"/>
      <c r="Q84" s="227"/>
      <c r="R84" s="119"/>
      <c r="S84" s="227"/>
      <c r="T84" s="227"/>
      <c r="U84" s="53"/>
      <c r="V84" s="53"/>
      <c r="W84" s="227"/>
      <c r="X84" s="227"/>
      <c r="Y84" s="227"/>
      <c r="Z84" s="119"/>
      <c r="AA84" s="227"/>
      <c r="AB84" s="227"/>
      <c r="AC84" s="53"/>
      <c r="AD84" s="53"/>
      <c r="AE84" s="53"/>
      <c r="AF84" s="53"/>
      <c r="AG84" s="53"/>
      <c r="AH84" s="119"/>
      <c r="AI84" s="53"/>
      <c r="AJ84" s="53"/>
      <c r="AK84" s="53"/>
      <c r="AL84" s="48"/>
      <c r="AM84" s="48"/>
      <c r="AY84" s="104"/>
      <c r="AZ84" s="42"/>
      <c r="BB84" s="581" t="s">
        <v>241</v>
      </c>
      <c r="BC84" s="582"/>
      <c r="BD84" s="103">
        <v>30</v>
      </c>
      <c r="BE84" s="103">
        <v>25</v>
      </c>
      <c r="BF84" s="225">
        <v>25</v>
      </c>
    </row>
    <row r="85" spans="1:75" x14ac:dyDescent="0.35">
      <c r="A85" s="53"/>
      <c r="B85" s="53"/>
      <c r="C85" s="53" t="s">
        <v>0</v>
      </c>
      <c r="D85" s="52">
        <v>3</v>
      </c>
      <c r="E85" s="55" t="s">
        <v>236</v>
      </c>
      <c r="F85" s="24"/>
      <c r="G85" s="69"/>
      <c r="H85" s="69">
        <v>1</v>
      </c>
      <c r="I85" s="69">
        <v>5</v>
      </c>
      <c r="J85" s="73" t="s">
        <v>1</v>
      </c>
      <c r="K85" s="69">
        <v>0</v>
      </c>
      <c r="L85" s="69">
        <v>0</v>
      </c>
      <c r="N85" s="24"/>
      <c r="O85" s="227"/>
      <c r="P85" s="227"/>
      <c r="Q85" s="227"/>
      <c r="R85" s="119"/>
      <c r="S85" s="227"/>
      <c r="T85" s="227"/>
      <c r="U85" s="53"/>
      <c r="V85" s="53"/>
      <c r="W85" s="227"/>
      <c r="X85" s="227"/>
      <c r="Y85" s="227"/>
      <c r="Z85" s="119"/>
      <c r="AA85" s="227"/>
      <c r="AB85" s="227"/>
      <c r="AC85" s="53"/>
      <c r="AD85" s="53"/>
      <c r="AE85" s="53"/>
      <c r="AF85" s="53"/>
      <c r="AG85" s="53"/>
      <c r="AH85" s="53"/>
      <c r="AI85" s="53"/>
      <c r="AJ85" s="53"/>
      <c r="AK85" s="53"/>
      <c r="AL85" s="48"/>
      <c r="AM85" s="48"/>
      <c r="AZ85" s="42"/>
      <c r="BB85" s="581" t="s">
        <v>242</v>
      </c>
      <c r="BC85" s="582"/>
      <c r="BD85" s="103">
        <v>70</v>
      </c>
      <c r="BE85" s="103">
        <v>70</v>
      </c>
      <c r="BF85" s="225">
        <v>80</v>
      </c>
    </row>
    <row r="86" spans="1:75" ht="16" thickBot="1" x14ac:dyDescent="0.4">
      <c r="A86" s="48"/>
      <c r="B86" s="48"/>
      <c r="C86" s="53" t="s">
        <v>0</v>
      </c>
      <c r="D86" s="52">
        <v>4</v>
      </c>
      <c r="E86" s="55" t="s">
        <v>237</v>
      </c>
      <c r="F86" s="24"/>
      <c r="G86" s="69"/>
      <c r="H86" s="69">
        <v>2</v>
      </c>
      <c r="I86" s="69">
        <v>0</v>
      </c>
      <c r="J86" s="73" t="s">
        <v>1</v>
      </c>
      <c r="K86" s="69">
        <v>0</v>
      </c>
      <c r="L86" s="69">
        <v>0</v>
      </c>
      <c r="N86" s="24"/>
      <c r="O86" s="227"/>
      <c r="P86" s="227"/>
      <c r="Q86" s="227"/>
      <c r="R86" s="119"/>
      <c r="S86" s="227"/>
      <c r="T86" s="227"/>
      <c r="U86" s="48"/>
      <c r="V86" s="48"/>
      <c r="W86" s="227"/>
      <c r="X86" s="227"/>
      <c r="Y86" s="227"/>
      <c r="Z86" s="119"/>
      <c r="AA86" s="227"/>
      <c r="AB86" s="227"/>
      <c r="AC86" s="48"/>
      <c r="AD86" s="48"/>
      <c r="AE86" s="48"/>
      <c r="AF86" s="48"/>
      <c r="AG86" s="48"/>
      <c r="AH86" s="48"/>
      <c r="AI86" s="48"/>
      <c r="AJ86" s="48"/>
      <c r="AK86" s="48"/>
      <c r="AL86" s="48"/>
      <c r="AM86" s="48"/>
      <c r="AN86" s="104"/>
      <c r="AO86" s="104"/>
      <c r="AP86" s="104"/>
      <c r="AQ86" s="104"/>
      <c r="AR86" s="104"/>
      <c r="AS86" s="104"/>
      <c r="AT86" s="104"/>
      <c r="AU86" s="104"/>
      <c r="AV86" s="104"/>
      <c r="AW86" s="104"/>
      <c r="AX86" s="104"/>
      <c r="AY86" s="104"/>
      <c r="AZ86" s="42"/>
      <c r="BB86" s="583" t="s">
        <v>243</v>
      </c>
      <c r="BC86" s="584"/>
      <c r="BD86" s="103">
        <v>10</v>
      </c>
      <c r="BE86" s="103">
        <v>20</v>
      </c>
      <c r="BF86" s="225">
        <v>10</v>
      </c>
    </row>
    <row r="87" spans="1:75" ht="16" thickBot="1" x14ac:dyDescent="0.4">
      <c r="A87" s="104"/>
      <c r="C87" s="53" t="s">
        <v>0</v>
      </c>
      <c r="D87" s="53">
        <v>5</v>
      </c>
      <c r="E87" s="55" t="s">
        <v>238</v>
      </c>
      <c r="F87" s="61"/>
      <c r="G87" s="69"/>
      <c r="H87" s="69">
        <v>5</v>
      </c>
      <c r="I87" s="69">
        <v>0</v>
      </c>
      <c r="J87" s="73" t="s">
        <v>1</v>
      </c>
      <c r="K87" s="69">
        <v>0</v>
      </c>
      <c r="L87" s="69">
        <v>0</v>
      </c>
      <c r="N87" s="24"/>
      <c r="O87" s="227"/>
      <c r="P87" s="227"/>
      <c r="Q87" s="227"/>
      <c r="R87" s="119"/>
      <c r="S87" s="227"/>
      <c r="T87" s="227"/>
      <c r="U87" s="48"/>
      <c r="V87" s="48"/>
      <c r="W87" s="227"/>
      <c r="X87" s="227"/>
      <c r="Y87" s="227"/>
      <c r="Z87" s="119"/>
      <c r="AA87" s="227"/>
      <c r="AB87" s="227"/>
      <c r="AC87" s="48"/>
      <c r="AD87" s="48"/>
      <c r="AE87" s="48"/>
      <c r="AF87" s="48"/>
      <c r="AG87" s="48"/>
      <c r="AH87" s="48"/>
      <c r="AZ87" s="42"/>
      <c r="BB87" s="231" t="s">
        <v>244</v>
      </c>
      <c r="BC87" s="232"/>
      <c r="BD87" s="233">
        <v>280</v>
      </c>
      <c r="BE87" s="233">
        <v>400</v>
      </c>
      <c r="BF87" s="234">
        <v>380</v>
      </c>
    </row>
    <row r="88" spans="1:75" ht="16" thickBot="1" x14ac:dyDescent="0.4">
      <c r="C88" s="53" t="s">
        <v>0</v>
      </c>
      <c r="D88" s="52">
        <v>6</v>
      </c>
      <c r="E88" s="55" t="s">
        <v>239</v>
      </c>
      <c r="F88" s="104"/>
      <c r="G88" s="69"/>
      <c r="H88" s="69">
        <v>8</v>
      </c>
      <c r="I88" s="69">
        <v>0</v>
      </c>
      <c r="J88" s="73" t="s">
        <v>1</v>
      </c>
      <c r="K88" s="69">
        <v>0</v>
      </c>
      <c r="L88" s="69">
        <v>0</v>
      </c>
      <c r="O88" s="227"/>
      <c r="P88" s="227"/>
      <c r="Q88" s="227"/>
      <c r="R88" s="119"/>
      <c r="S88" s="227"/>
      <c r="T88" s="227"/>
      <c r="U88" s="48"/>
      <c r="V88" s="48"/>
      <c r="W88" s="227"/>
      <c r="X88" s="227"/>
      <c r="Y88" s="227"/>
      <c r="Z88" s="119"/>
      <c r="AA88" s="227"/>
      <c r="AB88" s="227"/>
      <c r="AC88" s="48"/>
      <c r="AD88" s="48"/>
      <c r="AE88" s="48"/>
      <c r="AF88" s="48"/>
      <c r="AG88" s="48"/>
      <c r="AH88" s="48"/>
      <c r="AZ88" s="42"/>
      <c r="BB88" s="235"/>
      <c r="BC88" s="236" t="s">
        <v>43</v>
      </c>
      <c r="BD88" s="237">
        <f>SUM(BD77:BD87)</f>
        <v>1155</v>
      </c>
      <c r="BE88" s="237">
        <f>SUM(BE77:BE87)</f>
        <v>1315</v>
      </c>
      <c r="BF88" s="238">
        <f>SUM(BF77:BF87)</f>
        <v>1305</v>
      </c>
    </row>
    <row r="89" spans="1:75" x14ac:dyDescent="0.35">
      <c r="C89" s="53" t="s">
        <v>0</v>
      </c>
      <c r="D89" s="52">
        <v>7</v>
      </c>
      <c r="E89" s="55" t="s">
        <v>240</v>
      </c>
      <c r="F89" s="104"/>
      <c r="G89" s="69">
        <v>1</v>
      </c>
      <c r="H89" s="69">
        <v>0</v>
      </c>
      <c r="I89" s="69">
        <v>0</v>
      </c>
      <c r="J89" s="73" t="s">
        <v>1</v>
      </c>
      <c r="K89" s="69">
        <v>0</v>
      </c>
      <c r="L89" s="69">
        <v>0</v>
      </c>
      <c r="O89" s="227"/>
      <c r="P89" s="227"/>
      <c r="Q89" s="227"/>
      <c r="R89" s="119"/>
      <c r="S89" s="227"/>
      <c r="T89" s="227"/>
      <c r="U89" s="48"/>
      <c r="V89" s="48"/>
      <c r="W89" s="227"/>
      <c r="X89" s="227"/>
      <c r="Y89" s="227"/>
      <c r="Z89" s="119"/>
      <c r="AA89" s="227"/>
      <c r="AB89" s="227"/>
      <c r="AC89" s="48"/>
      <c r="AD89" s="48"/>
      <c r="AE89" s="48"/>
      <c r="AF89" s="48"/>
      <c r="AG89" s="48"/>
      <c r="AH89" s="48"/>
      <c r="AO89" s="52"/>
      <c r="AP89" s="52"/>
      <c r="AQ89" s="52"/>
      <c r="AR89" s="52"/>
      <c r="AS89" s="52"/>
      <c r="AT89" s="52"/>
      <c r="AU89" s="52"/>
      <c r="AV89" s="52"/>
      <c r="AW89" s="52"/>
      <c r="AX89" s="52"/>
      <c r="AZ89" s="42"/>
    </row>
    <row r="90" spans="1:75" x14ac:dyDescent="0.35">
      <c r="C90" s="53" t="s">
        <v>0</v>
      </c>
      <c r="D90" s="53">
        <v>8</v>
      </c>
      <c r="E90" s="55" t="s">
        <v>241</v>
      </c>
      <c r="F90" s="104"/>
      <c r="G90" s="69"/>
      <c r="H90" s="69">
        <v>3</v>
      </c>
      <c r="I90" s="69">
        <v>0</v>
      </c>
      <c r="J90" s="73" t="s">
        <v>1</v>
      </c>
      <c r="K90" s="69">
        <v>0</v>
      </c>
      <c r="L90" s="69">
        <v>0</v>
      </c>
      <c r="O90" s="227"/>
      <c r="P90" s="227"/>
      <c r="Q90" s="227"/>
      <c r="R90" s="119"/>
      <c r="S90" s="227"/>
      <c r="T90" s="227"/>
      <c r="U90" s="48"/>
      <c r="V90" s="48"/>
      <c r="W90" s="227"/>
      <c r="X90" s="227"/>
      <c r="Y90" s="227"/>
      <c r="Z90" s="119"/>
      <c r="AA90" s="227"/>
      <c r="AB90" s="227"/>
      <c r="AC90" s="48"/>
      <c r="AD90" s="48"/>
      <c r="AE90" s="48"/>
      <c r="AF90" s="48"/>
      <c r="AG90" s="48"/>
      <c r="AH90" s="48"/>
      <c r="AO90" s="52"/>
      <c r="AP90" s="52"/>
      <c r="AQ90" s="52"/>
      <c r="AR90" s="52"/>
      <c r="AS90" s="52"/>
      <c r="AT90" s="52"/>
      <c r="AU90" s="52"/>
      <c r="AV90" s="52"/>
      <c r="AW90" s="52"/>
      <c r="AX90" s="52"/>
      <c r="AZ90" s="42"/>
    </row>
    <row r="91" spans="1:75" x14ac:dyDescent="0.35">
      <c r="C91" s="53" t="s">
        <v>0</v>
      </c>
      <c r="D91" s="52">
        <v>9</v>
      </c>
      <c r="E91" s="55" t="s">
        <v>242</v>
      </c>
      <c r="F91" s="104"/>
      <c r="G91" s="69"/>
      <c r="H91" s="69">
        <v>7</v>
      </c>
      <c r="I91" s="69">
        <v>0</v>
      </c>
      <c r="J91" s="73" t="s">
        <v>1</v>
      </c>
      <c r="K91" s="69">
        <v>0</v>
      </c>
      <c r="L91" s="69">
        <v>0</v>
      </c>
      <c r="O91" s="227"/>
      <c r="P91" s="227"/>
      <c r="Q91" s="227"/>
      <c r="R91" s="119"/>
      <c r="S91" s="227"/>
      <c r="T91" s="227"/>
      <c r="U91" s="48"/>
      <c r="V91" s="48"/>
      <c r="W91" s="227"/>
      <c r="X91" s="227"/>
      <c r="Y91" s="227"/>
      <c r="Z91" s="119"/>
      <c r="AA91" s="227"/>
      <c r="AB91" s="227"/>
      <c r="AC91" s="48"/>
      <c r="AD91" s="48"/>
      <c r="AE91" s="48"/>
      <c r="AF91" s="48"/>
      <c r="AG91" s="48"/>
      <c r="AH91" s="48"/>
      <c r="AO91" s="52"/>
      <c r="AP91" s="52"/>
      <c r="AQ91" s="52"/>
      <c r="AR91" s="52"/>
      <c r="AS91" s="52"/>
      <c r="AT91" s="52"/>
      <c r="AU91" s="52"/>
      <c r="AV91" s="52"/>
      <c r="AW91" s="52"/>
      <c r="AX91" s="52"/>
      <c r="AZ91" s="42"/>
      <c r="BB91" s="217" t="s">
        <v>765</v>
      </c>
      <c r="BC91" s="26"/>
      <c r="BD91" s="26"/>
      <c r="BE91" s="26"/>
      <c r="BF91" s="26"/>
      <c r="BH91" s="48"/>
      <c r="BI91" s="48"/>
      <c r="BJ91" s="48"/>
      <c r="BK91" s="48"/>
      <c r="BL91" s="48"/>
      <c r="BM91" s="48"/>
      <c r="BN91" s="48"/>
      <c r="BO91" s="48"/>
      <c r="BP91" s="48"/>
      <c r="BQ91" s="48"/>
      <c r="BR91" s="48"/>
      <c r="BS91" s="48"/>
      <c r="BT91" s="48"/>
      <c r="BU91" s="48"/>
      <c r="BV91" s="48"/>
      <c r="BW91" s="48"/>
    </row>
    <row r="92" spans="1:75" ht="16" thickBot="1" x14ac:dyDescent="0.4">
      <c r="C92" s="53" t="s">
        <v>0</v>
      </c>
      <c r="D92" s="52">
        <v>10</v>
      </c>
      <c r="E92" s="55" t="s">
        <v>243</v>
      </c>
      <c r="F92" s="104"/>
      <c r="G92" s="69"/>
      <c r="H92" s="69">
        <v>1</v>
      </c>
      <c r="I92" s="69">
        <v>0</v>
      </c>
      <c r="J92" s="73" t="s">
        <v>1</v>
      </c>
      <c r="K92" s="69">
        <v>0</v>
      </c>
      <c r="L92" s="69">
        <v>0</v>
      </c>
      <c r="O92" s="227"/>
      <c r="P92" s="227"/>
      <c r="Q92" s="227"/>
      <c r="R92" s="119"/>
      <c r="S92" s="227"/>
      <c r="T92" s="227"/>
      <c r="U92" s="48"/>
      <c r="V92" s="48"/>
      <c r="W92" s="227"/>
      <c r="X92" s="227"/>
      <c r="Y92" s="227"/>
      <c r="Z92" s="119"/>
      <c r="AA92" s="227"/>
      <c r="AB92" s="227"/>
      <c r="AC92" s="48"/>
      <c r="AD92" s="48"/>
      <c r="AE92" s="48"/>
      <c r="AF92" s="48"/>
      <c r="AG92" s="48"/>
      <c r="AH92" s="48"/>
      <c r="AO92" s="52"/>
      <c r="AP92" s="52"/>
      <c r="AQ92" s="52"/>
      <c r="AR92" s="52"/>
      <c r="AS92" s="52"/>
      <c r="AT92" s="52"/>
      <c r="AU92" s="52"/>
      <c r="AV92" s="52"/>
      <c r="AW92" s="52"/>
      <c r="AX92" s="52"/>
      <c r="AZ92" s="42"/>
      <c r="BB92" s="204" t="s">
        <v>281</v>
      </c>
      <c r="BH92" s="53"/>
      <c r="BI92" s="53"/>
      <c r="BJ92" s="53"/>
      <c r="BK92" s="53"/>
      <c r="BL92" s="53"/>
      <c r="BM92" s="53"/>
      <c r="BN92" s="53"/>
      <c r="BO92" s="53"/>
      <c r="BP92" s="53"/>
      <c r="BQ92" s="53"/>
      <c r="BR92" s="53"/>
      <c r="BS92" s="53"/>
      <c r="BT92" s="53"/>
      <c r="BU92" s="53"/>
      <c r="BV92" s="53"/>
      <c r="BW92" s="53"/>
    </row>
    <row r="93" spans="1:75" ht="19.5" customHeight="1" x14ac:dyDescent="0.35">
      <c r="C93" s="53" t="s">
        <v>0</v>
      </c>
      <c r="D93" s="53">
        <v>11</v>
      </c>
      <c r="E93" s="55" t="s">
        <v>244</v>
      </c>
      <c r="F93" s="104"/>
      <c r="G93" s="69">
        <v>2</v>
      </c>
      <c r="H93" s="69">
        <v>8</v>
      </c>
      <c r="I93" s="69">
        <v>0</v>
      </c>
      <c r="J93" s="73" t="s">
        <v>1</v>
      </c>
      <c r="K93" s="69">
        <v>0</v>
      </c>
      <c r="L93" s="69">
        <v>0</v>
      </c>
      <c r="O93" s="227"/>
      <c r="P93" s="227"/>
      <c r="Q93" s="227"/>
      <c r="R93" s="119"/>
      <c r="S93" s="227"/>
      <c r="T93" s="227"/>
      <c r="U93" s="48"/>
      <c r="V93" s="48"/>
      <c r="W93" s="227"/>
      <c r="X93" s="227"/>
      <c r="Y93" s="227"/>
      <c r="Z93" s="119"/>
      <c r="AA93" s="227"/>
      <c r="AB93" s="227"/>
      <c r="AC93" s="48"/>
      <c r="AD93" s="48"/>
      <c r="AE93" s="48"/>
      <c r="AF93" s="48"/>
      <c r="AG93" s="48"/>
      <c r="AH93" s="48"/>
      <c r="AI93" s="104"/>
      <c r="AJ93" s="104"/>
      <c r="AK93" s="104"/>
      <c r="AL93" s="104"/>
      <c r="AM93" s="104"/>
      <c r="AN93" s="104"/>
      <c r="AO93" s="53"/>
      <c r="AP93" s="53"/>
      <c r="AQ93" s="53"/>
      <c r="AR93" s="53"/>
      <c r="AS93" s="53"/>
      <c r="AT93" s="53"/>
      <c r="AU93" s="53"/>
      <c r="AV93" s="53"/>
      <c r="AW93" s="53"/>
      <c r="AX93" s="53"/>
      <c r="AY93" s="104"/>
      <c r="AZ93" s="42"/>
      <c r="BB93" s="239" t="s">
        <v>144</v>
      </c>
      <c r="BC93" s="219" t="s">
        <v>717</v>
      </c>
      <c r="BD93" s="219" t="s">
        <v>718</v>
      </c>
      <c r="BE93" s="219" t="s">
        <v>719</v>
      </c>
      <c r="BG93" s="53"/>
      <c r="BH93" s="53"/>
      <c r="BI93" s="53"/>
      <c r="BJ93" s="53"/>
      <c r="BK93" s="53"/>
      <c r="BL93" s="53"/>
      <c r="BM93" s="53"/>
      <c r="BN93" s="53"/>
      <c r="BO93" s="53"/>
      <c r="BP93" s="53"/>
      <c r="BQ93" s="53"/>
      <c r="BR93" s="53"/>
      <c r="BS93" s="53"/>
      <c r="BT93" s="53"/>
      <c r="BU93" s="53"/>
      <c r="BV93" s="53"/>
    </row>
    <row r="94" spans="1:75" x14ac:dyDescent="0.35">
      <c r="G94" s="126"/>
      <c r="H94" s="126"/>
      <c r="I94" s="126"/>
      <c r="J94" s="126"/>
      <c r="K94" s="126"/>
      <c r="L94" s="126"/>
      <c r="M94" s="126"/>
      <c r="N94" s="126"/>
      <c r="AN94" s="52"/>
      <c r="AO94" s="52"/>
      <c r="AP94" s="52"/>
      <c r="AQ94" s="52"/>
      <c r="AR94" s="52"/>
      <c r="AS94" s="52"/>
      <c r="AT94" s="52"/>
      <c r="AU94" s="52"/>
      <c r="AV94" s="52"/>
      <c r="AW94" s="52"/>
      <c r="AX94" s="52"/>
      <c r="AZ94" s="42"/>
      <c r="BB94" s="240" t="s">
        <v>44</v>
      </c>
      <c r="BC94" s="222">
        <v>1200</v>
      </c>
      <c r="BD94" s="65">
        <v>1000</v>
      </c>
      <c r="BE94" s="223">
        <v>1477</v>
      </c>
      <c r="BG94" s="53"/>
      <c r="BH94" s="53"/>
      <c r="BI94" s="53"/>
      <c r="BJ94" s="53"/>
      <c r="BK94" s="53"/>
      <c r="BL94" s="53"/>
      <c r="BM94" s="53"/>
      <c r="BN94" s="53"/>
      <c r="BO94" s="53"/>
      <c r="BP94" s="53"/>
      <c r="BQ94" s="53"/>
      <c r="BR94" s="53"/>
      <c r="BS94" s="53"/>
      <c r="BT94" s="53"/>
      <c r="BU94" s="53"/>
      <c r="BV94" s="53"/>
    </row>
    <row r="95" spans="1:75" ht="29" x14ac:dyDescent="0.35">
      <c r="AV95" s="53"/>
      <c r="AW95" s="53"/>
      <c r="AX95" s="53"/>
      <c r="AZ95" s="42"/>
      <c r="BB95" s="241" t="s">
        <v>269</v>
      </c>
      <c r="BC95" s="222">
        <v>170</v>
      </c>
      <c r="BD95" s="65">
        <v>170</v>
      </c>
      <c r="BE95" s="56">
        <v>170</v>
      </c>
      <c r="BH95" s="53"/>
      <c r="BI95" s="53"/>
      <c r="BJ95" s="53"/>
      <c r="BK95" s="53"/>
      <c r="BL95" s="53"/>
      <c r="BM95" s="53"/>
      <c r="BN95" s="53"/>
      <c r="BO95" s="53"/>
      <c r="BP95" s="53"/>
      <c r="BQ95" s="53"/>
      <c r="BR95" s="53"/>
      <c r="BS95" s="53"/>
      <c r="BT95" s="53"/>
      <c r="BU95" s="53"/>
      <c r="BV95" s="53"/>
      <c r="BW95" s="53"/>
    </row>
    <row r="96" spans="1:75" x14ac:dyDescent="0.35">
      <c r="AZ96" s="42"/>
      <c r="BB96" s="241" t="s">
        <v>270</v>
      </c>
      <c r="BC96" s="65">
        <v>100</v>
      </c>
      <c r="BD96" s="65">
        <v>80</v>
      </c>
      <c r="BE96" s="56">
        <v>150</v>
      </c>
      <c r="BH96" s="53"/>
      <c r="BI96" s="53"/>
      <c r="BJ96" s="53"/>
      <c r="BK96" s="53"/>
      <c r="BL96" s="53"/>
      <c r="BM96" s="53"/>
      <c r="BN96" s="53"/>
      <c r="BO96" s="53"/>
      <c r="BP96" s="53"/>
      <c r="BQ96" s="53"/>
      <c r="BR96" s="53"/>
      <c r="BS96" s="53"/>
      <c r="BT96" s="53"/>
      <c r="BU96" s="53"/>
      <c r="BV96" s="229"/>
      <c r="BW96" s="229"/>
    </row>
    <row r="97" spans="1:78" ht="33" customHeight="1" thickBot="1" x14ac:dyDescent="0.4">
      <c r="A97" s="206"/>
      <c r="B97" s="206"/>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15"/>
      <c r="AW97" s="216"/>
      <c r="AX97" s="216"/>
      <c r="AY97" s="216"/>
      <c r="AZ97" s="207"/>
      <c r="BB97" s="242" t="s">
        <v>720</v>
      </c>
      <c r="BC97" s="243">
        <v>30</v>
      </c>
      <c r="BD97" s="243">
        <v>10</v>
      </c>
      <c r="BE97" s="244">
        <v>50</v>
      </c>
      <c r="BH97" s="53"/>
      <c r="BI97" s="53"/>
      <c r="BJ97" s="53"/>
      <c r="BK97" s="53"/>
      <c r="BL97" s="53"/>
      <c r="BM97" s="53"/>
      <c r="BN97" s="53"/>
      <c r="BO97" s="53"/>
      <c r="BP97" s="53"/>
      <c r="BQ97" s="53"/>
      <c r="BR97" s="53"/>
      <c r="BS97" s="53"/>
      <c r="BT97" s="53"/>
      <c r="BU97" s="53"/>
      <c r="BV97" s="53"/>
      <c r="BW97" s="229"/>
    </row>
    <row r="98" spans="1:78" ht="16" thickBot="1" x14ac:dyDescent="0.4">
      <c r="AV98" s="53"/>
      <c r="AW98" s="48"/>
      <c r="AX98" s="48"/>
      <c r="AY98" s="48"/>
      <c r="AZ98" s="42"/>
      <c r="BB98" s="245" t="s">
        <v>43</v>
      </c>
      <c r="BC98" s="246">
        <f>SUM(BC94:BC97)</f>
        <v>1500</v>
      </c>
      <c r="BD98" s="246">
        <f>SUM(BD94:BD97)</f>
        <v>1260</v>
      </c>
      <c r="BE98" s="238">
        <f>SUM(BE94:BE97)</f>
        <v>1847</v>
      </c>
      <c r="BH98" s="53"/>
      <c r="BI98" s="53"/>
      <c r="BJ98" s="53"/>
      <c r="BK98" s="53"/>
      <c r="BL98" s="53"/>
      <c r="BM98" s="53"/>
      <c r="BN98" s="53"/>
      <c r="BO98" s="53"/>
      <c r="BP98" s="53"/>
      <c r="BQ98" s="53"/>
      <c r="BR98" s="53"/>
      <c r="BS98" s="53"/>
      <c r="BT98" s="53"/>
      <c r="BU98" s="53"/>
      <c r="BV98" s="53"/>
      <c r="BW98" s="229"/>
    </row>
    <row r="99" spans="1:78" x14ac:dyDescent="0.35">
      <c r="AV99" s="229"/>
      <c r="AW99" s="48"/>
      <c r="AX99" s="48"/>
      <c r="AY99" s="48"/>
      <c r="AZ99" s="42"/>
      <c r="BH99" s="53"/>
      <c r="BI99" s="53"/>
      <c r="BJ99" s="53"/>
      <c r="BK99" s="53"/>
      <c r="BL99" s="53"/>
      <c r="BM99" s="53"/>
      <c r="BN99" s="53"/>
      <c r="BO99" s="53"/>
      <c r="BP99" s="53"/>
      <c r="BQ99" s="53"/>
      <c r="BR99" s="53"/>
      <c r="BS99" s="53"/>
      <c r="BT99" s="53"/>
      <c r="BU99" s="53"/>
      <c r="BV99" s="53"/>
      <c r="BW99" s="53"/>
    </row>
    <row r="100" spans="1:78" x14ac:dyDescent="0.35">
      <c r="A100" s="48"/>
      <c r="B100" s="48"/>
      <c r="C100" s="2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2"/>
      <c r="BH100" s="53"/>
      <c r="BI100" s="53"/>
      <c r="BJ100" s="53"/>
      <c r="BK100" s="53"/>
      <c r="BL100" s="53"/>
      <c r="BM100" s="53"/>
      <c r="BN100" s="53"/>
      <c r="BO100" s="53"/>
      <c r="BP100" s="53"/>
      <c r="BQ100" s="53"/>
      <c r="BR100" s="53"/>
      <c r="BS100" s="53"/>
      <c r="BT100" s="53"/>
      <c r="BU100" s="53"/>
      <c r="BV100" s="53"/>
      <c r="BW100" s="53"/>
    </row>
    <row r="101" spans="1:78" x14ac:dyDescent="0.3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248"/>
      <c r="AS101" s="229"/>
      <c r="AT101" s="230"/>
      <c r="AU101" s="229"/>
      <c r="AV101" s="229"/>
      <c r="AW101" s="48"/>
      <c r="AX101" s="48"/>
      <c r="AY101" s="48"/>
      <c r="AZ101" s="42"/>
      <c r="BB101" s="249" t="s">
        <v>721</v>
      </c>
      <c r="BC101" s="26"/>
      <c r="BD101" s="26"/>
      <c r="BE101" s="26"/>
      <c r="BH101" s="53"/>
      <c r="BI101" s="53"/>
      <c r="BJ101" s="53"/>
      <c r="BK101" s="53"/>
      <c r="BL101" s="53"/>
      <c r="BM101" s="53"/>
      <c r="BN101" s="53"/>
      <c r="BO101" s="53"/>
      <c r="BP101" s="53"/>
      <c r="BQ101" s="53"/>
      <c r="BR101" s="53"/>
      <c r="BS101" s="53"/>
      <c r="BT101" s="53"/>
      <c r="BU101" s="53"/>
      <c r="BV101" s="53"/>
      <c r="BW101" s="53"/>
    </row>
    <row r="102" spans="1:78" ht="16" thickBot="1" x14ac:dyDescent="0.4">
      <c r="A102" s="116" t="s">
        <v>3</v>
      </c>
      <c r="B102" s="77" t="s">
        <v>111</v>
      </c>
      <c r="C102" s="126"/>
      <c r="D102" s="126"/>
      <c r="E102" s="126"/>
      <c r="F102" s="126"/>
      <c r="G102" s="126"/>
      <c r="H102" s="126"/>
      <c r="I102" s="126"/>
      <c r="J102" s="126"/>
      <c r="K102" s="126"/>
      <c r="L102" s="126"/>
      <c r="M102" s="126"/>
      <c r="N102" s="126"/>
      <c r="O102" s="126"/>
      <c r="P102" s="126"/>
      <c r="AN102" s="52"/>
      <c r="AO102" s="53"/>
      <c r="AP102" s="53"/>
      <c r="AQ102" s="53"/>
      <c r="AR102" s="53"/>
      <c r="AS102" s="53"/>
      <c r="AT102" s="53"/>
      <c r="AU102" s="53"/>
      <c r="AV102" s="48"/>
      <c r="AW102" s="48"/>
      <c r="AX102" s="48"/>
      <c r="AY102" s="48"/>
      <c r="AZ102" s="42"/>
      <c r="BB102" s="17" t="s">
        <v>280</v>
      </c>
      <c r="BH102" s="53"/>
      <c r="BI102" s="53"/>
      <c r="BJ102" s="53"/>
      <c r="BK102" s="53"/>
      <c r="BL102" s="53"/>
      <c r="BM102" s="53"/>
      <c r="BN102" s="53"/>
      <c r="BO102" s="53"/>
      <c r="BP102" s="53"/>
      <c r="BQ102" s="53"/>
      <c r="BR102" s="53"/>
      <c r="BS102" s="53"/>
      <c r="BT102" s="53"/>
      <c r="BU102" s="53"/>
      <c r="BV102" s="53"/>
      <c r="BW102" s="53"/>
    </row>
    <row r="103" spans="1:78" ht="43.5" x14ac:dyDescent="0.35">
      <c r="A103" s="24"/>
      <c r="B103" s="64"/>
      <c r="C103" s="116"/>
      <c r="D103" s="52" t="s">
        <v>30</v>
      </c>
      <c r="E103" s="53" t="s">
        <v>31</v>
      </c>
      <c r="F103" s="53"/>
      <c r="G103" s="126"/>
      <c r="H103" s="126"/>
      <c r="I103" s="126"/>
      <c r="J103" s="126"/>
      <c r="K103" s="126"/>
      <c r="L103" s="126"/>
      <c r="AN103" s="52"/>
      <c r="AV103" s="229"/>
      <c r="AW103" s="48"/>
      <c r="AX103" s="48"/>
      <c r="AY103" s="48"/>
      <c r="AZ103" s="42"/>
      <c r="BB103" s="585" t="s">
        <v>144</v>
      </c>
      <c r="BC103" s="218" t="s">
        <v>265</v>
      </c>
      <c r="BD103" s="218" t="s">
        <v>266</v>
      </c>
      <c r="BE103" s="220" t="s">
        <v>267</v>
      </c>
      <c r="BH103" s="53"/>
      <c r="BI103" s="53"/>
      <c r="BJ103" s="53"/>
      <c r="BK103" s="53"/>
      <c r="BL103" s="53"/>
      <c r="BM103" s="53"/>
      <c r="BN103" s="53"/>
      <c r="BO103" s="53"/>
      <c r="BP103" s="53"/>
      <c r="BQ103" s="53"/>
      <c r="BR103" s="53"/>
      <c r="BS103" s="53"/>
      <c r="BT103" s="53"/>
      <c r="BU103" s="53"/>
      <c r="BV103" s="53"/>
      <c r="BW103" s="53"/>
    </row>
    <row r="104" spans="1:78" ht="16" thickBot="1" x14ac:dyDescent="0.4">
      <c r="A104" s="81"/>
      <c r="B104" s="126"/>
      <c r="C104" s="127"/>
      <c r="D104" s="53" t="s">
        <v>103</v>
      </c>
      <c r="E104" s="126"/>
      <c r="F104" s="126"/>
      <c r="G104" s="126"/>
      <c r="H104" s="126"/>
      <c r="I104" s="126"/>
      <c r="J104" s="126"/>
      <c r="K104" s="126"/>
      <c r="L104" s="126"/>
      <c r="AC104" s="118" t="s">
        <v>108</v>
      </c>
      <c r="AD104" s="24"/>
      <c r="AE104" s="53"/>
      <c r="AF104" s="53"/>
      <c r="AG104" s="53"/>
      <c r="AH104" s="24"/>
      <c r="AI104" s="53"/>
      <c r="AJ104" s="118" t="s">
        <v>109</v>
      </c>
      <c r="AN104" s="52"/>
      <c r="AO104" s="53"/>
      <c r="AP104" s="53"/>
      <c r="AQ104" s="53"/>
      <c r="AR104" s="53"/>
      <c r="AS104" s="53"/>
      <c r="AT104" s="53"/>
      <c r="AU104" s="53"/>
      <c r="AV104" s="48"/>
      <c r="AW104" s="48"/>
      <c r="AX104" s="48"/>
      <c r="AY104" s="48"/>
      <c r="AZ104" s="42"/>
      <c r="BB104" s="586"/>
      <c r="BC104" s="250">
        <f>BC98-BD88</f>
        <v>345</v>
      </c>
      <c r="BD104" s="251">
        <f>BD98-BE88</f>
        <v>-55</v>
      </c>
      <c r="BE104" s="252">
        <f t="shared" ref="BE104" si="0">BE98-BF88</f>
        <v>542</v>
      </c>
      <c r="BH104" s="53"/>
      <c r="BI104" s="53"/>
      <c r="BJ104" s="53"/>
      <c r="BK104" s="53"/>
      <c r="BL104" s="53"/>
      <c r="BM104" s="53"/>
      <c r="BN104" s="53"/>
      <c r="BO104" s="53"/>
      <c r="BP104" s="53"/>
      <c r="BQ104" s="53"/>
      <c r="BR104" s="53"/>
      <c r="BS104" s="53"/>
      <c r="BT104" s="53"/>
      <c r="BU104" s="53"/>
      <c r="BV104" s="53"/>
      <c r="BW104" s="53"/>
    </row>
    <row r="105" spans="1:78" x14ac:dyDescent="0.35">
      <c r="C105" s="126" t="s">
        <v>0</v>
      </c>
      <c r="D105" s="126" t="s">
        <v>112</v>
      </c>
      <c r="E105" s="126" t="s">
        <v>116</v>
      </c>
      <c r="G105" s="77"/>
      <c r="AC105" s="91"/>
      <c r="AD105" s="91"/>
      <c r="AE105" s="91"/>
      <c r="AF105" s="125" t="s">
        <v>1</v>
      </c>
      <c r="AG105" s="91"/>
      <c r="AH105" s="91"/>
      <c r="AJ105" s="91"/>
      <c r="AK105" s="91"/>
      <c r="AN105" s="52"/>
      <c r="AO105" s="53"/>
      <c r="AP105" s="53"/>
      <c r="AQ105" s="53"/>
      <c r="AR105" s="53"/>
      <c r="AS105" s="53"/>
      <c r="AT105" s="53"/>
      <c r="AU105" s="53"/>
      <c r="AV105" s="229"/>
      <c r="AW105" s="48"/>
      <c r="AX105" s="48"/>
      <c r="AY105" s="48"/>
      <c r="AZ105" s="42"/>
      <c r="BB105" s="53"/>
      <c r="BH105" s="53"/>
      <c r="BI105" s="53"/>
      <c r="BJ105" s="53"/>
      <c r="BK105" s="53"/>
      <c r="BL105" s="53"/>
      <c r="BM105" s="53"/>
      <c r="BN105" s="53"/>
      <c r="BO105" s="53"/>
      <c r="BP105" s="53"/>
      <c r="BQ105" s="53"/>
      <c r="BR105" s="53"/>
      <c r="BS105" s="53"/>
      <c r="BT105" s="53"/>
      <c r="BU105" s="53"/>
      <c r="BV105" s="53"/>
      <c r="BW105" s="53"/>
    </row>
    <row r="106" spans="1:78" x14ac:dyDescent="0.35">
      <c r="C106" s="126" t="s">
        <v>0</v>
      </c>
      <c r="D106" s="126" t="s">
        <v>113</v>
      </c>
      <c r="E106" s="126" t="s">
        <v>117</v>
      </c>
      <c r="G106" s="77"/>
      <c r="AC106" s="91"/>
      <c r="AD106" s="91"/>
      <c r="AE106" s="91"/>
      <c r="AF106" s="125" t="s">
        <v>1</v>
      </c>
      <c r="AG106" s="91"/>
      <c r="AH106" s="91"/>
      <c r="AJ106" s="91"/>
      <c r="AK106" s="91"/>
      <c r="AN106" s="52"/>
      <c r="AO106" s="53"/>
      <c r="AP106" s="53"/>
      <c r="AQ106" s="53"/>
      <c r="AR106" s="229"/>
      <c r="AS106" s="229"/>
      <c r="AT106" s="230"/>
      <c r="AU106" s="229"/>
      <c r="AV106" s="229"/>
      <c r="AW106" s="48"/>
      <c r="AX106" s="48"/>
      <c r="AY106" s="48"/>
      <c r="AZ106" s="42"/>
      <c r="BH106" s="53"/>
      <c r="BI106" s="53"/>
      <c r="BJ106" s="53"/>
      <c r="BK106" s="53"/>
      <c r="BL106" s="53"/>
      <c r="BM106" s="53"/>
      <c r="BN106" s="53"/>
      <c r="BO106" s="53"/>
      <c r="BP106" s="53"/>
      <c r="BQ106" s="53"/>
      <c r="BR106" s="53"/>
      <c r="BS106" s="53"/>
      <c r="BT106" s="53"/>
      <c r="BU106" s="53"/>
      <c r="BV106" s="53"/>
      <c r="BW106" s="53"/>
    </row>
    <row r="107" spans="1:78" x14ac:dyDescent="0.35">
      <c r="C107" s="126" t="s">
        <v>0</v>
      </c>
      <c r="D107" s="126">
        <v>2</v>
      </c>
      <c r="E107" s="77" t="s">
        <v>118</v>
      </c>
      <c r="G107" s="77"/>
      <c r="AC107" s="91"/>
      <c r="AD107" s="91"/>
      <c r="AE107" s="91"/>
      <c r="AF107" s="125" t="s">
        <v>1</v>
      </c>
      <c r="AG107" s="91"/>
      <c r="AH107" s="91"/>
      <c r="AJ107" s="91"/>
      <c r="AK107" s="91"/>
      <c r="AN107" s="53"/>
      <c r="AO107" s="53"/>
      <c r="AP107" s="53"/>
      <c r="AQ107" s="53"/>
      <c r="AR107" s="229"/>
      <c r="AS107" s="229"/>
      <c r="AT107" s="230"/>
      <c r="AU107" s="229"/>
      <c r="AV107" s="48"/>
      <c r="AW107" s="48"/>
      <c r="AX107" s="48"/>
      <c r="AY107" s="253"/>
      <c r="AZ107" s="42"/>
    </row>
    <row r="108" spans="1:78" x14ac:dyDescent="0.35">
      <c r="C108" s="126" t="s">
        <v>0</v>
      </c>
      <c r="D108" s="126">
        <v>3</v>
      </c>
      <c r="E108" s="77" t="s">
        <v>119</v>
      </c>
      <c r="G108" s="77"/>
      <c r="AC108" s="91"/>
      <c r="AD108" s="91"/>
      <c r="AE108" s="121">
        <v>3</v>
      </c>
      <c r="AF108" s="122" t="s">
        <v>1</v>
      </c>
      <c r="AG108" s="121">
        <v>0</v>
      </c>
      <c r="AH108" s="121">
        <v>0</v>
      </c>
      <c r="AJ108" s="66" t="s">
        <v>758</v>
      </c>
      <c r="AK108" s="66" t="s">
        <v>82</v>
      </c>
      <c r="AO108" s="53"/>
      <c r="AP108" s="53"/>
      <c r="AQ108" s="53"/>
      <c r="AR108" s="229"/>
      <c r="AS108" s="229"/>
      <c r="AT108" s="230"/>
      <c r="AU108" s="229"/>
      <c r="AV108" s="48"/>
      <c r="AW108" s="48"/>
      <c r="AX108" s="48"/>
      <c r="AY108" s="48"/>
      <c r="AZ108" s="42"/>
      <c r="BB108" s="26" t="s">
        <v>722</v>
      </c>
      <c r="BC108" s="208"/>
      <c r="BD108" s="26"/>
      <c r="BE108" s="26"/>
      <c r="BF108" s="26"/>
    </row>
    <row r="109" spans="1:78" x14ac:dyDescent="0.35">
      <c r="C109" s="126" t="s">
        <v>0</v>
      </c>
      <c r="D109" s="126">
        <v>4</v>
      </c>
      <c r="E109" s="126" t="s">
        <v>120</v>
      </c>
      <c r="G109" s="77"/>
      <c r="AC109" s="91"/>
      <c r="AD109" s="91"/>
      <c r="AE109" s="91"/>
      <c r="AF109" s="125" t="s">
        <v>1</v>
      </c>
      <c r="AG109" s="91"/>
      <c r="AH109" s="91"/>
      <c r="AJ109" s="91"/>
      <c r="AK109" s="91"/>
      <c r="AM109" s="53"/>
      <c r="AN109" s="53"/>
      <c r="AO109" s="53"/>
      <c r="AP109" s="53"/>
      <c r="AQ109" s="53"/>
      <c r="AR109" s="229"/>
      <c r="AS109" s="229"/>
      <c r="AT109" s="230"/>
      <c r="AU109" s="229"/>
      <c r="AV109" s="253"/>
      <c r="AW109" s="253"/>
      <c r="AX109" s="253"/>
      <c r="AY109" s="48"/>
      <c r="AZ109" s="42"/>
      <c r="BB109" s="209" t="s">
        <v>251</v>
      </c>
    </row>
    <row r="110" spans="1:78" x14ac:dyDescent="0.35">
      <c r="C110" s="126" t="s">
        <v>0</v>
      </c>
      <c r="D110" s="126" t="s">
        <v>114</v>
      </c>
      <c r="E110" s="77" t="s">
        <v>121</v>
      </c>
      <c r="G110" s="77"/>
      <c r="AC110" s="91"/>
      <c r="AD110" s="91"/>
      <c r="AE110" s="121">
        <v>6</v>
      </c>
      <c r="AF110" s="122" t="s">
        <v>1</v>
      </c>
      <c r="AG110" s="121">
        <v>0</v>
      </c>
      <c r="AH110" s="121">
        <v>0</v>
      </c>
      <c r="AJ110" s="66" t="s">
        <v>758</v>
      </c>
      <c r="AK110" s="66" t="s">
        <v>82</v>
      </c>
      <c r="AM110" s="53"/>
      <c r="AN110" s="53"/>
      <c r="AO110" s="53"/>
      <c r="AP110" s="53"/>
      <c r="AQ110" s="53"/>
      <c r="AR110" s="229"/>
      <c r="AS110" s="229"/>
      <c r="AT110" s="230"/>
      <c r="AU110" s="229"/>
      <c r="AV110" s="48"/>
      <c r="AW110" s="48"/>
      <c r="AX110" s="48"/>
      <c r="AY110" s="48"/>
      <c r="AZ110" s="42"/>
      <c r="BB110" s="38" t="s">
        <v>252</v>
      </c>
      <c r="BI110" s="104"/>
      <c r="BJ110" s="104"/>
      <c r="BK110" s="104"/>
      <c r="BL110" s="104"/>
      <c r="BM110" s="104"/>
      <c r="BN110" s="104"/>
      <c r="BO110" s="104"/>
      <c r="BP110" s="104"/>
      <c r="BQ110" s="104"/>
      <c r="BR110" s="104"/>
      <c r="BS110" s="104"/>
      <c r="BT110" s="104"/>
      <c r="BU110" s="104"/>
      <c r="BV110" s="104"/>
      <c r="BW110" s="104"/>
      <c r="BX110" s="104"/>
      <c r="BY110" s="104"/>
      <c r="BZ110" s="104"/>
    </row>
    <row r="111" spans="1:78" x14ac:dyDescent="0.35">
      <c r="C111" s="126" t="s">
        <v>0</v>
      </c>
      <c r="D111" s="126" t="s">
        <v>115</v>
      </c>
      <c r="E111" s="77" t="s">
        <v>122</v>
      </c>
      <c r="G111" s="77"/>
      <c r="AC111" s="91"/>
      <c r="AD111" s="91"/>
      <c r="AE111" s="91"/>
      <c r="AF111" s="125" t="s">
        <v>1</v>
      </c>
      <c r="AG111" s="91"/>
      <c r="AH111" s="91"/>
      <c r="AJ111" s="91"/>
      <c r="AK111" s="91"/>
      <c r="AM111" s="53"/>
      <c r="AN111" s="53"/>
      <c r="AO111" s="53"/>
      <c r="AP111" s="53"/>
      <c r="AQ111" s="53"/>
      <c r="AR111" s="53"/>
      <c r="AS111" s="53"/>
      <c r="AT111" s="53"/>
      <c r="AU111" s="48"/>
      <c r="AV111" s="48"/>
      <c r="AW111" s="48"/>
      <c r="AX111" s="48"/>
      <c r="AY111" s="48"/>
      <c r="AZ111" s="42"/>
      <c r="BB111" s="39" t="s">
        <v>253</v>
      </c>
      <c r="BI111" s="104"/>
      <c r="BJ111" s="104"/>
      <c r="BK111" s="104"/>
      <c r="BL111" s="104"/>
      <c r="BM111" s="104"/>
      <c r="BN111" s="104"/>
      <c r="BO111" s="104"/>
      <c r="BP111" s="104"/>
      <c r="BQ111" s="104"/>
      <c r="BR111" s="104"/>
      <c r="BS111" s="104"/>
      <c r="BT111" s="104"/>
      <c r="BU111" s="104"/>
      <c r="BV111" s="104"/>
      <c r="BW111" s="104"/>
      <c r="BX111" s="104"/>
      <c r="BY111" s="104"/>
      <c r="BZ111" s="104"/>
    </row>
    <row r="112" spans="1:78" ht="16" thickBot="1" x14ac:dyDescent="0.4">
      <c r="C112" s="126" t="s">
        <v>0</v>
      </c>
      <c r="D112" s="126">
        <v>6</v>
      </c>
      <c r="E112" s="77" t="s">
        <v>123</v>
      </c>
      <c r="G112" s="77"/>
      <c r="AC112" s="91"/>
      <c r="AD112" s="91"/>
      <c r="AE112" s="91"/>
      <c r="AF112" s="125" t="s">
        <v>1</v>
      </c>
      <c r="AG112" s="91"/>
      <c r="AH112" s="91"/>
      <c r="AJ112" s="91"/>
      <c r="AK112" s="91"/>
      <c r="AM112" s="53"/>
      <c r="AN112" s="53"/>
      <c r="AO112" s="48"/>
      <c r="AP112" s="48"/>
      <c r="AQ112" s="48"/>
      <c r="AR112" s="48"/>
      <c r="AS112" s="48"/>
      <c r="AT112" s="48"/>
      <c r="AU112" s="48"/>
      <c r="AV112" s="48"/>
      <c r="AW112" s="48"/>
      <c r="AX112" s="48"/>
      <c r="AY112" s="48"/>
      <c r="AZ112" s="42"/>
      <c r="BB112" s="17" t="s">
        <v>279</v>
      </c>
    </row>
    <row r="113" spans="1:60" ht="15.75" customHeight="1" x14ac:dyDescent="0.35">
      <c r="C113" s="126"/>
      <c r="D113" s="126"/>
      <c r="E113" s="77"/>
      <c r="AB113" s="540" t="s">
        <v>124</v>
      </c>
      <c r="AC113" s="91"/>
      <c r="AD113" s="91"/>
      <c r="AE113" s="91">
        <v>9</v>
      </c>
      <c r="AF113" s="125" t="s">
        <v>1</v>
      </c>
      <c r="AG113" s="91">
        <v>0</v>
      </c>
      <c r="AH113" s="91">
        <v>0</v>
      </c>
      <c r="AJ113" s="66" t="s">
        <v>758</v>
      </c>
      <c r="AK113" s="66" t="s">
        <v>82</v>
      </c>
      <c r="AM113" s="53"/>
      <c r="AN113" s="53"/>
      <c r="AO113" s="48"/>
      <c r="AP113" s="48"/>
      <c r="AQ113" s="48"/>
      <c r="AR113" s="48"/>
      <c r="AS113" s="48"/>
      <c r="AT113" s="48"/>
      <c r="AU113" s="48"/>
      <c r="AV113" s="48"/>
      <c r="AW113" s="48"/>
      <c r="AX113" s="48"/>
      <c r="AY113" s="48"/>
      <c r="AZ113" s="42"/>
      <c r="BB113" s="30" t="s">
        <v>762</v>
      </c>
      <c r="BC113" s="578" t="s">
        <v>248</v>
      </c>
      <c r="BD113" s="578"/>
      <c r="BE113" s="578"/>
      <c r="BF113" s="25" t="s">
        <v>213</v>
      </c>
    </row>
    <row r="114" spans="1:60" x14ac:dyDescent="0.35">
      <c r="A114" s="247"/>
      <c r="B114" s="48"/>
      <c r="C114" s="48"/>
      <c r="D114" s="48"/>
      <c r="E114" s="48"/>
      <c r="F114" s="254"/>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2"/>
      <c r="BB114" s="148">
        <v>1</v>
      </c>
      <c r="BC114" s="572" t="s">
        <v>249</v>
      </c>
      <c r="BD114" s="572"/>
      <c r="BE114" s="572"/>
      <c r="BF114" s="183" t="s">
        <v>216</v>
      </c>
    </row>
    <row r="115" spans="1:60" ht="16" thickBot="1" x14ac:dyDescent="0.4">
      <c r="A115" s="247"/>
      <c r="B115" s="48"/>
      <c r="C115" s="255"/>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248"/>
      <c r="AN115" s="248"/>
      <c r="AO115" s="248"/>
      <c r="AP115" s="248"/>
      <c r="AQ115" s="248"/>
      <c r="AR115" s="48"/>
      <c r="AS115" s="48"/>
      <c r="AT115" s="48"/>
      <c r="AU115" s="48"/>
      <c r="AV115" s="48"/>
      <c r="AW115" s="48"/>
      <c r="AX115" s="48"/>
      <c r="AY115" s="48"/>
      <c r="AZ115" s="42"/>
      <c r="BB115" s="148">
        <v>2</v>
      </c>
      <c r="BC115" s="572" t="s">
        <v>254</v>
      </c>
      <c r="BD115" s="572"/>
      <c r="BE115" s="572"/>
      <c r="BF115" s="185" t="s">
        <v>215</v>
      </c>
    </row>
    <row r="116" spans="1:60" x14ac:dyDescent="0.35">
      <c r="A116" s="48"/>
      <c r="B116" s="48"/>
      <c r="C116" s="2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53"/>
      <c r="AH116" s="53"/>
      <c r="AI116" s="53"/>
      <c r="AJ116" s="53"/>
      <c r="AK116" s="53"/>
      <c r="AL116" s="229"/>
      <c r="AM116" s="229"/>
      <c r="AN116" s="229"/>
      <c r="AO116" s="230"/>
      <c r="AP116" s="229"/>
      <c r="AQ116" s="229"/>
      <c r="AR116" s="48"/>
      <c r="AS116" s="48"/>
      <c r="AT116" s="48"/>
      <c r="AU116" s="48"/>
      <c r="AV116" s="48"/>
      <c r="AW116" s="48"/>
      <c r="AX116" s="48"/>
      <c r="AY116" s="48"/>
      <c r="AZ116" s="42"/>
      <c r="BB116" s="148">
        <v>3</v>
      </c>
      <c r="BC116" s="572" t="s">
        <v>255</v>
      </c>
      <c r="BD116" s="572"/>
      <c r="BE116" s="572"/>
      <c r="BF116" s="183" t="s">
        <v>216</v>
      </c>
    </row>
    <row r="117" spans="1:60" x14ac:dyDescent="0.35">
      <c r="A117" s="48"/>
      <c r="B117" s="48"/>
      <c r="C117" s="2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229"/>
      <c r="AM117" s="229"/>
      <c r="AN117" s="229"/>
      <c r="AO117" s="230"/>
      <c r="AP117" s="229"/>
      <c r="AQ117" s="229"/>
      <c r="AR117" s="48"/>
      <c r="AS117" s="48"/>
      <c r="AT117" s="48"/>
      <c r="AU117" s="48"/>
      <c r="AV117" s="48"/>
      <c r="AW117" s="48"/>
      <c r="AX117" s="48"/>
      <c r="AY117" s="48"/>
      <c r="AZ117" s="42"/>
      <c r="BB117" s="148">
        <v>4</v>
      </c>
      <c r="BC117" s="572" t="s">
        <v>256</v>
      </c>
      <c r="BD117" s="572"/>
      <c r="BE117" s="572"/>
      <c r="BF117" s="182" t="s">
        <v>278</v>
      </c>
    </row>
    <row r="118" spans="1:60" x14ac:dyDescent="0.35">
      <c r="A118" s="48"/>
      <c r="B118" s="48"/>
      <c r="C118" s="2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229"/>
      <c r="AM118" s="229"/>
      <c r="AN118" s="229"/>
      <c r="AO118" s="230"/>
      <c r="AP118" s="229"/>
      <c r="AQ118" s="229"/>
      <c r="AR118" s="48"/>
      <c r="AS118" s="48"/>
      <c r="AT118" s="48"/>
      <c r="AU118" s="48"/>
      <c r="AV118" s="48"/>
      <c r="AW118" s="48"/>
      <c r="AX118" s="48"/>
      <c r="AY118" s="48"/>
      <c r="AZ118" s="42"/>
      <c r="BB118" s="150">
        <v>5</v>
      </c>
      <c r="BC118" s="572" t="s">
        <v>256</v>
      </c>
      <c r="BD118" s="572"/>
      <c r="BE118" s="572"/>
      <c r="BF118" s="182" t="s">
        <v>278</v>
      </c>
    </row>
    <row r="119" spans="1:60" ht="16" thickBot="1" x14ac:dyDescent="0.4">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248"/>
      <c r="AN119" s="248"/>
      <c r="AO119" s="248"/>
      <c r="AP119" s="248"/>
      <c r="AQ119" s="248"/>
      <c r="AR119" s="48"/>
      <c r="AS119" s="48"/>
      <c r="AT119" s="48"/>
      <c r="AU119" s="48"/>
      <c r="AV119" s="48"/>
      <c r="AW119" s="48"/>
      <c r="AX119" s="48"/>
      <c r="AY119" s="248"/>
      <c r="AZ119" s="42"/>
      <c r="BB119" s="148">
        <v>6</v>
      </c>
      <c r="BC119" s="572" t="s">
        <v>257</v>
      </c>
      <c r="BD119" s="572"/>
      <c r="BE119" s="572"/>
      <c r="BF119" s="185" t="s">
        <v>215</v>
      </c>
    </row>
    <row r="120" spans="1:60" x14ac:dyDescent="0.3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248"/>
      <c r="AZ120" s="42"/>
      <c r="BB120" s="148">
        <v>7</v>
      </c>
      <c r="BC120" s="572" t="s">
        <v>249</v>
      </c>
      <c r="BD120" s="572"/>
      <c r="BE120" s="572"/>
      <c r="BF120" s="183" t="s">
        <v>216</v>
      </c>
    </row>
    <row r="121" spans="1:60" ht="16" thickBot="1" x14ac:dyDescent="0.4">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256"/>
      <c r="AZ121" s="42"/>
      <c r="BB121" s="148">
        <v>8</v>
      </c>
      <c r="BC121" s="572" t="s">
        <v>254</v>
      </c>
      <c r="BD121" s="572"/>
      <c r="BE121" s="572"/>
      <c r="BF121" s="185" t="s">
        <v>215</v>
      </c>
    </row>
    <row r="122" spans="1:60" x14ac:dyDescent="0.35">
      <c r="A122" s="247"/>
      <c r="B122" s="48"/>
      <c r="C122" s="255"/>
      <c r="D122" s="255"/>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6"/>
      <c r="AZ122" s="42"/>
      <c r="BB122" s="148">
        <v>9</v>
      </c>
      <c r="BC122" s="572" t="s">
        <v>249</v>
      </c>
      <c r="BD122" s="572"/>
      <c r="BE122" s="572"/>
      <c r="BF122" s="183" t="s">
        <v>216</v>
      </c>
    </row>
    <row r="123" spans="1:60" ht="16" thickBot="1" x14ac:dyDescent="0.4">
      <c r="A123" s="247"/>
      <c r="B123" s="48"/>
      <c r="C123" s="255"/>
      <c r="D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48"/>
      <c r="AZ123" s="42"/>
      <c r="BB123" s="152">
        <v>10</v>
      </c>
      <c r="BC123" s="573" t="s">
        <v>254</v>
      </c>
      <c r="BD123" s="573"/>
      <c r="BE123" s="573"/>
      <c r="BF123" s="185" t="s">
        <v>215</v>
      </c>
    </row>
    <row r="124" spans="1:60" x14ac:dyDescent="0.35">
      <c r="A124" s="255"/>
      <c r="B124" s="48"/>
      <c r="C124" s="255"/>
      <c r="D124" s="53"/>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116"/>
      <c r="AR124" s="255"/>
      <c r="AS124" s="255"/>
      <c r="AT124" s="255"/>
      <c r="AU124" s="255"/>
      <c r="AV124" s="255"/>
      <c r="AW124" s="255"/>
      <c r="AX124" s="255"/>
      <c r="AY124" s="248"/>
      <c r="AZ124" s="42"/>
    </row>
    <row r="125" spans="1:60" x14ac:dyDescent="0.35">
      <c r="A125" s="255"/>
      <c r="B125" s="48"/>
      <c r="C125" s="255"/>
      <c r="D125" s="11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116"/>
      <c r="AR125" s="48"/>
      <c r="AS125" s="48"/>
      <c r="AT125" s="48"/>
      <c r="AU125" s="48"/>
      <c r="AV125" s="48"/>
      <c r="AW125" s="48"/>
      <c r="AX125" s="48"/>
      <c r="AY125" s="248"/>
      <c r="AZ125" s="42"/>
    </row>
    <row r="126" spans="1:60" x14ac:dyDescent="0.35">
      <c r="A126" s="255"/>
      <c r="B126" s="48"/>
      <c r="C126" s="255"/>
      <c r="D126" s="255"/>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48"/>
      <c r="AS126" s="48"/>
      <c r="AT126" s="248"/>
      <c r="AU126" s="248"/>
      <c r="AV126" s="248"/>
      <c r="AW126" s="255"/>
      <c r="AX126" s="248"/>
      <c r="AY126" s="248"/>
      <c r="AZ126" s="42"/>
      <c r="BB126" s="26" t="s">
        <v>750</v>
      </c>
      <c r="BC126" s="26"/>
      <c r="BD126" s="26"/>
      <c r="BE126" s="26"/>
      <c r="BF126" s="26"/>
      <c r="BG126" s="26"/>
      <c r="BH126" s="26"/>
    </row>
    <row r="127" spans="1:60" x14ac:dyDescent="0.35">
      <c r="A127" s="48"/>
      <c r="B127" s="48"/>
      <c r="C127" s="48"/>
      <c r="D127" s="48"/>
      <c r="E127" s="48"/>
      <c r="F127" s="48"/>
      <c r="G127" s="48"/>
      <c r="H127" s="48"/>
      <c r="I127" s="48"/>
      <c r="J127" s="48"/>
      <c r="K127" s="48"/>
      <c r="L127" s="48"/>
      <c r="M127" s="48"/>
      <c r="N127" s="48"/>
      <c r="O127" s="48"/>
      <c r="P127" s="48"/>
      <c r="Q127" s="48"/>
      <c r="R127" s="48"/>
      <c r="S127" s="48"/>
      <c r="T127" s="48"/>
      <c r="U127" s="256"/>
      <c r="V127" s="256"/>
      <c r="W127" s="256"/>
      <c r="X127" s="256"/>
      <c r="Y127" s="256"/>
      <c r="Z127" s="256"/>
      <c r="AA127" s="256"/>
      <c r="AB127" s="256"/>
      <c r="AC127" s="256"/>
      <c r="AD127" s="256"/>
      <c r="AE127" s="256"/>
      <c r="AF127" s="256"/>
      <c r="AG127" s="256"/>
      <c r="AH127" s="256"/>
      <c r="AI127" s="256"/>
      <c r="AJ127" s="256"/>
      <c r="AK127" s="256"/>
      <c r="AL127" s="256"/>
      <c r="AM127" s="256"/>
      <c r="AN127" s="256"/>
      <c r="AO127" s="256"/>
      <c r="AP127" s="256"/>
      <c r="AQ127" s="256"/>
      <c r="AR127" s="256"/>
      <c r="AS127" s="256"/>
      <c r="AT127" s="256"/>
      <c r="AU127" s="256"/>
      <c r="AV127" s="256"/>
      <c r="AW127" s="256"/>
      <c r="AX127" s="256"/>
      <c r="AY127" s="248"/>
      <c r="AZ127" s="42"/>
      <c r="BB127" s="17" t="s">
        <v>711</v>
      </c>
    </row>
    <row r="128" spans="1:60" x14ac:dyDescent="0.35">
      <c r="A128" s="247"/>
      <c r="B128" s="48"/>
      <c r="C128" s="255"/>
      <c r="D128" s="48"/>
      <c r="E128" s="256"/>
      <c r="F128" s="256"/>
      <c r="G128" s="256"/>
      <c r="H128" s="256"/>
      <c r="I128" s="256"/>
      <c r="J128" s="48"/>
      <c r="K128" s="48"/>
      <c r="L128" s="48"/>
      <c r="M128" s="48"/>
      <c r="N128" s="48"/>
      <c r="O128" s="48"/>
      <c r="P128" s="48"/>
      <c r="Q128" s="48"/>
      <c r="R128" s="48"/>
      <c r="S128" s="48"/>
      <c r="T128" s="258"/>
      <c r="U128" s="259"/>
      <c r="V128" s="259"/>
      <c r="W128" s="259"/>
      <c r="X128" s="259"/>
      <c r="Y128" s="259"/>
      <c r="Z128" s="256"/>
      <c r="AA128" s="256"/>
      <c r="AB128" s="256"/>
      <c r="AC128" s="256"/>
      <c r="AD128" s="256"/>
      <c r="AE128" s="256"/>
      <c r="AF128" s="256"/>
      <c r="AG128" s="256"/>
      <c r="AH128" s="256"/>
      <c r="AI128" s="256"/>
      <c r="AJ128" s="256"/>
      <c r="AK128" s="256"/>
      <c r="AL128" s="256"/>
      <c r="AM128" s="256"/>
      <c r="AN128" s="256"/>
      <c r="AO128" s="256"/>
      <c r="AP128" s="256"/>
      <c r="AQ128" s="256"/>
      <c r="AR128" s="256"/>
      <c r="AS128" s="256"/>
      <c r="AT128" s="256"/>
      <c r="AU128" s="256"/>
      <c r="AV128" s="256"/>
      <c r="AW128" s="256"/>
      <c r="AX128" s="256"/>
      <c r="AY128" s="248"/>
      <c r="AZ128" s="42"/>
      <c r="BB128" s="17" t="s">
        <v>712</v>
      </c>
    </row>
    <row r="129" spans="1:61" ht="16" thickBot="1" x14ac:dyDescent="0.4">
      <c r="A129" s="48"/>
      <c r="B129" s="48"/>
      <c r="C129" s="2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254"/>
      <c r="AN129" s="48"/>
      <c r="AO129" s="48"/>
      <c r="AP129" s="48"/>
      <c r="AQ129" s="48"/>
      <c r="AR129" s="48"/>
      <c r="AS129" s="229"/>
      <c r="AT129" s="229"/>
      <c r="AU129" s="229"/>
      <c r="AV129" s="230"/>
      <c r="AW129" s="229"/>
      <c r="AX129" s="229"/>
      <c r="AY129" s="248"/>
      <c r="AZ129" s="42"/>
      <c r="BB129" s="24" t="s">
        <v>277</v>
      </c>
    </row>
    <row r="130" spans="1:61" ht="29" x14ac:dyDescent="0.35">
      <c r="A130" s="48"/>
      <c r="B130" s="48"/>
      <c r="C130" s="2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254"/>
      <c r="AN130" s="48"/>
      <c r="AO130" s="48"/>
      <c r="AP130" s="48"/>
      <c r="AQ130" s="48"/>
      <c r="AR130" s="48"/>
      <c r="AS130" s="229"/>
      <c r="AT130" s="229"/>
      <c r="AU130" s="229"/>
      <c r="AV130" s="230"/>
      <c r="AW130" s="229"/>
      <c r="AX130" s="229"/>
      <c r="AY130" s="255"/>
      <c r="AZ130" s="42"/>
      <c r="BB130" s="30" t="s">
        <v>762</v>
      </c>
      <c r="BC130" s="23" t="s">
        <v>219</v>
      </c>
      <c r="BD130" s="25" t="s">
        <v>213</v>
      </c>
    </row>
    <row r="131" spans="1:61" x14ac:dyDescent="0.35">
      <c r="A131" s="48"/>
      <c r="B131" s="48"/>
      <c r="C131" s="247"/>
      <c r="D131" s="48"/>
      <c r="E131" s="48"/>
      <c r="F131" s="48"/>
      <c r="G131" s="48"/>
      <c r="H131" s="48"/>
      <c r="I131" s="48"/>
      <c r="J131" s="48"/>
      <c r="K131" s="48"/>
      <c r="L131" s="48"/>
      <c r="M131" s="48"/>
      <c r="N131" s="260"/>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254"/>
      <c r="AN131" s="48"/>
      <c r="AO131" s="48"/>
      <c r="AP131" s="48"/>
      <c r="AQ131" s="48"/>
      <c r="AR131" s="48"/>
      <c r="AS131" s="229"/>
      <c r="AT131" s="229"/>
      <c r="AU131" s="229"/>
      <c r="AV131" s="230"/>
      <c r="AW131" s="229"/>
      <c r="AX131" s="229"/>
      <c r="AY131" s="255"/>
      <c r="AZ131" s="42"/>
      <c r="BB131" s="148">
        <v>1</v>
      </c>
      <c r="BC131" s="149">
        <v>9</v>
      </c>
      <c r="BD131" s="183" t="s">
        <v>216</v>
      </c>
    </row>
    <row r="132" spans="1:61" ht="16" thickBot="1" x14ac:dyDescent="0.4">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255"/>
      <c r="AZ132" s="42"/>
      <c r="BB132" s="148">
        <v>2</v>
      </c>
      <c r="BC132" s="149">
        <v>15</v>
      </c>
      <c r="BD132" s="185" t="s">
        <v>215</v>
      </c>
    </row>
    <row r="133" spans="1:61" x14ac:dyDescent="0.3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2"/>
      <c r="BB133" s="148">
        <v>3</v>
      </c>
      <c r="BC133" s="149">
        <v>20</v>
      </c>
      <c r="BD133" s="183" t="s">
        <v>216</v>
      </c>
    </row>
    <row r="134" spans="1:61" x14ac:dyDescent="0.35">
      <c r="A134" s="253"/>
      <c r="B134" s="48"/>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253"/>
      <c r="AJ134" s="253"/>
      <c r="AK134" s="253"/>
      <c r="AL134" s="253"/>
      <c r="AM134" s="253"/>
      <c r="AN134" s="253"/>
      <c r="AO134" s="253"/>
      <c r="AP134" s="253"/>
      <c r="AQ134" s="253"/>
      <c r="AR134" s="253"/>
      <c r="AS134" s="253"/>
      <c r="AT134" s="253"/>
      <c r="AU134" s="253"/>
      <c r="AV134" s="253"/>
      <c r="AW134" s="253"/>
      <c r="AX134" s="253"/>
      <c r="AY134" s="48"/>
      <c r="AZ134" s="42"/>
      <c r="BB134" s="148">
        <v>4</v>
      </c>
      <c r="BC134" s="149">
        <v>14</v>
      </c>
      <c r="BD134" s="182" t="s">
        <v>214</v>
      </c>
    </row>
    <row r="135" spans="1:61" x14ac:dyDescent="0.35">
      <c r="A135" s="48"/>
      <c r="B135" s="48"/>
      <c r="C135" s="25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254"/>
      <c r="AM135" s="48"/>
      <c r="AN135" s="48"/>
      <c r="AO135" s="48"/>
      <c r="AP135" s="48"/>
      <c r="AQ135" s="48"/>
      <c r="AR135" s="48"/>
      <c r="AS135" s="48"/>
      <c r="AT135" s="48"/>
      <c r="AU135" s="48"/>
      <c r="AV135" s="48"/>
      <c r="AW135" s="248"/>
      <c r="AX135" s="48"/>
      <c r="AY135" s="48"/>
      <c r="AZ135" s="42"/>
      <c r="BB135" s="150">
        <v>5</v>
      </c>
      <c r="BC135" s="151">
        <v>2</v>
      </c>
      <c r="BD135" s="182" t="s">
        <v>214</v>
      </c>
    </row>
    <row r="136" spans="1:61" ht="16" thickBot="1" x14ac:dyDescent="0.4">
      <c r="A136" s="48"/>
      <c r="B136" s="48"/>
      <c r="C136" s="25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248"/>
      <c r="AX136" s="48"/>
      <c r="AY136" s="48"/>
      <c r="AZ136" s="42"/>
      <c r="BB136" s="148">
        <v>6</v>
      </c>
      <c r="BC136" s="149">
        <v>17</v>
      </c>
      <c r="BD136" s="185" t="s">
        <v>215</v>
      </c>
    </row>
    <row r="137" spans="1:61" x14ac:dyDescent="0.35">
      <c r="A137" s="247"/>
      <c r="B137" s="48"/>
      <c r="C137" s="2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229"/>
      <c r="AS137" s="229"/>
      <c r="AT137" s="229"/>
      <c r="AU137" s="230"/>
      <c r="AV137" s="229"/>
      <c r="AW137" s="229"/>
      <c r="AX137" s="48"/>
      <c r="AY137" s="48"/>
      <c r="AZ137" s="42"/>
      <c r="BB137" s="148">
        <v>7</v>
      </c>
      <c r="BC137" s="149">
        <v>3</v>
      </c>
      <c r="BD137" s="183" t="s">
        <v>216</v>
      </c>
    </row>
    <row r="138" spans="1:61" ht="16" thickBot="1" x14ac:dyDescent="0.4">
      <c r="A138" s="53"/>
      <c r="B138" s="48"/>
      <c r="C138" s="50"/>
      <c r="D138" s="53"/>
      <c r="E138" s="53"/>
      <c r="F138" s="53"/>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3"/>
      <c r="AW138" s="50"/>
      <c r="AX138" s="261"/>
      <c r="AY138" s="48"/>
      <c r="AZ138" s="42"/>
      <c r="BB138" s="148">
        <v>8</v>
      </c>
      <c r="BC138" s="149">
        <v>23</v>
      </c>
      <c r="BD138" s="185" t="s">
        <v>215</v>
      </c>
    </row>
    <row r="139" spans="1:61" x14ac:dyDescent="0.35">
      <c r="A139" s="53"/>
      <c r="B139" s="48"/>
      <c r="C139" s="50"/>
      <c r="D139" s="53"/>
      <c r="E139" s="53"/>
      <c r="F139" s="53"/>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3"/>
      <c r="AH139" s="50"/>
      <c r="AI139" s="50"/>
      <c r="AJ139" s="50"/>
      <c r="AK139" s="50"/>
      <c r="AL139" s="50"/>
      <c r="AM139" s="53"/>
      <c r="AN139" s="50"/>
      <c r="AO139" s="50"/>
      <c r="AP139" s="229"/>
      <c r="AQ139" s="229"/>
      <c r="AR139" s="229"/>
      <c r="AS139" s="229"/>
      <c r="AT139" s="229"/>
      <c r="AU139" s="118"/>
      <c r="AV139" s="229"/>
      <c r="AW139" s="229"/>
      <c r="AX139" s="48"/>
      <c r="AY139" s="48"/>
      <c r="AZ139" s="42"/>
      <c r="BB139" s="148">
        <v>9</v>
      </c>
      <c r="BC139" s="149">
        <v>8</v>
      </c>
      <c r="BD139" s="183" t="s">
        <v>216</v>
      </c>
    </row>
    <row r="140" spans="1:61" ht="16" thickBot="1" x14ac:dyDescent="0.4">
      <c r="A140" s="53"/>
      <c r="B140" s="48"/>
      <c r="C140" s="262"/>
      <c r="D140" s="53"/>
      <c r="E140" s="53"/>
      <c r="F140" s="53"/>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48"/>
      <c r="AZ140" s="42"/>
      <c r="BB140" s="152">
        <v>10</v>
      </c>
      <c r="BC140" s="188">
        <v>2</v>
      </c>
      <c r="BD140" s="185" t="s">
        <v>215</v>
      </c>
    </row>
    <row r="141" spans="1:61" x14ac:dyDescent="0.35">
      <c r="A141" s="247"/>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2"/>
    </row>
    <row r="142" spans="1:61" x14ac:dyDescent="0.35">
      <c r="A142" s="247"/>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2"/>
    </row>
    <row r="143" spans="1:61" x14ac:dyDescent="0.3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2"/>
    </row>
    <row r="144" spans="1:61" x14ac:dyDescent="0.35">
      <c r="A144" s="247"/>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2"/>
      <c r="BB144" s="26" t="s">
        <v>723</v>
      </c>
      <c r="BC144" s="26"/>
      <c r="BD144" s="26"/>
      <c r="BE144" s="26"/>
      <c r="BF144" s="26"/>
      <c r="BG144" s="26"/>
      <c r="BH144" s="26"/>
      <c r="BI144" s="26"/>
    </row>
    <row r="145" spans="1:70" ht="16" thickBot="1" x14ac:dyDescent="0.4">
      <c r="A145" s="48"/>
      <c r="B145" s="48"/>
      <c r="C145" s="247"/>
      <c r="D145" s="255"/>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229"/>
      <c r="AJ145" s="229"/>
      <c r="AK145" s="229"/>
      <c r="AL145" s="230"/>
      <c r="AM145" s="229"/>
      <c r="AN145" s="229"/>
      <c r="AO145" s="48"/>
      <c r="AP145" s="48"/>
      <c r="AQ145" s="48"/>
      <c r="AR145" s="48"/>
      <c r="AS145" s="48"/>
      <c r="AT145" s="48"/>
      <c r="AU145" s="48"/>
      <c r="AV145" s="48"/>
      <c r="AW145" s="48"/>
      <c r="AX145" s="48"/>
      <c r="AY145" s="48"/>
      <c r="AZ145" s="42"/>
      <c r="BB145" s="24" t="s">
        <v>276</v>
      </c>
    </row>
    <row r="146" spans="1:70" ht="29" x14ac:dyDescent="0.35">
      <c r="A146" s="247"/>
      <c r="B146" s="48"/>
      <c r="C146" s="2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229"/>
      <c r="AJ146" s="229"/>
      <c r="AK146" s="229"/>
      <c r="AL146" s="230"/>
      <c r="AM146" s="229"/>
      <c r="AN146" s="229"/>
      <c r="AO146" s="48"/>
      <c r="AP146" s="48"/>
      <c r="AQ146" s="48"/>
      <c r="AR146" s="48"/>
      <c r="AS146" s="48"/>
      <c r="AT146" s="48"/>
      <c r="AU146" s="48"/>
      <c r="AV146" s="48"/>
      <c r="AW146" s="48"/>
      <c r="AX146" s="48"/>
      <c r="AY146" s="253"/>
      <c r="AZ146" s="42"/>
      <c r="BB146" s="30" t="s">
        <v>213</v>
      </c>
      <c r="BC146" s="23" t="s">
        <v>219</v>
      </c>
      <c r="BD146" s="25" t="s">
        <v>260</v>
      </c>
    </row>
    <row r="147" spans="1:70" x14ac:dyDescent="0.35">
      <c r="A147" s="48"/>
      <c r="B147" s="48"/>
      <c r="C147" s="2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229"/>
      <c r="AJ147" s="229"/>
      <c r="AK147" s="229"/>
      <c r="AL147" s="230"/>
      <c r="AM147" s="229"/>
      <c r="AN147" s="229"/>
      <c r="AO147" s="48"/>
      <c r="AP147" s="48"/>
      <c r="AQ147" s="48"/>
      <c r="AR147" s="48"/>
      <c r="AS147" s="48"/>
      <c r="AT147" s="48"/>
      <c r="AU147" s="48"/>
      <c r="AV147" s="48"/>
      <c r="AW147" s="48"/>
      <c r="AX147" s="48"/>
      <c r="AY147" s="48"/>
      <c r="AZ147" s="42"/>
      <c r="BB147" s="189" t="s">
        <v>215</v>
      </c>
      <c r="BC147" s="190">
        <f>BC132+BC136+BC140+BC138</f>
        <v>57</v>
      </c>
      <c r="BD147" s="191">
        <f>BC147/BC$57</f>
        <v>0.50442477876106195</v>
      </c>
    </row>
    <row r="148" spans="1:70" x14ac:dyDescent="0.3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248"/>
      <c r="AZ148" s="42"/>
      <c r="BB148" s="192" t="s">
        <v>216</v>
      </c>
      <c r="BC148" s="193">
        <f>BC139+BC137+BC133+BC131</f>
        <v>40</v>
      </c>
      <c r="BD148" s="194">
        <f>BC148/BC$57</f>
        <v>0.35398230088495575</v>
      </c>
    </row>
    <row r="149" spans="1:70" x14ac:dyDescent="0.3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248"/>
      <c r="AZ149" s="42"/>
      <c r="BB149" s="195" t="s">
        <v>214</v>
      </c>
      <c r="BC149" s="196">
        <f>BC135+BC134</f>
        <v>16</v>
      </c>
      <c r="BD149" s="197">
        <f>BC149/BC$57</f>
        <v>0.1415929203539823</v>
      </c>
    </row>
    <row r="150" spans="1:70" ht="16" thickBot="1" x14ac:dyDescent="0.4">
      <c r="A150" s="247"/>
      <c r="B150" s="48"/>
      <c r="C150" s="255"/>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248"/>
      <c r="AZ150" s="42"/>
      <c r="BB150" s="198" t="s">
        <v>43</v>
      </c>
      <c r="BC150" s="145">
        <f>SUM(BC147:BC149)</f>
        <v>113</v>
      </c>
      <c r="BD150" s="199">
        <f>SUM(BD147:BD149)</f>
        <v>1</v>
      </c>
    </row>
    <row r="151" spans="1:70" x14ac:dyDescent="0.35">
      <c r="A151" s="247"/>
      <c r="B151" s="48"/>
      <c r="C151" s="255"/>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248"/>
      <c r="AZ151" s="42"/>
    </row>
    <row r="152" spans="1:70" x14ac:dyDescent="0.35">
      <c r="A152" s="247"/>
      <c r="B152" s="48"/>
      <c r="C152" s="255"/>
      <c r="D152" s="53"/>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116"/>
      <c r="AU152" s="116"/>
      <c r="AV152" s="116"/>
      <c r="AW152" s="116"/>
      <c r="AX152" s="116"/>
      <c r="AY152" s="53"/>
      <c r="AZ152" s="42"/>
    </row>
    <row r="153" spans="1:70" x14ac:dyDescent="0.35">
      <c r="A153" s="48"/>
      <c r="B153" s="48"/>
      <c r="C153" s="48"/>
      <c r="D153" s="53"/>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116"/>
      <c r="AU153" s="116"/>
      <c r="AV153" s="116"/>
      <c r="AW153" s="116"/>
      <c r="AX153" s="116"/>
      <c r="AY153" s="53"/>
      <c r="AZ153" s="42"/>
      <c r="BA153" s="210"/>
      <c r="BB153" s="206"/>
      <c r="BC153" s="206"/>
      <c r="BD153" s="206"/>
      <c r="BE153" s="206"/>
      <c r="BF153" s="206"/>
      <c r="BG153" s="206"/>
      <c r="BH153" s="206"/>
      <c r="BI153" s="206"/>
      <c r="BJ153" s="206"/>
      <c r="BK153" s="206"/>
      <c r="BL153" s="206"/>
      <c r="BM153" s="206"/>
      <c r="BN153" s="206"/>
      <c r="BO153" s="206"/>
      <c r="BP153" s="206"/>
      <c r="BQ153" s="206"/>
      <c r="BR153" s="206"/>
    </row>
    <row r="154" spans="1:70" x14ac:dyDescent="0.35">
      <c r="A154" s="53"/>
      <c r="B154" s="48"/>
      <c r="C154" s="53"/>
      <c r="D154" s="11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116"/>
      <c r="AU154" s="116"/>
      <c r="AV154" s="116"/>
      <c r="AW154" s="116"/>
      <c r="AX154" s="116"/>
      <c r="AY154" s="48"/>
      <c r="AZ154" s="42"/>
    </row>
    <row r="155" spans="1:70" x14ac:dyDescent="0.35">
      <c r="A155" s="260"/>
      <c r="B155" s="48"/>
      <c r="C155" s="255"/>
      <c r="D155" s="48"/>
      <c r="E155" s="48"/>
      <c r="F155" s="48"/>
      <c r="G155" s="48"/>
      <c r="H155" s="48"/>
      <c r="I155" s="48"/>
      <c r="J155" s="48"/>
      <c r="K155" s="48"/>
      <c r="L155" s="48"/>
      <c r="M155" s="48"/>
      <c r="N155" s="258"/>
      <c r="O155" s="48"/>
      <c r="P155" s="48"/>
      <c r="Q155" s="48"/>
      <c r="R155" s="48"/>
      <c r="S155" s="48"/>
      <c r="T155" s="48"/>
      <c r="U155" s="48"/>
      <c r="V155" s="48"/>
      <c r="W155" s="48"/>
      <c r="X155" s="48"/>
      <c r="Y155" s="48"/>
      <c r="Z155" s="48"/>
      <c r="AA155" s="48"/>
      <c r="AB155" s="48"/>
      <c r="AC155" s="263"/>
      <c r="AD155" s="263"/>
      <c r="AE155" s="264"/>
      <c r="AF155" s="48"/>
      <c r="AG155" s="48"/>
      <c r="AH155" s="48"/>
      <c r="AI155" s="48"/>
      <c r="AJ155" s="48"/>
      <c r="AK155" s="48"/>
      <c r="AL155" s="48"/>
      <c r="AM155" s="48"/>
      <c r="AN155" s="48"/>
      <c r="AO155" s="48"/>
      <c r="AP155" s="48"/>
      <c r="AQ155" s="48"/>
      <c r="AR155" s="48"/>
      <c r="AS155" s="48"/>
      <c r="AT155" s="48"/>
      <c r="AU155" s="53"/>
      <c r="AV155" s="53"/>
      <c r="AW155" s="53"/>
      <c r="AX155" s="53"/>
      <c r="AY155" s="48"/>
      <c r="AZ155" s="42"/>
    </row>
    <row r="156" spans="1:70" x14ac:dyDescent="0.35">
      <c r="A156" s="260"/>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263"/>
      <c r="AD156" s="263"/>
      <c r="AE156" s="264"/>
      <c r="AF156" s="48"/>
      <c r="AG156" s="48"/>
      <c r="AH156" s="48"/>
      <c r="AI156" s="48"/>
      <c r="AJ156" s="48"/>
      <c r="AK156" s="48"/>
      <c r="AL156" s="48"/>
      <c r="AM156" s="48"/>
      <c r="AN156" s="48"/>
      <c r="AO156" s="48"/>
      <c r="AP156" s="48"/>
      <c r="AQ156" s="48"/>
      <c r="AR156" s="48"/>
      <c r="AS156" s="48"/>
      <c r="AT156" s="48"/>
      <c r="AU156" s="48"/>
      <c r="AV156" s="48"/>
      <c r="AW156" s="48"/>
      <c r="AX156" s="48"/>
      <c r="AY156" s="48"/>
      <c r="AZ156" s="42"/>
    </row>
    <row r="157" spans="1:70" x14ac:dyDescent="0.35">
      <c r="A157" s="260"/>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265"/>
      <c r="Z157" s="265"/>
      <c r="AA157" s="48"/>
      <c r="AB157" s="48"/>
      <c r="AC157" s="263"/>
      <c r="AD157" s="263"/>
      <c r="AE157" s="264"/>
      <c r="AF157" s="48"/>
      <c r="AG157" s="48"/>
      <c r="AH157" s="48"/>
      <c r="AI157" s="48"/>
      <c r="AJ157" s="48"/>
      <c r="AK157" s="48"/>
      <c r="AL157" s="48"/>
      <c r="AM157" s="48"/>
      <c r="AN157" s="48"/>
      <c r="AO157" s="48"/>
      <c r="AP157" s="48"/>
      <c r="AQ157" s="48"/>
      <c r="AR157" s="48"/>
      <c r="AS157" s="48"/>
      <c r="AT157" s="48"/>
      <c r="AU157" s="48"/>
      <c r="AV157" s="48"/>
      <c r="AW157" s="48"/>
      <c r="AX157" s="248"/>
      <c r="AY157" s="48"/>
      <c r="AZ157" s="42"/>
      <c r="BB157" s="266" t="s">
        <v>724</v>
      </c>
      <c r="BC157" s="266"/>
      <c r="BD157" s="266"/>
      <c r="BE157" s="266"/>
      <c r="BF157" s="266"/>
      <c r="BG157" s="267"/>
      <c r="BH157" s="268"/>
      <c r="BI157" s="268"/>
      <c r="BJ157" s="268"/>
    </row>
    <row r="158" spans="1:70" x14ac:dyDescent="0.35">
      <c r="A158" s="260"/>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265"/>
      <c r="Z158" s="265"/>
      <c r="AA158" s="48"/>
      <c r="AB158" s="48"/>
      <c r="AC158" s="263"/>
      <c r="AD158" s="263"/>
      <c r="AE158" s="264"/>
      <c r="AF158" s="48"/>
      <c r="AG158" s="48"/>
      <c r="AH158" s="48"/>
      <c r="AI158" s="48"/>
      <c r="AJ158" s="48"/>
      <c r="AK158" s="48"/>
      <c r="AL158" s="48"/>
      <c r="AM158" s="48"/>
      <c r="AN158" s="48"/>
      <c r="AO158" s="48"/>
      <c r="AP158" s="48"/>
      <c r="AQ158" s="48"/>
      <c r="AR158" s="48"/>
      <c r="AS158" s="48"/>
      <c r="AT158" s="48"/>
      <c r="AU158" s="48"/>
      <c r="AV158" s="48"/>
      <c r="AW158" s="48"/>
      <c r="AX158" s="248"/>
      <c r="AY158" s="48"/>
      <c r="AZ158" s="42"/>
      <c r="BB158" s="268"/>
      <c r="BC158" s="268"/>
      <c r="BD158" s="268"/>
      <c r="BE158" s="268"/>
      <c r="BF158" s="268"/>
      <c r="BG158" s="268"/>
      <c r="BH158" s="268"/>
      <c r="BI158" s="268"/>
      <c r="BJ158" s="268"/>
    </row>
    <row r="159" spans="1:70" x14ac:dyDescent="0.35">
      <c r="A159" s="247"/>
      <c r="B159" s="48"/>
      <c r="C159" s="2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254"/>
      <c r="AB159" s="48"/>
      <c r="AC159" s="48"/>
      <c r="AD159" s="48"/>
      <c r="AE159" s="48"/>
      <c r="AF159" s="48"/>
      <c r="AG159" s="48"/>
      <c r="AH159" s="48"/>
      <c r="AI159" s="48"/>
      <c r="AJ159" s="48"/>
      <c r="AK159" s="48"/>
      <c r="AL159" s="48"/>
      <c r="AM159" s="48"/>
      <c r="AN159" s="48"/>
      <c r="AO159" s="48"/>
      <c r="AP159" s="48"/>
      <c r="AQ159" s="48"/>
      <c r="AR159" s="48"/>
      <c r="AS159" s="229"/>
      <c r="AT159" s="229"/>
      <c r="AU159" s="229"/>
      <c r="AV159" s="230"/>
      <c r="AW159" s="229"/>
      <c r="AX159" s="229"/>
      <c r="AY159" s="48"/>
      <c r="AZ159" s="42"/>
      <c r="BB159" s="268"/>
      <c r="BC159" s="268"/>
      <c r="BD159" s="268"/>
      <c r="BE159" s="268"/>
      <c r="BF159" s="268"/>
      <c r="BG159" s="268"/>
      <c r="BH159" s="268"/>
      <c r="BI159" s="268"/>
      <c r="BJ159" s="268"/>
    </row>
    <row r="160" spans="1:70" x14ac:dyDescent="0.35">
      <c r="A160" s="48"/>
      <c r="B160" s="48"/>
      <c r="C160" s="2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254"/>
      <c r="AB160" s="48"/>
      <c r="AC160" s="48"/>
      <c r="AD160" s="48"/>
      <c r="AE160" s="48"/>
      <c r="AF160" s="48"/>
      <c r="AG160" s="48"/>
      <c r="AH160" s="48"/>
      <c r="AI160" s="48"/>
      <c r="AJ160" s="48"/>
      <c r="AK160" s="48"/>
      <c r="AL160" s="48"/>
      <c r="AM160" s="48"/>
      <c r="AN160" s="48"/>
      <c r="AO160" s="48"/>
      <c r="AP160" s="48"/>
      <c r="AQ160" s="48"/>
      <c r="AR160" s="48"/>
      <c r="AS160" s="229"/>
      <c r="AT160" s="229"/>
      <c r="AU160" s="229"/>
      <c r="AV160" s="230"/>
      <c r="AW160" s="229"/>
      <c r="AX160" s="229"/>
      <c r="AY160" s="48"/>
      <c r="AZ160" s="42"/>
      <c r="BB160" s="204" t="s">
        <v>725</v>
      </c>
      <c r="BC160" s="268"/>
      <c r="BD160" s="268"/>
      <c r="BE160" s="268"/>
      <c r="BF160" s="268"/>
      <c r="BG160" s="268"/>
      <c r="BH160" s="268"/>
      <c r="BI160" s="268"/>
      <c r="BJ160" s="268"/>
    </row>
    <row r="161" spans="1:62" x14ac:dyDescent="0.35">
      <c r="A161" s="48"/>
      <c r="B161" s="48"/>
      <c r="C161" s="247"/>
      <c r="D161" s="48"/>
      <c r="E161" s="48"/>
      <c r="F161" s="48"/>
      <c r="G161" s="48"/>
      <c r="H161" s="48"/>
      <c r="I161" s="48"/>
      <c r="J161" s="48"/>
      <c r="K161" s="48"/>
      <c r="L161" s="48"/>
      <c r="M161" s="48"/>
      <c r="N161" s="48"/>
      <c r="O161" s="48"/>
      <c r="P161" s="48"/>
      <c r="Q161" s="269"/>
      <c r="R161" s="48"/>
      <c r="S161" s="48"/>
      <c r="T161" s="48"/>
      <c r="U161" s="48"/>
      <c r="V161" s="48"/>
      <c r="W161" s="48"/>
      <c r="X161" s="48"/>
      <c r="Y161" s="48"/>
      <c r="Z161" s="48"/>
      <c r="AA161" s="48"/>
      <c r="AB161" s="48"/>
      <c r="AC161" s="254"/>
      <c r="AD161" s="48"/>
      <c r="AE161" s="48"/>
      <c r="AF161" s="48"/>
      <c r="AG161" s="48"/>
      <c r="AH161" s="48"/>
      <c r="AI161" s="48"/>
      <c r="AJ161" s="254"/>
      <c r="AK161" s="269"/>
      <c r="AL161" s="48"/>
      <c r="AM161" s="48"/>
      <c r="AN161" s="48"/>
      <c r="AO161" s="48"/>
      <c r="AP161" s="48"/>
      <c r="AQ161" s="48"/>
      <c r="AR161" s="48"/>
      <c r="AS161" s="48"/>
      <c r="AT161" s="248"/>
      <c r="AU161" s="248"/>
      <c r="AV161" s="248"/>
      <c r="AW161" s="248"/>
      <c r="AX161" s="248"/>
      <c r="AY161" s="48"/>
      <c r="AZ161" s="42"/>
      <c r="BB161" s="267"/>
      <c r="BC161" s="268"/>
      <c r="BD161" s="268"/>
      <c r="BE161" s="268"/>
      <c r="BF161" s="268"/>
      <c r="BG161" s="268"/>
      <c r="BH161" s="268"/>
      <c r="BI161" s="268"/>
      <c r="BJ161" s="268"/>
    </row>
    <row r="162" spans="1:62" x14ac:dyDescent="0.3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254"/>
      <c r="AB162" s="48"/>
      <c r="AC162" s="48"/>
      <c r="AD162" s="48"/>
      <c r="AE162" s="48"/>
      <c r="AF162" s="48"/>
      <c r="AG162" s="48"/>
      <c r="AH162" s="48"/>
      <c r="AI162" s="48"/>
      <c r="AJ162" s="48"/>
      <c r="AK162" s="48"/>
      <c r="AL162" s="48"/>
      <c r="AM162" s="48"/>
      <c r="AN162" s="48"/>
      <c r="AO162" s="48"/>
      <c r="AP162" s="48"/>
      <c r="AQ162" s="48"/>
      <c r="AR162" s="48"/>
      <c r="AS162" s="48"/>
      <c r="AT162" s="229"/>
      <c r="AU162" s="229"/>
      <c r="AV162" s="230"/>
      <c r="AW162" s="229"/>
      <c r="AX162" s="229"/>
      <c r="AY162" s="48"/>
      <c r="AZ162" s="42"/>
      <c r="BB162" s="268" t="s">
        <v>285</v>
      </c>
      <c r="BC162" s="268"/>
      <c r="BD162" s="268"/>
      <c r="BE162" s="268"/>
      <c r="BF162" s="268"/>
      <c r="BH162" s="268"/>
      <c r="BI162" s="268"/>
      <c r="BJ162" s="268"/>
    </row>
    <row r="163" spans="1:62" x14ac:dyDescent="0.3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254"/>
      <c r="Y163" s="48"/>
      <c r="Z163" s="48"/>
      <c r="AA163" s="254"/>
      <c r="AB163" s="269"/>
      <c r="AC163" s="48"/>
      <c r="AD163" s="48"/>
      <c r="AE163" s="48"/>
      <c r="AF163" s="48"/>
      <c r="AG163" s="48"/>
      <c r="AH163" s="254"/>
      <c r="AI163" s="48"/>
      <c r="AJ163" s="48"/>
      <c r="AK163" s="254"/>
      <c r="AL163" s="269"/>
      <c r="AM163" s="48"/>
      <c r="AN163" s="48"/>
      <c r="AO163" s="48"/>
      <c r="AP163" s="48"/>
      <c r="AQ163" s="48"/>
      <c r="AR163" s="48"/>
      <c r="AS163" s="48"/>
      <c r="AT163" s="48"/>
      <c r="AU163" s="248"/>
      <c r="AV163" s="248"/>
      <c r="AW163" s="248"/>
      <c r="AX163" s="248"/>
      <c r="AY163" s="48"/>
      <c r="AZ163" s="42"/>
      <c r="BB163" s="204" t="s">
        <v>715</v>
      </c>
      <c r="BC163" s="268"/>
      <c r="BD163" s="268"/>
      <c r="BE163" s="268"/>
      <c r="BF163" s="268"/>
      <c r="BH163" s="268"/>
      <c r="BI163" s="268"/>
      <c r="BJ163" s="268"/>
    </row>
    <row r="164" spans="1:62" x14ac:dyDescent="0.3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2"/>
      <c r="BB164" s="268" t="s">
        <v>286</v>
      </c>
      <c r="BC164" s="268"/>
      <c r="BD164" s="268"/>
      <c r="BE164" s="268"/>
      <c r="BF164" s="268"/>
      <c r="BH164" s="268"/>
      <c r="BI164" s="268"/>
      <c r="BJ164" s="268"/>
    </row>
    <row r="165" spans="1:62" x14ac:dyDescent="0.35">
      <c r="AZ165" s="42"/>
      <c r="BB165" s="268" t="s">
        <v>287</v>
      </c>
      <c r="BC165" s="268"/>
      <c r="BD165" s="268"/>
      <c r="BE165" s="268"/>
      <c r="BF165" s="268"/>
      <c r="BH165" s="268"/>
      <c r="BI165" s="268"/>
      <c r="BJ165" s="268"/>
    </row>
    <row r="166" spans="1:62" x14ac:dyDescent="0.35">
      <c r="AZ166" s="42"/>
      <c r="BB166" s="204"/>
      <c r="BC166" s="268"/>
      <c r="BD166" s="268"/>
      <c r="BE166" s="268"/>
      <c r="BF166" s="268"/>
      <c r="BG166" s="268"/>
      <c r="BH166" s="268"/>
      <c r="BI166" s="268"/>
      <c r="BJ166" s="268"/>
    </row>
    <row r="167" spans="1:62" x14ac:dyDescent="0.35">
      <c r="AZ167" s="42"/>
      <c r="BB167" s="268"/>
      <c r="BC167" s="268"/>
      <c r="BD167" s="268"/>
      <c r="BE167" s="268"/>
      <c r="BF167" s="268"/>
      <c r="BG167" s="268"/>
      <c r="BH167" s="268"/>
      <c r="BI167" s="268"/>
      <c r="BJ167" s="268"/>
    </row>
    <row r="168" spans="1:62" x14ac:dyDescent="0.35">
      <c r="AZ168" s="42"/>
      <c r="BB168" s="268"/>
      <c r="BC168" s="268"/>
      <c r="BD168" s="268"/>
      <c r="BE168" s="268"/>
      <c r="BF168" s="268"/>
      <c r="BG168" s="268"/>
      <c r="BH168" s="268"/>
      <c r="BI168" s="268"/>
      <c r="BJ168" s="268"/>
    </row>
    <row r="169" spans="1:62" x14ac:dyDescent="0.35">
      <c r="AZ169" s="42"/>
      <c r="BB169" s="217" t="s">
        <v>766</v>
      </c>
      <c r="BC169" s="249"/>
      <c r="BD169" s="249"/>
      <c r="BE169" s="249"/>
      <c r="BF169" s="249"/>
      <c r="BG169" s="268"/>
      <c r="BH169" s="268"/>
      <c r="BI169" s="268"/>
      <c r="BJ169" s="268"/>
    </row>
    <row r="170" spans="1:62" ht="16" thickBot="1" x14ac:dyDescent="0.4">
      <c r="AZ170" s="42"/>
      <c r="BB170" s="204" t="s">
        <v>271</v>
      </c>
      <c r="BC170" s="268"/>
      <c r="BD170" s="268"/>
      <c r="BE170" s="268"/>
      <c r="BF170" s="268"/>
      <c r="BG170" s="268"/>
      <c r="BH170" s="268"/>
      <c r="BI170" s="268"/>
      <c r="BJ170" s="268"/>
    </row>
    <row r="171" spans="1:62" ht="15.75" customHeight="1" x14ac:dyDescent="0.35">
      <c r="AZ171" s="42"/>
      <c r="BB171" s="574" t="s">
        <v>144</v>
      </c>
      <c r="BC171" s="575"/>
      <c r="BD171" s="218" t="s">
        <v>272</v>
      </c>
      <c r="BE171" s="219" t="s">
        <v>273</v>
      </c>
      <c r="BF171" s="220" t="s">
        <v>274</v>
      </c>
      <c r="BG171" s="268"/>
      <c r="BH171" s="268"/>
      <c r="BI171" s="268"/>
      <c r="BJ171" s="268"/>
    </row>
    <row r="172" spans="1:62" x14ac:dyDescent="0.35">
      <c r="AZ172" s="42"/>
      <c r="BB172" s="579" t="s">
        <v>234</v>
      </c>
      <c r="BC172" s="580"/>
      <c r="BD172" s="270">
        <v>450</v>
      </c>
      <c r="BE172" s="60">
        <v>460</v>
      </c>
      <c r="BF172" s="271">
        <v>460</v>
      </c>
      <c r="BH172" s="268"/>
      <c r="BI172" s="268"/>
      <c r="BJ172" s="268"/>
    </row>
    <row r="173" spans="1:62" x14ac:dyDescent="0.35">
      <c r="AZ173" s="42"/>
      <c r="BB173" s="581" t="s">
        <v>235</v>
      </c>
      <c r="BC173" s="582"/>
      <c r="BD173" s="270">
        <v>50</v>
      </c>
      <c r="BE173" s="270">
        <v>60</v>
      </c>
      <c r="BF173" s="272">
        <v>50</v>
      </c>
      <c r="BH173" s="268"/>
      <c r="BI173" s="268"/>
      <c r="BJ173" s="268"/>
    </row>
    <row r="174" spans="1:62" x14ac:dyDescent="0.35">
      <c r="AZ174" s="42"/>
      <c r="BB174" s="581" t="s">
        <v>236</v>
      </c>
      <c r="BC174" s="582"/>
      <c r="BD174" s="270">
        <v>15</v>
      </c>
      <c r="BE174" s="270">
        <v>20</v>
      </c>
      <c r="BF174" s="272">
        <v>20</v>
      </c>
      <c r="BH174" s="268"/>
      <c r="BI174" s="268"/>
      <c r="BJ174" s="268"/>
    </row>
    <row r="175" spans="1:62" ht="30" customHeight="1" x14ac:dyDescent="0.35">
      <c r="AZ175" s="42"/>
      <c r="BB175" s="581" t="s">
        <v>237</v>
      </c>
      <c r="BC175" s="582"/>
      <c r="BD175" s="270">
        <v>20</v>
      </c>
      <c r="BE175" s="270">
        <v>20</v>
      </c>
      <c r="BF175" s="272">
        <v>20</v>
      </c>
      <c r="BH175" s="268"/>
      <c r="BI175" s="268"/>
      <c r="BJ175" s="268"/>
    </row>
    <row r="176" spans="1:62" x14ac:dyDescent="0.35">
      <c r="AZ176" s="42"/>
      <c r="BB176" s="581" t="s">
        <v>238</v>
      </c>
      <c r="BC176" s="582"/>
      <c r="BD176" s="270">
        <v>50</v>
      </c>
      <c r="BE176" s="270">
        <v>50</v>
      </c>
      <c r="BF176" s="272">
        <v>50</v>
      </c>
      <c r="BH176" s="268"/>
      <c r="BI176" s="268"/>
      <c r="BJ176" s="268"/>
    </row>
    <row r="177" spans="52:62" x14ac:dyDescent="0.35">
      <c r="AZ177" s="42"/>
      <c r="BB177" s="581" t="s">
        <v>239</v>
      </c>
      <c r="BC177" s="582"/>
      <c r="BD177" s="270">
        <v>80</v>
      </c>
      <c r="BE177" s="270">
        <v>90</v>
      </c>
      <c r="BF177" s="272">
        <v>90</v>
      </c>
      <c r="BH177" s="268"/>
      <c r="BI177" s="268"/>
      <c r="BJ177" s="268"/>
    </row>
    <row r="178" spans="52:62" x14ac:dyDescent="0.35">
      <c r="AZ178" s="42"/>
      <c r="BB178" s="581" t="s">
        <v>275</v>
      </c>
      <c r="BC178" s="582"/>
      <c r="BD178" s="270">
        <v>100</v>
      </c>
      <c r="BE178" s="270">
        <v>100</v>
      </c>
      <c r="BF178" s="272">
        <v>120</v>
      </c>
      <c r="BH178" s="268"/>
      <c r="BI178" s="268"/>
      <c r="BJ178" s="268"/>
    </row>
    <row r="179" spans="52:62" x14ac:dyDescent="0.35">
      <c r="AZ179" s="42"/>
      <c r="BB179" s="581" t="s">
        <v>241</v>
      </c>
      <c r="BC179" s="582"/>
      <c r="BD179" s="270">
        <v>30</v>
      </c>
      <c r="BE179" s="270">
        <v>25</v>
      </c>
      <c r="BF179" s="272">
        <v>25</v>
      </c>
      <c r="BH179" s="268"/>
      <c r="BI179" s="268"/>
      <c r="BJ179" s="268"/>
    </row>
    <row r="180" spans="52:62" x14ac:dyDescent="0.35">
      <c r="AZ180" s="42"/>
      <c r="BB180" s="581" t="s">
        <v>242</v>
      </c>
      <c r="BC180" s="582"/>
      <c r="BD180" s="270">
        <v>70</v>
      </c>
      <c r="BE180" s="270">
        <v>70</v>
      </c>
      <c r="BF180" s="272">
        <v>80</v>
      </c>
      <c r="BH180" s="268"/>
      <c r="BI180" s="268"/>
      <c r="BJ180" s="268"/>
    </row>
    <row r="181" spans="52:62" ht="16" thickBot="1" x14ac:dyDescent="0.4">
      <c r="AZ181" s="42"/>
      <c r="BB181" s="583" t="s">
        <v>244</v>
      </c>
      <c r="BC181" s="584"/>
      <c r="BD181" s="273">
        <v>280</v>
      </c>
      <c r="BE181" s="273">
        <v>400</v>
      </c>
      <c r="BF181" s="274">
        <v>380</v>
      </c>
      <c r="BH181" s="268"/>
      <c r="BI181" s="268"/>
      <c r="BJ181" s="268"/>
    </row>
    <row r="182" spans="52:62" ht="16" thickBot="1" x14ac:dyDescent="0.4">
      <c r="AZ182" s="42"/>
      <c r="BB182" s="275"/>
      <c r="BC182" s="276" t="s">
        <v>43</v>
      </c>
      <c r="BD182" s="277">
        <v>1145</v>
      </c>
      <c r="BE182" s="277">
        <v>1295</v>
      </c>
      <c r="BF182" s="278">
        <v>1295</v>
      </c>
      <c r="BG182" s="268"/>
      <c r="BH182" s="268"/>
      <c r="BI182" s="268"/>
      <c r="BJ182" s="268"/>
    </row>
    <row r="183" spans="52:62" x14ac:dyDescent="0.35">
      <c r="AZ183" s="42"/>
      <c r="BB183" s="268"/>
      <c r="BC183" s="268"/>
      <c r="BD183" s="268"/>
      <c r="BE183" s="268"/>
      <c r="BF183" s="268"/>
      <c r="BG183" s="268"/>
      <c r="BH183" s="268"/>
      <c r="BI183" s="268"/>
      <c r="BJ183" s="268"/>
    </row>
    <row r="184" spans="52:62" x14ac:dyDescent="0.35">
      <c r="AZ184" s="42"/>
      <c r="BB184" s="268"/>
      <c r="BC184" s="268"/>
      <c r="BD184" s="268"/>
      <c r="BE184" s="268"/>
      <c r="BF184" s="268"/>
      <c r="BG184" s="268"/>
      <c r="BH184" s="268"/>
      <c r="BI184" s="268"/>
      <c r="BJ184" s="268"/>
    </row>
    <row r="185" spans="52:62" x14ac:dyDescent="0.35">
      <c r="AZ185" s="42"/>
      <c r="BB185" s="217" t="s">
        <v>767</v>
      </c>
      <c r="BC185" s="249"/>
      <c r="BD185" s="249"/>
      <c r="BE185" s="249"/>
      <c r="BF185" s="249"/>
      <c r="BG185" s="268"/>
      <c r="BH185" s="268"/>
      <c r="BI185" s="268"/>
      <c r="BJ185" s="268"/>
    </row>
    <row r="186" spans="52:62" ht="16" thickBot="1" x14ac:dyDescent="0.4">
      <c r="AZ186" s="42"/>
      <c r="BB186" s="204" t="s">
        <v>268</v>
      </c>
      <c r="BC186" s="268"/>
      <c r="BD186" s="268"/>
      <c r="BE186" s="268"/>
      <c r="BF186" s="268"/>
      <c r="BG186" s="268"/>
      <c r="BH186" s="268"/>
      <c r="BI186" s="268"/>
      <c r="BJ186" s="268"/>
    </row>
    <row r="187" spans="52:62" x14ac:dyDescent="0.35">
      <c r="AZ187" s="42"/>
      <c r="BB187" s="279" t="s">
        <v>144</v>
      </c>
      <c r="BC187" s="218" t="s">
        <v>717</v>
      </c>
      <c r="BD187" s="218" t="s">
        <v>718</v>
      </c>
      <c r="BE187" s="218" t="s">
        <v>719</v>
      </c>
      <c r="BF187" s="268"/>
      <c r="BG187" s="268"/>
      <c r="BH187" s="268"/>
      <c r="BI187" s="268"/>
      <c r="BJ187" s="268"/>
    </row>
    <row r="188" spans="52:62" x14ac:dyDescent="0.35">
      <c r="AZ188" s="42"/>
      <c r="BB188" s="240" t="s">
        <v>44</v>
      </c>
      <c r="BC188" s="60">
        <v>1200</v>
      </c>
      <c r="BD188" s="280">
        <v>1000</v>
      </c>
      <c r="BE188" s="271">
        <v>1477</v>
      </c>
      <c r="BF188" s="268"/>
      <c r="BG188" s="268"/>
      <c r="BH188" s="268"/>
      <c r="BI188" s="268"/>
      <c r="BJ188" s="268"/>
    </row>
    <row r="189" spans="52:62" ht="29" x14ac:dyDescent="0.35">
      <c r="AZ189" s="42"/>
      <c r="BB189" s="241" t="s">
        <v>269</v>
      </c>
      <c r="BC189" s="60">
        <v>170</v>
      </c>
      <c r="BD189" s="280">
        <v>170</v>
      </c>
      <c r="BE189" s="281">
        <v>170</v>
      </c>
      <c r="BF189" s="268"/>
      <c r="BG189" s="268"/>
      <c r="BH189" s="268"/>
      <c r="BI189" s="268"/>
      <c r="BJ189" s="268"/>
    </row>
    <row r="190" spans="52:62" ht="16" thickBot="1" x14ac:dyDescent="0.4">
      <c r="AZ190" s="42"/>
      <c r="BB190" s="241" t="s">
        <v>270</v>
      </c>
      <c r="BC190" s="280">
        <v>100</v>
      </c>
      <c r="BD190" s="280">
        <v>80</v>
      </c>
      <c r="BE190" s="281">
        <v>150</v>
      </c>
      <c r="BF190" s="268"/>
      <c r="BG190" s="268"/>
      <c r="BH190" s="268"/>
      <c r="BI190" s="268"/>
      <c r="BJ190" s="268"/>
    </row>
    <row r="191" spans="52:62" ht="16" thickBot="1" x14ac:dyDescent="0.4">
      <c r="AZ191" s="42"/>
      <c r="BB191" s="282" t="s">
        <v>43</v>
      </c>
      <c r="BC191" s="283">
        <v>1470</v>
      </c>
      <c r="BD191" s="283">
        <v>1250</v>
      </c>
      <c r="BE191" s="278">
        <v>1797</v>
      </c>
      <c r="BF191" s="268"/>
      <c r="BG191" s="268"/>
      <c r="BH191" s="268"/>
      <c r="BI191" s="268"/>
      <c r="BJ191" s="268"/>
    </row>
    <row r="192" spans="52:62" x14ac:dyDescent="0.35">
      <c r="AZ192" s="42"/>
      <c r="BB192" s="268"/>
      <c r="BC192" s="268"/>
      <c r="BD192" s="268"/>
      <c r="BE192" s="268"/>
      <c r="BF192" s="268"/>
      <c r="BG192" s="268"/>
      <c r="BH192" s="268"/>
      <c r="BI192" s="268"/>
      <c r="BJ192" s="268"/>
    </row>
    <row r="193" spans="52:62" x14ac:dyDescent="0.35">
      <c r="AZ193" s="42"/>
      <c r="BB193" s="268"/>
      <c r="BC193" s="268"/>
      <c r="BD193" s="268"/>
      <c r="BE193" s="268"/>
      <c r="BF193" s="268"/>
      <c r="BG193" s="268"/>
      <c r="BH193" s="268"/>
      <c r="BI193" s="268"/>
      <c r="BJ193" s="268"/>
    </row>
    <row r="194" spans="52:62" x14ac:dyDescent="0.35">
      <c r="AZ194" s="42"/>
      <c r="BB194" s="249" t="s">
        <v>726</v>
      </c>
      <c r="BC194" s="249"/>
      <c r="BD194" s="249"/>
      <c r="BE194" s="249"/>
      <c r="BF194" s="268"/>
      <c r="BG194" s="268"/>
      <c r="BH194" s="268"/>
      <c r="BI194" s="268"/>
      <c r="BJ194" s="268"/>
    </row>
    <row r="195" spans="52:62" ht="16" thickBot="1" x14ac:dyDescent="0.4">
      <c r="AZ195" s="42"/>
      <c r="BB195" s="268" t="s">
        <v>264</v>
      </c>
      <c r="BC195" s="268"/>
      <c r="BD195" s="268"/>
      <c r="BE195" s="268"/>
      <c r="BF195" s="268"/>
      <c r="BG195" s="268"/>
      <c r="BH195" s="268"/>
      <c r="BI195" s="268"/>
      <c r="BJ195" s="268"/>
    </row>
    <row r="196" spans="52:62" ht="43.5" x14ac:dyDescent="0.35">
      <c r="AZ196" s="42"/>
      <c r="BB196" s="576" t="s">
        <v>144</v>
      </c>
      <c r="BC196" s="218" t="s">
        <v>265</v>
      </c>
      <c r="BD196" s="218" t="s">
        <v>266</v>
      </c>
      <c r="BE196" s="220" t="s">
        <v>267</v>
      </c>
      <c r="BF196" s="268"/>
      <c r="BG196" s="268"/>
      <c r="BH196" s="268"/>
      <c r="BI196" s="268"/>
      <c r="BJ196" s="268"/>
    </row>
    <row r="197" spans="52:62" ht="16" thickBot="1" x14ac:dyDescent="0.4">
      <c r="AZ197" s="42"/>
      <c r="BB197" s="577"/>
      <c r="BC197" s="284">
        <v>325</v>
      </c>
      <c r="BD197" s="285">
        <v>-45</v>
      </c>
      <c r="BE197" s="286">
        <v>502</v>
      </c>
      <c r="BF197" s="268"/>
      <c r="BG197" s="268"/>
      <c r="BH197" s="268"/>
      <c r="BI197" s="268"/>
      <c r="BJ197" s="268"/>
    </row>
    <row r="198" spans="52:62" x14ac:dyDescent="0.35">
      <c r="AZ198" s="42"/>
      <c r="BB198" s="24"/>
      <c r="BC198" s="268"/>
      <c r="BD198" s="268"/>
      <c r="BE198" s="268"/>
      <c r="BF198" s="268"/>
      <c r="BG198" s="268"/>
      <c r="BH198" s="268"/>
      <c r="BI198" s="268"/>
      <c r="BJ198" s="268"/>
    </row>
    <row r="199" spans="52:62" x14ac:dyDescent="0.35">
      <c r="AZ199" s="42"/>
      <c r="BB199" s="268"/>
      <c r="BC199" s="268"/>
      <c r="BD199" s="268"/>
      <c r="BE199" s="268"/>
      <c r="BF199" s="268"/>
      <c r="BG199" s="268"/>
      <c r="BH199" s="268"/>
      <c r="BI199" s="268"/>
      <c r="BJ199" s="268"/>
    </row>
    <row r="200" spans="52:62" x14ac:dyDescent="0.35">
      <c r="AZ200" s="42"/>
      <c r="BB200" s="268"/>
      <c r="BC200" s="268"/>
      <c r="BD200" s="268"/>
      <c r="BE200" s="268"/>
      <c r="BF200" s="268"/>
      <c r="BH200" s="268"/>
      <c r="BI200" s="268"/>
      <c r="BJ200" s="268"/>
    </row>
    <row r="201" spans="52:62" x14ac:dyDescent="0.35">
      <c r="AZ201" s="42"/>
      <c r="BB201" s="26" t="s">
        <v>727</v>
      </c>
      <c r="BC201" s="208"/>
      <c r="BD201" s="26"/>
      <c r="BE201" s="26"/>
      <c r="BF201" s="26"/>
    </row>
    <row r="202" spans="52:62" x14ac:dyDescent="0.35">
      <c r="AZ202" s="42"/>
      <c r="BB202" s="209" t="s">
        <v>251</v>
      </c>
    </row>
    <row r="203" spans="52:62" x14ac:dyDescent="0.35">
      <c r="AZ203" s="42"/>
      <c r="BB203" s="38" t="s">
        <v>252</v>
      </c>
    </row>
    <row r="204" spans="52:62" x14ac:dyDescent="0.35">
      <c r="AZ204" s="42"/>
      <c r="BB204" s="39" t="s">
        <v>253</v>
      </c>
    </row>
    <row r="205" spans="52:62" ht="16" thickBot="1" x14ac:dyDescent="0.4">
      <c r="AZ205" s="42"/>
      <c r="BB205" s="17" t="s">
        <v>263</v>
      </c>
    </row>
    <row r="206" spans="52:62" ht="15.75" customHeight="1" x14ac:dyDescent="0.35">
      <c r="AZ206" s="42"/>
      <c r="BB206" s="30" t="s">
        <v>762</v>
      </c>
      <c r="BC206" s="578" t="s">
        <v>248</v>
      </c>
      <c r="BD206" s="578"/>
      <c r="BE206" s="578"/>
      <c r="BF206" s="25" t="s">
        <v>213</v>
      </c>
    </row>
    <row r="207" spans="52:62" x14ac:dyDescent="0.35">
      <c r="AZ207" s="42"/>
      <c r="BB207" s="148">
        <v>1</v>
      </c>
      <c r="BC207" s="572" t="s">
        <v>249</v>
      </c>
      <c r="BD207" s="572"/>
      <c r="BE207" s="572"/>
      <c r="BF207" s="183" t="s">
        <v>216</v>
      </c>
    </row>
    <row r="208" spans="52:62" ht="16" thickBot="1" x14ac:dyDescent="0.4">
      <c r="AZ208" s="42"/>
      <c r="BB208" s="148">
        <v>2</v>
      </c>
      <c r="BC208" s="572" t="s">
        <v>254</v>
      </c>
      <c r="BD208" s="572"/>
      <c r="BE208" s="572"/>
      <c r="BF208" s="185" t="s">
        <v>215</v>
      </c>
    </row>
    <row r="209" spans="52:60" x14ac:dyDescent="0.35">
      <c r="AZ209" s="42"/>
      <c r="BB209" s="148">
        <v>3</v>
      </c>
      <c r="BC209" s="572" t="s">
        <v>255</v>
      </c>
      <c r="BD209" s="572"/>
      <c r="BE209" s="572"/>
      <c r="BF209" s="183" t="s">
        <v>216</v>
      </c>
    </row>
    <row r="210" spans="52:60" x14ac:dyDescent="0.35">
      <c r="AZ210" s="42"/>
      <c r="BB210" s="148">
        <v>4</v>
      </c>
      <c r="BC210" s="572" t="s">
        <v>256</v>
      </c>
      <c r="BD210" s="572"/>
      <c r="BE210" s="572"/>
      <c r="BF210" s="182" t="s">
        <v>214</v>
      </c>
    </row>
    <row r="211" spans="52:60" x14ac:dyDescent="0.35">
      <c r="AZ211" s="42"/>
      <c r="BB211" s="150">
        <v>5</v>
      </c>
      <c r="BC211" s="572" t="s">
        <v>256</v>
      </c>
      <c r="BD211" s="572"/>
      <c r="BE211" s="572"/>
      <c r="BF211" s="182" t="s">
        <v>214</v>
      </c>
    </row>
    <row r="212" spans="52:60" ht="16" thickBot="1" x14ac:dyDescent="0.4">
      <c r="AZ212" s="42"/>
      <c r="BB212" s="148">
        <v>6</v>
      </c>
      <c r="BC212" s="572" t="s">
        <v>257</v>
      </c>
      <c r="BD212" s="572"/>
      <c r="BE212" s="572"/>
      <c r="BF212" s="185" t="s">
        <v>215</v>
      </c>
    </row>
    <row r="213" spans="52:60" x14ac:dyDescent="0.35">
      <c r="AZ213" s="42"/>
      <c r="BB213" s="148">
        <v>7</v>
      </c>
      <c r="BC213" s="572" t="s">
        <v>249</v>
      </c>
      <c r="BD213" s="572"/>
      <c r="BE213" s="572"/>
      <c r="BF213" s="183" t="s">
        <v>216</v>
      </c>
    </row>
    <row r="214" spans="52:60" ht="16" thickBot="1" x14ac:dyDescent="0.4">
      <c r="AZ214" s="42"/>
      <c r="BB214" s="148">
        <v>8</v>
      </c>
      <c r="BC214" s="572" t="s">
        <v>254</v>
      </c>
      <c r="BD214" s="572"/>
      <c r="BE214" s="572"/>
      <c r="BF214" s="185" t="s">
        <v>215</v>
      </c>
    </row>
    <row r="215" spans="52:60" x14ac:dyDescent="0.35">
      <c r="AZ215" s="42"/>
      <c r="BB215" s="148">
        <v>9</v>
      </c>
      <c r="BC215" s="572" t="s">
        <v>249</v>
      </c>
      <c r="BD215" s="572"/>
      <c r="BE215" s="572"/>
      <c r="BF215" s="183" t="s">
        <v>216</v>
      </c>
    </row>
    <row r="216" spans="52:60" ht="16" thickBot="1" x14ac:dyDescent="0.4">
      <c r="AZ216" s="42"/>
      <c r="BB216" s="152">
        <v>10</v>
      </c>
      <c r="BC216" s="573" t="s">
        <v>254</v>
      </c>
      <c r="BD216" s="573"/>
      <c r="BE216" s="573"/>
      <c r="BF216" s="185" t="s">
        <v>215</v>
      </c>
    </row>
    <row r="217" spans="52:60" x14ac:dyDescent="0.35">
      <c r="AZ217" s="42"/>
    </row>
    <row r="218" spans="52:60" x14ac:dyDescent="0.35">
      <c r="AZ218" s="42"/>
    </row>
    <row r="219" spans="52:60" x14ac:dyDescent="0.35">
      <c r="AZ219" s="42"/>
      <c r="BB219" s="26" t="s">
        <v>751</v>
      </c>
      <c r="BC219" s="26"/>
      <c r="BD219" s="26"/>
      <c r="BE219" s="26"/>
      <c r="BF219" s="26"/>
      <c r="BG219" s="26"/>
      <c r="BH219" s="26"/>
    </row>
    <row r="220" spans="52:60" x14ac:dyDescent="0.35">
      <c r="AZ220" s="42"/>
      <c r="BB220" s="17" t="s">
        <v>711</v>
      </c>
    </row>
    <row r="221" spans="52:60" x14ac:dyDescent="0.35">
      <c r="AZ221" s="42"/>
      <c r="BB221" s="17" t="s">
        <v>712</v>
      </c>
    </row>
    <row r="222" spans="52:60" ht="16" thickBot="1" x14ac:dyDescent="0.4">
      <c r="AZ222" s="42"/>
      <c r="BB222" s="24" t="s">
        <v>262</v>
      </c>
    </row>
    <row r="223" spans="52:60" ht="29" x14ac:dyDescent="0.35">
      <c r="AZ223" s="42"/>
      <c r="BB223" s="30" t="s">
        <v>762</v>
      </c>
      <c r="BC223" s="23" t="s">
        <v>219</v>
      </c>
      <c r="BD223" s="25" t="s">
        <v>213</v>
      </c>
    </row>
    <row r="224" spans="52:60" x14ac:dyDescent="0.35">
      <c r="AZ224" s="42"/>
      <c r="BB224" s="148">
        <v>1</v>
      </c>
      <c r="BC224" s="149">
        <v>9</v>
      </c>
      <c r="BD224" s="183" t="s">
        <v>216</v>
      </c>
    </row>
    <row r="225" spans="52:61" ht="16" thickBot="1" x14ac:dyDescent="0.4">
      <c r="AZ225" s="42"/>
      <c r="BB225" s="148">
        <v>2</v>
      </c>
      <c r="BC225" s="149">
        <v>15</v>
      </c>
      <c r="BD225" s="185" t="s">
        <v>215</v>
      </c>
    </row>
    <row r="226" spans="52:61" x14ac:dyDescent="0.35">
      <c r="AZ226" s="42"/>
      <c r="BB226" s="148">
        <v>3</v>
      </c>
      <c r="BC226" s="149">
        <v>20</v>
      </c>
      <c r="BD226" s="183" t="s">
        <v>216</v>
      </c>
    </row>
    <row r="227" spans="52:61" x14ac:dyDescent="0.35">
      <c r="AZ227" s="42"/>
      <c r="BB227" s="148">
        <v>4</v>
      </c>
      <c r="BC227" s="149">
        <v>14</v>
      </c>
      <c r="BD227" s="182" t="s">
        <v>214</v>
      </c>
    </row>
    <row r="228" spans="52:61" x14ac:dyDescent="0.35">
      <c r="AZ228" s="42"/>
      <c r="BB228" s="150">
        <v>5</v>
      </c>
      <c r="BC228" s="151">
        <v>2</v>
      </c>
      <c r="BD228" s="182" t="s">
        <v>214</v>
      </c>
    </row>
    <row r="229" spans="52:61" ht="16" thickBot="1" x14ac:dyDescent="0.4">
      <c r="AZ229" s="42"/>
      <c r="BB229" s="148">
        <v>6</v>
      </c>
      <c r="BC229" s="149">
        <v>17</v>
      </c>
      <c r="BD229" s="185" t="s">
        <v>215</v>
      </c>
    </row>
    <row r="230" spans="52:61" x14ac:dyDescent="0.35">
      <c r="AZ230" s="42"/>
      <c r="BB230" s="148">
        <v>7</v>
      </c>
      <c r="BC230" s="149">
        <v>3</v>
      </c>
      <c r="BD230" s="183" t="s">
        <v>216</v>
      </c>
    </row>
    <row r="231" spans="52:61" ht="16" thickBot="1" x14ac:dyDescent="0.4">
      <c r="AZ231" s="42"/>
      <c r="BB231" s="148">
        <v>8</v>
      </c>
      <c r="BC231" s="149">
        <v>23</v>
      </c>
      <c r="BD231" s="185" t="s">
        <v>215</v>
      </c>
    </row>
    <row r="232" spans="52:61" x14ac:dyDescent="0.35">
      <c r="AZ232" s="42"/>
      <c r="BB232" s="148">
        <v>9</v>
      </c>
      <c r="BC232" s="149">
        <v>8</v>
      </c>
      <c r="BD232" s="183" t="s">
        <v>216</v>
      </c>
    </row>
    <row r="233" spans="52:61" ht="16" thickBot="1" x14ac:dyDescent="0.4">
      <c r="AZ233" s="42"/>
      <c r="BB233" s="152">
        <v>10</v>
      </c>
      <c r="BC233" s="188">
        <v>2</v>
      </c>
      <c r="BD233" s="185" t="s">
        <v>215</v>
      </c>
    </row>
    <row r="234" spans="52:61" x14ac:dyDescent="0.35">
      <c r="AZ234" s="42"/>
    </row>
    <row r="235" spans="52:61" x14ac:dyDescent="0.35">
      <c r="AZ235" s="42"/>
    </row>
    <row r="236" spans="52:61" x14ac:dyDescent="0.35">
      <c r="AZ236" s="42"/>
    </row>
    <row r="237" spans="52:61" x14ac:dyDescent="0.35">
      <c r="AZ237" s="42"/>
      <c r="BB237" s="26" t="s">
        <v>728</v>
      </c>
      <c r="BC237" s="26"/>
      <c r="BD237" s="26"/>
      <c r="BE237" s="26"/>
      <c r="BF237" s="26"/>
      <c r="BG237" s="26"/>
      <c r="BH237" s="26"/>
      <c r="BI237" s="26"/>
    </row>
    <row r="238" spans="52:61" ht="16" thickBot="1" x14ac:dyDescent="0.4">
      <c r="AZ238" s="42"/>
      <c r="BB238" s="24" t="s">
        <v>261</v>
      </c>
    </row>
    <row r="239" spans="52:61" ht="29" x14ac:dyDescent="0.35">
      <c r="AZ239" s="42"/>
      <c r="BB239" s="30" t="s">
        <v>213</v>
      </c>
      <c r="BC239" s="23" t="s">
        <v>219</v>
      </c>
      <c r="BD239" s="25" t="s">
        <v>260</v>
      </c>
    </row>
    <row r="240" spans="52:61" x14ac:dyDescent="0.35">
      <c r="AZ240" s="42"/>
      <c r="BB240" s="189" t="s">
        <v>215</v>
      </c>
      <c r="BC240" s="190">
        <f>BC225+BC229+BC233+BC231</f>
        <v>57</v>
      </c>
      <c r="BD240" s="191">
        <f>BC240/BC$57</f>
        <v>0.50442477876106195</v>
      </c>
    </row>
    <row r="241" spans="52:56" x14ac:dyDescent="0.35">
      <c r="AZ241" s="42"/>
      <c r="BB241" s="192" t="s">
        <v>216</v>
      </c>
      <c r="BC241" s="193">
        <f>BC232+BC230+BC226+BC224</f>
        <v>40</v>
      </c>
      <c r="BD241" s="194">
        <f>BC241/BC$57</f>
        <v>0.35398230088495575</v>
      </c>
    </row>
    <row r="242" spans="52:56" x14ac:dyDescent="0.35">
      <c r="AZ242" s="42"/>
      <c r="BB242" s="195" t="s">
        <v>214</v>
      </c>
      <c r="BC242" s="196">
        <f>BC228+BC227</f>
        <v>16</v>
      </c>
      <c r="BD242" s="197">
        <f>BC242/BC$57</f>
        <v>0.1415929203539823</v>
      </c>
    </row>
    <row r="243" spans="52:56" ht="16" thickBot="1" x14ac:dyDescent="0.4">
      <c r="AZ243" s="42"/>
      <c r="BB243" s="198" t="s">
        <v>43</v>
      </c>
      <c r="BC243" s="145">
        <f>SUM(BC240:BC242)</f>
        <v>113</v>
      </c>
      <c r="BD243" s="199">
        <f>SUM(BD240:BD242)</f>
        <v>1</v>
      </c>
    </row>
    <row r="244" spans="52:56" x14ac:dyDescent="0.35">
      <c r="AZ244" s="42"/>
    </row>
    <row r="245" spans="52:56" x14ac:dyDescent="0.35">
      <c r="AZ245" s="42"/>
    </row>
    <row r="246" spans="52:56" x14ac:dyDescent="0.35">
      <c r="AZ246" s="42"/>
    </row>
    <row r="247" spans="52:56" x14ac:dyDescent="0.35">
      <c r="AZ247" s="42"/>
    </row>
    <row r="248" spans="52:56" x14ac:dyDescent="0.35">
      <c r="AZ248" s="42"/>
    </row>
    <row r="249" spans="52:56" x14ac:dyDescent="0.35">
      <c r="AZ249" s="42"/>
    </row>
    <row r="250" spans="52:56" x14ac:dyDescent="0.35">
      <c r="AZ250" s="42"/>
    </row>
    <row r="251" spans="52:56" x14ac:dyDescent="0.35">
      <c r="AZ251" s="42"/>
    </row>
    <row r="252" spans="52:56" x14ac:dyDescent="0.35">
      <c r="AZ252" s="42"/>
    </row>
    <row r="256" spans="52:56" x14ac:dyDescent="0.35">
      <c r="BA256" s="50"/>
    </row>
    <row r="258" spans="53:53" x14ac:dyDescent="0.35">
      <c r="BA258" s="50"/>
    </row>
    <row r="268" spans="53:53" x14ac:dyDescent="0.35">
      <c r="BA268" s="287"/>
    </row>
    <row r="269" spans="53:53" x14ac:dyDescent="0.35">
      <c r="BA269" s="287"/>
    </row>
    <row r="270" spans="53:53" x14ac:dyDescent="0.35">
      <c r="BA270" s="287"/>
    </row>
    <row r="271" spans="53:53" x14ac:dyDescent="0.35">
      <c r="BA271" s="287"/>
    </row>
    <row r="272" spans="53:53" x14ac:dyDescent="0.35">
      <c r="BA272" s="61"/>
    </row>
    <row r="273" spans="53:53" x14ac:dyDescent="0.35">
      <c r="BA273" s="134"/>
    </row>
  </sheetData>
  <mergeCells count="60">
    <mergeCell ref="BB82:BC82"/>
    <mergeCell ref="BB83:BC83"/>
    <mergeCell ref="BB84:BC84"/>
    <mergeCell ref="BB85:BC85"/>
    <mergeCell ref="BB86:BC86"/>
    <mergeCell ref="BB77:BC77"/>
    <mergeCell ref="BB78:BC78"/>
    <mergeCell ref="BB79:BC79"/>
    <mergeCell ref="BB80:BC80"/>
    <mergeCell ref="BB81:BC81"/>
    <mergeCell ref="BC27:BE27"/>
    <mergeCell ref="BB76:BC76"/>
    <mergeCell ref="BB103:BB104"/>
    <mergeCell ref="BB9:BB10"/>
    <mergeCell ref="BC20:BE20"/>
    <mergeCell ref="BC21:BE21"/>
    <mergeCell ref="BC22:BE22"/>
    <mergeCell ref="BC23:BE23"/>
    <mergeCell ref="BC9:BE9"/>
    <mergeCell ref="BC10:BE10"/>
    <mergeCell ref="BC24:BE24"/>
    <mergeCell ref="BC25:BE25"/>
    <mergeCell ref="BC26:BE26"/>
    <mergeCell ref="BC28:BE28"/>
    <mergeCell ref="BC29:BE29"/>
    <mergeCell ref="BC30:BE30"/>
    <mergeCell ref="BC121:BE121"/>
    <mergeCell ref="BC122:BE122"/>
    <mergeCell ref="BC118:BE118"/>
    <mergeCell ref="BC119:BE119"/>
    <mergeCell ref="BC120:BE120"/>
    <mergeCell ref="BC113:BE113"/>
    <mergeCell ref="BC114:BE114"/>
    <mergeCell ref="BC115:BE115"/>
    <mergeCell ref="BC116:BE116"/>
    <mergeCell ref="BC117:BE117"/>
    <mergeCell ref="BC123:BE123"/>
    <mergeCell ref="BB171:BC171"/>
    <mergeCell ref="BB196:BB197"/>
    <mergeCell ref="BC206:BE206"/>
    <mergeCell ref="BC207:BE207"/>
    <mergeCell ref="BB172:BC172"/>
    <mergeCell ref="BB173:BC173"/>
    <mergeCell ref="BB174:BC174"/>
    <mergeCell ref="BB175:BC175"/>
    <mergeCell ref="BB176:BC176"/>
    <mergeCell ref="BB177:BC177"/>
    <mergeCell ref="BB178:BC178"/>
    <mergeCell ref="BB179:BC179"/>
    <mergeCell ref="BB180:BC180"/>
    <mergeCell ref="BB181:BC181"/>
    <mergeCell ref="BC208:BE208"/>
    <mergeCell ref="BC209:BE209"/>
    <mergeCell ref="BC210:BE210"/>
    <mergeCell ref="BC216:BE216"/>
    <mergeCell ref="BC211:BE211"/>
    <mergeCell ref="BC212:BE212"/>
    <mergeCell ref="BC213:BE213"/>
    <mergeCell ref="BC214:BE214"/>
    <mergeCell ref="BC215:BE215"/>
  </mergeCells>
  <dataValidations count="1">
    <dataValidation type="list" allowBlank="1" showInputMessage="1" showErrorMessage="1" sqref="Z159:Z160 Z162">
      <formula1>ValidUOM_crops</formula1>
    </dataValidation>
  </dataValidation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771"/>
  <sheetViews>
    <sheetView showGridLines="0" rightToLeft="1" topLeftCell="AR140" zoomScaleNormal="100" workbookViewId="0">
      <selection activeCell="BC160" sqref="BC160"/>
    </sheetView>
  </sheetViews>
  <sheetFormatPr defaultColWidth="11" defaultRowHeight="15.5" x14ac:dyDescent="0.35"/>
  <cols>
    <col min="1" max="1" width="5.1640625" style="17" customWidth="1"/>
    <col min="2" max="2" width="12.9140625" style="17" customWidth="1"/>
    <col min="3" max="4" width="5.1640625" style="17" customWidth="1"/>
    <col min="5" max="5" width="19" style="17" customWidth="1"/>
    <col min="6" max="45" width="2.5" style="17" customWidth="1"/>
    <col min="46" max="46" width="2.5" style="104" customWidth="1"/>
    <col min="47" max="51" width="2.5" style="17" customWidth="1"/>
    <col min="52" max="52" width="6" style="17" customWidth="1"/>
    <col min="53" max="53" width="7.9140625" style="290" bestFit="1" customWidth="1"/>
    <col min="54" max="54" width="18.5" style="17" customWidth="1"/>
    <col min="55" max="55" width="14.58203125" style="17" customWidth="1"/>
    <col min="56" max="56" width="15.1640625" style="17" customWidth="1"/>
    <col min="57" max="57" width="14.5" style="17" customWidth="1"/>
    <col min="58" max="58" width="14.9140625" style="48" customWidth="1"/>
    <col min="59" max="59" width="12.4140625" style="17" customWidth="1"/>
    <col min="60" max="60" width="13" style="17" customWidth="1"/>
    <col min="61" max="61" width="11.4140625" style="17" customWidth="1"/>
    <col min="62" max="62" width="15.08203125" style="17" customWidth="1"/>
    <col min="63" max="63" width="20.9140625" style="17" customWidth="1"/>
    <col min="64" max="66" width="3" style="17" customWidth="1"/>
    <col min="67" max="67" width="5.6640625" style="17" customWidth="1"/>
    <col min="68" max="76" width="2.6640625" style="17" customWidth="1"/>
    <col min="77" max="83" width="2.9140625" style="17" customWidth="1"/>
    <col min="84" max="16384" width="11" style="17"/>
  </cols>
  <sheetData>
    <row r="1" spans="1:64" ht="18" thickBot="1" x14ac:dyDescent="0.4">
      <c r="A1" s="40" t="s">
        <v>289</v>
      </c>
      <c r="B1" s="40"/>
      <c r="C1" s="40"/>
      <c r="D1" s="40"/>
      <c r="E1" s="41"/>
      <c r="F1" s="41"/>
      <c r="G1" s="41"/>
      <c r="H1" s="41"/>
      <c r="I1" s="41"/>
      <c r="J1" s="41"/>
      <c r="K1" s="41"/>
      <c r="L1" s="41"/>
      <c r="AT1" s="17"/>
      <c r="AZ1" s="42"/>
      <c r="BA1" s="289"/>
      <c r="BB1" s="43" t="s">
        <v>142</v>
      </c>
      <c r="BC1" s="44"/>
      <c r="BD1" s="44"/>
      <c r="BF1" s="17"/>
      <c r="BL1" s="48"/>
    </row>
    <row r="2" spans="1:64" ht="6" customHeight="1" thickTop="1" x14ac:dyDescent="0.35">
      <c r="AT2" s="17"/>
      <c r="AZ2" s="42"/>
      <c r="BB2" s="45"/>
      <c r="BF2" s="17"/>
      <c r="BL2" s="48"/>
    </row>
    <row r="3" spans="1:64" x14ac:dyDescent="0.35">
      <c r="A3" s="45" t="s">
        <v>759</v>
      </c>
      <c r="AT3" s="17"/>
      <c r="AZ3" s="42"/>
      <c r="BA3" s="104"/>
      <c r="BF3" s="17"/>
      <c r="BL3" s="48"/>
    </row>
    <row r="4" spans="1:64" ht="8.25" customHeight="1" x14ac:dyDescent="0.35">
      <c r="AT4" s="17"/>
      <c r="AZ4" s="42"/>
      <c r="BA4" s="104"/>
    </row>
    <row r="5" spans="1:64" ht="16.5" customHeight="1" x14ac:dyDescent="0.35">
      <c r="A5" s="49" t="s">
        <v>439</v>
      </c>
      <c r="B5" s="50" t="s">
        <v>231</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58"/>
      <c r="BA5" s="61"/>
      <c r="BB5" s="46" t="s">
        <v>768</v>
      </c>
      <c r="BC5" s="26"/>
      <c r="BD5" s="26"/>
      <c r="BE5" s="26"/>
      <c r="BF5" s="47"/>
      <c r="BG5" s="26"/>
    </row>
    <row r="6" spans="1:64" ht="16.5" customHeight="1" thickBot="1" x14ac:dyDescent="0.4">
      <c r="A6" s="24"/>
      <c r="B6" s="52" t="s">
        <v>30</v>
      </c>
      <c r="C6" s="53" t="s">
        <v>130</v>
      </c>
      <c r="D6" s="53"/>
      <c r="E6" s="53"/>
      <c r="G6" s="53"/>
      <c r="H6" s="53"/>
      <c r="I6" s="53"/>
      <c r="J6" s="53"/>
      <c r="K6" s="53"/>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58"/>
      <c r="BA6" s="61"/>
      <c r="BB6" s="24" t="s">
        <v>294</v>
      </c>
    </row>
    <row r="7" spans="1:64" ht="33.75" customHeight="1" x14ac:dyDescent="0.35">
      <c r="A7" s="24"/>
      <c r="B7" s="52"/>
      <c r="C7" s="53" t="s">
        <v>126</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K7" s="24"/>
      <c r="AL7" s="24"/>
      <c r="AM7" s="24"/>
      <c r="AN7" s="24"/>
      <c r="AO7" s="24"/>
      <c r="AP7" s="24"/>
      <c r="AQ7" s="24"/>
      <c r="AR7" s="24"/>
      <c r="AS7" s="24"/>
      <c r="AT7" s="24"/>
      <c r="AU7" s="24"/>
      <c r="AV7" s="24"/>
      <c r="AW7" s="24"/>
      <c r="AX7" s="24"/>
      <c r="AY7" s="24"/>
      <c r="AZ7" s="58"/>
      <c r="BA7" s="104"/>
      <c r="BB7" s="22" t="s">
        <v>144</v>
      </c>
      <c r="BC7" s="288" t="s">
        <v>149</v>
      </c>
      <c r="BD7" s="595" t="s">
        <v>150</v>
      </c>
      <c r="BE7" s="596"/>
      <c r="BF7" s="51"/>
    </row>
    <row r="8" spans="1:64" x14ac:dyDescent="0.35">
      <c r="A8" s="24"/>
      <c r="B8" s="24"/>
      <c r="C8" s="50" t="s">
        <v>33</v>
      </c>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K8" s="24"/>
      <c r="AL8" s="24"/>
      <c r="AM8" s="24"/>
      <c r="AN8" s="24"/>
      <c r="AO8" s="24"/>
      <c r="AP8" s="24"/>
      <c r="AQ8" s="24"/>
      <c r="AR8" s="24"/>
      <c r="AS8" s="24"/>
      <c r="AT8" s="24"/>
      <c r="AU8" s="24"/>
      <c r="AV8" s="24"/>
      <c r="AW8" s="24"/>
      <c r="AX8" s="24"/>
      <c r="AY8" s="24"/>
      <c r="AZ8" s="58"/>
      <c r="BA8" s="104"/>
      <c r="BB8" s="54" t="s">
        <v>45</v>
      </c>
      <c r="BC8" s="55">
        <v>10</v>
      </c>
      <c r="BD8" s="55">
        <v>20</v>
      </c>
      <c r="BE8" s="56" t="s">
        <v>151</v>
      </c>
    </row>
    <row r="9" spans="1:64" x14ac:dyDescent="0.35">
      <c r="A9" s="24"/>
      <c r="B9" s="24"/>
      <c r="C9" s="59"/>
      <c r="D9" s="24"/>
      <c r="E9" s="24"/>
      <c r="F9" s="24"/>
      <c r="G9" s="24"/>
      <c r="H9" s="24"/>
      <c r="I9" s="24"/>
      <c r="J9" s="24"/>
      <c r="K9" s="24"/>
      <c r="L9" s="24"/>
      <c r="M9" s="24"/>
      <c r="N9" s="24"/>
      <c r="O9" s="24"/>
      <c r="P9" s="24"/>
      <c r="Q9" s="24"/>
      <c r="R9" s="24"/>
      <c r="S9" s="24"/>
      <c r="T9" s="24"/>
      <c r="U9" s="24"/>
      <c r="V9" s="24"/>
      <c r="W9" s="24"/>
      <c r="X9" s="61"/>
      <c r="Y9" s="61"/>
      <c r="Z9" s="24"/>
      <c r="AD9" s="24"/>
      <c r="AE9" s="24"/>
      <c r="AF9" s="24"/>
      <c r="AG9" s="24"/>
      <c r="AH9" s="24"/>
      <c r="AI9" s="24"/>
      <c r="AJ9" s="24"/>
      <c r="AK9" s="24"/>
      <c r="AL9" s="24"/>
      <c r="AM9" s="24"/>
      <c r="AN9" s="24"/>
      <c r="AO9" s="24"/>
      <c r="AP9" s="24"/>
      <c r="AQ9" s="24"/>
      <c r="AT9" s="17"/>
      <c r="AY9" s="24"/>
      <c r="AZ9" s="42"/>
      <c r="BA9" s="104"/>
      <c r="BB9" s="54" t="s">
        <v>46</v>
      </c>
      <c r="BC9" s="55">
        <v>10</v>
      </c>
      <c r="BD9" s="55">
        <v>10</v>
      </c>
      <c r="BE9" s="56" t="s">
        <v>151</v>
      </c>
    </row>
    <row r="10" spans="1:64" x14ac:dyDescent="0.35">
      <c r="A10" s="24"/>
      <c r="B10" s="24"/>
      <c r="C10" s="24"/>
      <c r="D10" s="24"/>
      <c r="E10" s="24"/>
      <c r="F10" s="24"/>
      <c r="G10" s="24"/>
      <c r="H10" s="24"/>
      <c r="I10" s="24"/>
      <c r="J10" s="24"/>
      <c r="K10" s="24"/>
      <c r="L10" s="24"/>
      <c r="M10" s="24"/>
      <c r="N10" s="24"/>
      <c r="O10" s="62"/>
      <c r="P10" s="62" t="s">
        <v>36</v>
      </c>
      <c r="Q10" s="62"/>
      <c r="R10" s="62"/>
      <c r="S10" s="62"/>
      <c r="T10" s="62"/>
      <c r="U10" s="62"/>
      <c r="V10" s="62"/>
      <c r="W10" s="63" t="s">
        <v>38</v>
      </c>
      <c r="Y10" s="62"/>
      <c r="Z10" s="62"/>
      <c r="AA10" s="63"/>
      <c r="AB10" s="62" t="s">
        <v>40</v>
      </c>
      <c r="AC10" s="63"/>
      <c r="AD10" s="63"/>
      <c r="AE10" s="62"/>
      <c r="AF10" s="62"/>
      <c r="AH10" s="62"/>
      <c r="AI10" s="62"/>
      <c r="AJ10" s="64" t="s">
        <v>41</v>
      </c>
      <c r="AK10" s="62"/>
      <c r="AM10" s="24"/>
      <c r="AN10" s="24"/>
      <c r="AO10" s="24"/>
      <c r="AP10" s="24"/>
      <c r="AQ10" s="24"/>
      <c r="AR10" s="62" t="s">
        <v>43</v>
      </c>
      <c r="AS10" s="62"/>
      <c r="AT10" s="62"/>
      <c r="AU10" s="62"/>
      <c r="AV10" s="62"/>
      <c r="AW10" s="62"/>
      <c r="AX10" s="62"/>
      <c r="AY10" s="24"/>
      <c r="AZ10" s="42"/>
      <c r="BA10" s="63"/>
      <c r="BB10" s="54" t="s">
        <v>47</v>
      </c>
      <c r="BC10" s="55">
        <v>10</v>
      </c>
      <c r="BD10" s="60">
        <v>5</v>
      </c>
      <c r="BE10" s="56" t="s">
        <v>151</v>
      </c>
    </row>
    <row r="11" spans="1:64" x14ac:dyDescent="0.35">
      <c r="A11" s="24"/>
      <c r="B11" s="24"/>
      <c r="C11" s="24"/>
      <c r="D11" s="24"/>
      <c r="E11" s="62" t="s">
        <v>34</v>
      </c>
      <c r="F11" s="24"/>
      <c r="G11" s="24"/>
      <c r="H11" s="24"/>
      <c r="I11" s="63"/>
      <c r="J11" s="62"/>
      <c r="K11" s="62"/>
      <c r="L11" s="62"/>
      <c r="M11" s="63" t="s">
        <v>35</v>
      </c>
      <c r="N11" s="62"/>
      <c r="O11" s="62"/>
      <c r="P11" s="62" t="s">
        <v>37</v>
      </c>
      <c r="Q11" s="62"/>
      <c r="R11" s="63"/>
      <c r="S11" s="63"/>
      <c r="T11" s="63"/>
      <c r="U11" s="62"/>
      <c r="V11" s="62"/>
      <c r="W11" s="63" t="s">
        <v>39</v>
      </c>
      <c r="X11" s="63"/>
      <c r="Z11" s="62"/>
      <c r="AA11" s="62"/>
      <c r="AB11" s="62" t="s">
        <v>37</v>
      </c>
      <c r="AC11" s="62"/>
      <c r="AD11" s="62"/>
      <c r="AE11" s="62"/>
      <c r="AF11" s="62"/>
      <c r="AG11" s="62"/>
      <c r="AH11" s="62"/>
      <c r="AI11" s="62"/>
      <c r="AJ11" s="62" t="s">
        <v>42</v>
      </c>
      <c r="AK11" s="63"/>
      <c r="AL11" s="62"/>
      <c r="AM11" s="62"/>
      <c r="AN11" s="24"/>
      <c r="AO11" s="24"/>
      <c r="AP11" s="24"/>
      <c r="AQ11" s="24"/>
      <c r="AR11" s="62" t="s">
        <v>44</v>
      </c>
      <c r="AS11" s="63"/>
      <c r="AT11" s="63"/>
      <c r="AU11" s="63"/>
      <c r="AV11" s="63"/>
      <c r="AW11" s="63"/>
      <c r="AX11" s="63"/>
      <c r="AY11" s="24"/>
      <c r="AZ11" s="42"/>
      <c r="BA11" s="104"/>
      <c r="BB11" s="54" t="s">
        <v>48</v>
      </c>
      <c r="BC11" s="55">
        <v>10</v>
      </c>
      <c r="BD11" s="60">
        <v>3</v>
      </c>
      <c r="BE11" s="56" t="s">
        <v>151</v>
      </c>
    </row>
    <row r="12" spans="1:64" x14ac:dyDescent="0.35">
      <c r="A12" s="24"/>
      <c r="B12" s="24"/>
      <c r="C12" s="53" t="s">
        <v>0</v>
      </c>
      <c r="D12" s="52">
        <v>1</v>
      </c>
      <c r="E12" s="66" t="s">
        <v>45</v>
      </c>
      <c r="F12" s="24"/>
      <c r="G12" s="67"/>
      <c r="H12" s="68"/>
      <c r="I12" s="68"/>
      <c r="J12" s="69">
        <v>2</v>
      </c>
      <c r="K12" s="70" t="s">
        <v>1</v>
      </c>
      <c r="L12" s="71">
        <v>0</v>
      </c>
      <c r="M12" s="71">
        <v>0</v>
      </c>
      <c r="N12" s="24"/>
      <c r="O12" s="66" t="s">
        <v>758</v>
      </c>
      <c r="P12" s="66" t="s">
        <v>82</v>
      </c>
      <c r="Q12" s="24"/>
      <c r="R12" s="66"/>
      <c r="S12" s="68"/>
      <c r="T12" s="69">
        <v>2</v>
      </c>
      <c r="U12" s="69">
        <v>0</v>
      </c>
      <c r="V12" s="70" t="s">
        <v>1</v>
      </c>
      <c r="W12" s="69">
        <v>0</v>
      </c>
      <c r="X12" s="69">
        <v>0</v>
      </c>
      <c r="Y12" s="24"/>
      <c r="Z12" s="72" t="s">
        <v>57</v>
      </c>
      <c r="AA12" s="72" t="s">
        <v>58</v>
      </c>
      <c r="AB12" s="68"/>
      <c r="AC12" s="24"/>
      <c r="AD12" s="66"/>
      <c r="AE12" s="68"/>
      <c r="AF12" s="69">
        <v>1</v>
      </c>
      <c r="AG12" s="69">
        <v>0</v>
      </c>
      <c r="AH12" s="70" t="s">
        <v>1</v>
      </c>
      <c r="AI12" s="69">
        <v>0</v>
      </c>
      <c r="AJ12" s="69">
        <v>0</v>
      </c>
      <c r="AK12" s="62"/>
      <c r="AL12" s="72"/>
      <c r="AM12" s="68">
        <v>2</v>
      </c>
      <c r="AN12" s="68">
        <v>0</v>
      </c>
      <c r="AO12" s="68">
        <v>0</v>
      </c>
      <c r="AP12" s="73" t="s">
        <v>1</v>
      </c>
      <c r="AQ12" s="68">
        <v>0</v>
      </c>
      <c r="AR12" s="68">
        <v>0</v>
      </c>
      <c r="AS12" s="74"/>
      <c r="AT12" s="74"/>
      <c r="AU12" s="74"/>
      <c r="AV12" s="74"/>
      <c r="AW12" s="74"/>
      <c r="AX12" s="74"/>
      <c r="AZ12" s="42"/>
      <c r="BA12" s="104"/>
      <c r="BB12" s="54" t="s">
        <v>145</v>
      </c>
      <c r="BC12" s="55">
        <v>10</v>
      </c>
      <c r="BD12" s="65">
        <v>2</v>
      </c>
      <c r="BE12" s="56" t="s">
        <v>151</v>
      </c>
    </row>
    <row r="13" spans="1:64" x14ac:dyDescent="0.35">
      <c r="A13" s="24"/>
      <c r="B13" s="24"/>
      <c r="C13" s="53" t="s">
        <v>0</v>
      </c>
      <c r="D13" s="52">
        <v>2</v>
      </c>
      <c r="E13" s="66" t="s">
        <v>46</v>
      </c>
      <c r="F13" s="24"/>
      <c r="G13" s="67"/>
      <c r="H13" s="67"/>
      <c r="I13" s="67"/>
      <c r="J13" s="69">
        <v>1</v>
      </c>
      <c r="K13" s="70" t="s">
        <v>1</v>
      </c>
      <c r="L13" s="71">
        <v>0</v>
      </c>
      <c r="M13" s="71">
        <v>0</v>
      </c>
      <c r="N13" s="24"/>
      <c r="O13" s="66" t="s">
        <v>758</v>
      </c>
      <c r="P13" s="66" t="s">
        <v>82</v>
      </c>
      <c r="Q13" s="24"/>
      <c r="R13" s="66"/>
      <c r="S13" s="68"/>
      <c r="T13" s="69">
        <v>1</v>
      </c>
      <c r="U13" s="69">
        <v>0</v>
      </c>
      <c r="V13" s="70" t="s">
        <v>1</v>
      </c>
      <c r="W13" s="69">
        <v>0</v>
      </c>
      <c r="X13" s="69">
        <v>0</v>
      </c>
      <c r="Y13" s="24"/>
      <c r="Z13" s="72" t="s">
        <v>57</v>
      </c>
      <c r="AA13" s="72" t="s">
        <v>58</v>
      </c>
      <c r="AB13" s="68"/>
      <c r="AC13" s="24"/>
      <c r="AD13" s="66"/>
      <c r="AE13" s="68"/>
      <c r="AF13" s="69">
        <v>1</v>
      </c>
      <c r="AG13" s="69">
        <v>0</v>
      </c>
      <c r="AH13" s="70" t="s">
        <v>1</v>
      </c>
      <c r="AI13" s="69">
        <v>0</v>
      </c>
      <c r="AJ13" s="69">
        <v>0</v>
      </c>
      <c r="AK13" s="62"/>
      <c r="AL13" s="72"/>
      <c r="AM13" s="68">
        <v>1</v>
      </c>
      <c r="AN13" s="68">
        <v>0</v>
      </c>
      <c r="AO13" s="68">
        <v>0</v>
      </c>
      <c r="AP13" s="73" t="s">
        <v>1</v>
      </c>
      <c r="AQ13" s="68">
        <v>0</v>
      </c>
      <c r="AR13" s="68">
        <v>0</v>
      </c>
      <c r="AS13" s="74"/>
      <c r="AT13" s="74"/>
      <c r="AU13" s="74"/>
      <c r="AV13" s="74"/>
      <c r="AW13" s="74"/>
      <c r="AX13" s="74"/>
      <c r="AZ13" s="42"/>
      <c r="BA13" s="104"/>
      <c r="BB13" s="54" t="s">
        <v>52</v>
      </c>
      <c r="BC13" s="65">
        <v>1</v>
      </c>
      <c r="BD13" s="65">
        <v>10</v>
      </c>
      <c r="BE13" s="56" t="s">
        <v>151</v>
      </c>
    </row>
    <row r="14" spans="1:64" x14ac:dyDescent="0.35">
      <c r="A14" s="24"/>
      <c r="B14" s="24"/>
      <c r="C14" s="53" t="s">
        <v>0</v>
      </c>
      <c r="D14" s="52">
        <v>3</v>
      </c>
      <c r="E14" s="66" t="s">
        <v>47</v>
      </c>
      <c r="F14" s="24"/>
      <c r="G14" s="67"/>
      <c r="H14" s="67"/>
      <c r="I14" s="67"/>
      <c r="J14" s="69">
        <v>1</v>
      </c>
      <c r="K14" s="70" t="s">
        <v>1</v>
      </c>
      <c r="L14" s="71">
        <v>0</v>
      </c>
      <c r="M14" s="71">
        <v>0</v>
      </c>
      <c r="N14" s="24"/>
      <c r="O14" s="66" t="s">
        <v>758</v>
      </c>
      <c r="P14" s="66" t="s">
        <v>82</v>
      </c>
      <c r="Q14" s="24"/>
      <c r="R14" s="66"/>
      <c r="S14" s="68"/>
      <c r="T14" s="69"/>
      <c r="U14" s="69">
        <v>5</v>
      </c>
      <c r="V14" s="70" t="s">
        <v>1</v>
      </c>
      <c r="W14" s="69">
        <v>0</v>
      </c>
      <c r="X14" s="69">
        <v>0</v>
      </c>
      <c r="Y14" s="24"/>
      <c r="Z14" s="72" t="s">
        <v>57</v>
      </c>
      <c r="AA14" s="72" t="s">
        <v>58</v>
      </c>
      <c r="AB14" s="68"/>
      <c r="AC14" s="24"/>
      <c r="AD14" s="66"/>
      <c r="AE14" s="68"/>
      <c r="AF14" s="69">
        <v>1</v>
      </c>
      <c r="AG14" s="69">
        <v>0</v>
      </c>
      <c r="AH14" s="70" t="s">
        <v>1</v>
      </c>
      <c r="AI14" s="69">
        <v>0</v>
      </c>
      <c r="AJ14" s="69">
        <v>0</v>
      </c>
      <c r="AK14" s="62"/>
      <c r="AL14" s="72"/>
      <c r="AM14" s="68"/>
      <c r="AN14" s="68">
        <v>5</v>
      </c>
      <c r="AO14" s="68">
        <v>0</v>
      </c>
      <c r="AP14" s="73" t="s">
        <v>1</v>
      </c>
      <c r="AQ14" s="68">
        <v>0</v>
      </c>
      <c r="AR14" s="68">
        <v>0</v>
      </c>
      <c r="AS14" s="74"/>
      <c r="AT14" s="74"/>
      <c r="AU14" s="74"/>
      <c r="AV14" s="74"/>
      <c r="AW14" s="74"/>
      <c r="AX14" s="74"/>
      <c r="AZ14" s="42"/>
      <c r="BA14" s="104"/>
      <c r="BB14" s="54" t="s">
        <v>53</v>
      </c>
      <c r="BC14" s="65">
        <v>1</v>
      </c>
      <c r="BD14" s="65">
        <v>5</v>
      </c>
      <c r="BE14" s="56" t="s">
        <v>151</v>
      </c>
    </row>
    <row r="15" spans="1:64" x14ac:dyDescent="0.35">
      <c r="A15" s="24"/>
      <c r="B15" s="24"/>
      <c r="C15" s="53" t="s">
        <v>0</v>
      </c>
      <c r="D15" s="52">
        <v>4</v>
      </c>
      <c r="E15" s="66" t="s">
        <v>48</v>
      </c>
      <c r="F15" s="24"/>
      <c r="G15" s="67"/>
      <c r="H15" s="67"/>
      <c r="I15" s="67"/>
      <c r="J15" s="69">
        <v>1</v>
      </c>
      <c r="K15" s="70" t="s">
        <v>1</v>
      </c>
      <c r="L15" s="71">
        <v>0</v>
      </c>
      <c r="M15" s="71">
        <v>0</v>
      </c>
      <c r="N15" s="24"/>
      <c r="O15" s="66" t="s">
        <v>758</v>
      </c>
      <c r="P15" s="66" t="s">
        <v>82</v>
      </c>
      <c r="Q15" s="24"/>
      <c r="R15" s="66"/>
      <c r="S15" s="68"/>
      <c r="T15" s="69"/>
      <c r="U15" s="69">
        <v>3</v>
      </c>
      <c r="V15" s="70" t="s">
        <v>1</v>
      </c>
      <c r="W15" s="69">
        <v>0</v>
      </c>
      <c r="X15" s="69">
        <v>0</v>
      </c>
      <c r="Y15" s="24"/>
      <c r="Z15" s="72" t="s">
        <v>57</v>
      </c>
      <c r="AA15" s="72" t="s">
        <v>58</v>
      </c>
      <c r="AB15" s="68"/>
      <c r="AC15" s="24"/>
      <c r="AD15" s="66"/>
      <c r="AE15" s="68"/>
      <c r="AF15" s="69">
        <v>1</v>
      </c>
      <c r="AG15" s="69">
        <v>0</v>
      </c>
      <c r="AH15" s="70" t="s">
        <v>1</v>
      </c>
      <c r="AI15" s="69">
        <v>0</v>
      </c>
      <c r="AJ15" s="69">
        <v>0</v>
      </c>
      <c r="AK15" s="62"/>
      <c r="AL15" s="72"/>
      <c r="AM15" s="68"/>
      <c r="AN15" s="68">
        <v>3</v>
      </c>
      <c r="AO15" s="68">
        <v>0</v>
      </c>
      <c r="AP15" s="73" t="s">
        <v>1</v>
      </c>
      <c r="AQ15" s="68">
        <v>0</v>
      </c>
      <c r="AR15" s="68">
        <v>0</v>
      </c>
      <c r="AS15" s="74"/>
      <c r="AT15" s="74"/>
      <c r="AU15" s="74"/>
      <c r="AV15" s="74"/>
      <c r="AW15" s="74"/>
      <c r="AX15" s="74"/>
      <c r="AZ15" s="42"/>
      <c r="BA15" s="104"/>
      <c r="BB15" s="54" t="s">
        <v>54</v>
      </c>
      <c r="BC15" s="65">
        <v>1</v>
      </c>
      <c r="BD15" s="65">
        <v>3</v>
      </c>
      <c r="BE15" s="56" t="s">
        <v>151</v>
      </c>
    </row>
    <row r="16" spans="1:64" x14ac:dyDescent="0.35">
      <c r="A16" s="24"/>
      <c r="B16" s="24"/>
      <c r="C16" s="53" t="s">
        <v>0</v>
      </c>
      <c r="D16" s="52">
        <v>5</v>
      </c>
      <c r="E16" s="66" t="s">
        <v>49</v>
      </c>
      <c r="F16" s="24"/>
      <c r="G16" s="67"/>
      <c r="H16" s="67"/>
      <c r="I16" s="67"/>
      <c r="J16" s="69">
        <v>1</v>
      </c>
      <c r="K16" s="70" t="s">
        <v>1</v>
      </c>
      <c r="L16" s="71">
        <v>0</v>
      </c>
      <c r="M16" s="71">
        <v>0</v>
      </c>
      <c r="N16" s="24"/>
      <c r="O16" s="66" t="s">
        <v>758</v>
      </c>
      <c r="P16" s="66" t="s">
        <v>82</v>
      </c>
      <c r="Q16" s="24"/>
      <c r="R16" s="66"/>
      <c r="S16" s="68"/>
      <c r="T16" s="69"/>
      <c r="U16" s="69">
        <v>2</v>
      </c>
      <c r="V16" s="70" t="s">
        <v>1</v>
      </c>
      <c r="W16" s="69">
        <v>0</v>
      </c>
      <c r="X16" s="69">
        <v>0</v>
      </c>
      <c r="Y16" s="24"/>
      <c r="Z16" s="72" t="s">
        <v>57</v>
      </c>
      <c r="AA16" s="72" t="s">
        <v>58</v>
      </c>
      <c r="AB16" s="68"/>
      <c r="AC16" s="24"/>
      <c r="AD16" s="66"/>
      <c r="AE16" s="68"/>
      <c r="AF16" s="69">
        <v>1</v>
      </c>
      <c r="AG16" s="69">
        <v>0</v>
      </c>
      <c r="AH16" s="70" t="s">
        <v>1</v>
      </c>
      <c r="AI16" s="69">
        <v>0</v>
      </c>
      <c r="AJ16" s="69">
        <v>0</v>
      </c>
      <c r="AK16" s="62"/>
      <c r="AL16" s="72"/>
      <c r="AM16" s="68"/>
      <c r="AN16" s="68">
        <v>2</v>
      </c>
      <c r="AO16" s="68">
        <v>0</v>
      </c>
      <c r="AP16" s="73" t="s">
        <v>1</v>
      </c>
      <c r="AQ16" s="68">
        <v>0</v>
      </c>
      <c r="AR16" s="68">
        <v>0</v>
      </c>
      <c r="AS16" s="74"/>
      <c r="AT16" s="74"/>
      <c r="AU16" s="74"/>
      <c r="AV16" s="74"/>
      <c r="AW16" s="74"/>
      <c r="AX16" s="74"/>
      <c r="AZ16" s="42"/>
      <c r="BA16" s="104"/>
      <c r="BB16" s="54" t="s">
        <v>55</v>
      </c>
      <c r="BC16" s="65">
        <v>1</v>
      </c>
      <c r="BD16" s="65">
        <v>1</v>
      </c>
      <c r="BE16" s="56" t="s">
        <v>151</v>
      </c>
    </row>
    <row r="17" spans="1:59" x14ac:dyDescent="0.35">
      <c r="A17" s="24"/>
      <c r="B17" s="24"/>
      <c r="C17" s="24"/>
      <c r="D17" s="24"/>
      <c r="E17" s="24"/>
      <c r="F17" s="24"/>
      <c r="G17" s="61"/>
      <c r="H17" s="24"/>
      <c r="I17" s="24"/>
      <c r="J17" s="24"/>
      <c r="K17" s="24"/>
      <c r="L17" s="24"/>
      <c r="M17" s="24"/>
      <c r="N17" s="24"/>
      <c r="O17" s="24"/>
      <c r="P17" s="24"/>
      <c r="Q17" s="24"/>
      <c r="R17" s="24"/>
      <c r="S17" s="24"/>
      <c r="T17" s="24"/>
      <c r="U17" s="24"/>
      <c r="V17" s="24"/>
      <c r="W17" s="61"/>
      <c r="X17" s="61"/>
      <c r="Y17" s="61"/>
      <c r="Z17" s="61"/>
      <c r="AA17" s="61"/>
      <c r="AB17" s="61"/>
      <c r="AC17" s="61"/>
      <c r="AD17" s="61"/>
      <c r="AE17" s="61"/>
      <c r="AF17" s="61"/>
      <c r="AG17" s="61"/>
      <c r="AH17" s="61"/>
      <c r="AT17" s="17"/>
      <c r="AZ17" s="42"/>
      <c r="BA17" s="104"/>
      <c r="BB17" s="75" t="s">
        <v>56</v>
      </c>
      <c r="BC17" s="76">
        <v>1</v>
      </c>
      <c r="BD17" s="76">
        <v>1</v>
      </c>
      <c r="BE17" s="56" t="s">
        <v>151</v>
      </c>
    </row>
    <row r="18" spans="1:59" x14ac:dyDescent="0.35">
      <c r="A18" s="24"/>
      <c r="B18" s="24"/>
      <c r="C18" s="24"/>
      <c r="D18" s="24"/>
      <c r="E18" s="24"/>
      <c r="F18" s="24"/>
      <c r="G18" s="61"/>
      <c r="H18" s="61"/>
      <c r="I18" s="61"/>
      <c r="J18" s="61"/>
      <c r="L18" s="24"/>
      <c r="M18" s="63" t="s">
        <v>38</v>
      </c>
      <c r="N18" s="24"/>
      <c r="O18" s="24"/>
      <c r="P18" s="24"/>
      <c r="Q18" s="24"/>
      <c r="R18" s="62" t="s">
        <v>40</v>
      </c>
      <c r="S18" s="24"/>
      <c r="T18" s="24"/>
      <c r="U18" s="77"/>
      <c r="V18" s="77"/>
      <c r="W18" s="77"/>
      <c r="X18" s="77"/>
      <c r="Y18" s="77"/>
      <c r="Z18" s="64" t="s">
        <v>41</v>
      </c>
      <c r="AA18" s="24"/>
      <c r="AB18" s="24"/>
      <c r="AC18" s="24"/>
      <c r="AD18" s="61"/>
      <c r="AE18" s="61"/>
      <c r="AF18" s="61"/>
      <c r="AG18" s="24"/>
      <c r="AH18" s="62" t="s">
        <v>43</v>
      </c>
      <c r="AT18" s="17"/>
      <c r="AZ18" s="42"/>
      <c r="BA18" s="104"/>
      <c r="BB18" s="54" t="s">
        <v>75</v>
      </c>
      <c r="BC18" s="65">
        <v>50</v>
      </c>
      <c r="BD18" s="65">
        <v>2</v>
      </c>
      <c r="BE18" s="56" t="s">
        <v>154</v>
      </c>
    </row>
    <row r="19" spans="1:59" x14ac:dyDescent="0.35">
      <c r="A19" s="24"/>
      <c r="B19" s="24"/>
      <c r="C19" s="53"/>
      <c r="D19" s="24"/>
      <c r="E19" s="62" t="s">
        <v>50</v>
      </c>
      <c r="F19" s="24"/>
      <c r="G19" s="61"/>
      <c r="H19" s="61"/>
      <c r="I19" s="61"/>
      <c r="J19" s="24"/>
      <c r="K19" s="24"/>
      <c r="L19" s="61"/>
      <c r="M19" s="63" t="s">
        <v>39</v>
      </c>
      <c r="N19" s="24"/>
      <c r="O19" s="24"/>
      <c r="P19" s="24"/>
      <c r="Q19" s="24"/>
      <c r="R19" s="62" t="s">
        <v>37</v>
      </c>
      <c r="S19" s="24"/>
      <c r="T19" s="24"/>
      <c r="U19" s="24"/>
      <c r="V19" s="24"/>
      <c r="W19" s="24"/>
      <c r="X19" s="24"/>
      <c r="Y19" s="24"/>
      <c r="Z19" s="63" t="s">
        <v>42</v>
      </c>
      <c r="AA19" s="24"/>
      <c r="AB19" s="24"/>
      <c r="AC19" s="24"/>
      <c r="AD19" s="61"/>
      <c r="AE19" s="24"/>
      <c r="AF19" s="61"/>
      <c r="AG19" s="24"/>
      <c r="AH19" s="63" t="s">
        <v>44</v>
      </c>
      <c r="AT19" s="17"/>
      <c r="AZ19" s="42"/>
      <c r="BA19" s="104"/>
      <c r="BB19" s="54" t="s">
        <v>76</v>
      </c>
      <c r="BC19" s="65">
        <v>50</v>
      </c>
      <c r="BD19" s="65">
        <v>5</v>
      </c>
      <c r="BE19" s="56" t="s">
        <v>154</v>
      </c>
    </row>
    <row r="20" spans="1:59" x14ac:dyDescent="0.35">
      <c r="A20" s="24"/>
      <c r="B20" s="24"/>
      <c r="C20" s="53" t="s">
        <v>0</v>
      </c>
      <c r="D20" s="52">
        <v>1</v>
      </c>
      <c r="E20" s="66" t="s">
        <v>52</v>
      </c>
      <c r="F20" s="24"/>
      <c r="G20" s="66"/>
      <c r="H20" s="68"/>
      <c r="I20" s="69">
        <v>1</v>
      </c>
      <c r="J20" s="69">
        <v>0</v>
      </c>
      <c r="K20" s="70" t="s">
        <v>1</v>
      </c>
      <c r="L20" s="69">
        <v>0</v>
      </c>
      <c r="M20" s="69">
        <v>0</v>
      </c>
      <c r="N20" s="24"/>
      <c r="O20" s="72" t="s">
        <v>57</v>
      </c>
      <c r="P20" s="72" t="s">
        <v>58</v>
      </c>
      <c r="Q20" s="66"/>
      <c r="R20" s="68"/>
      <c r="S20" s="24"/>
      <c r="T20" s="66"/>
      <c r="U20" s="68"/>
      <c r="V20" s="68"/>
      <c r="W20" s="69">
        <v>1</v>
      </c>
      <c r="X20" s="70" t="s">
        <v>1</v>
      </c>
      <c r="Y20" s="69">
        <v>0</v>
      </c>
      <c r="Z20" s="69">
        <v>0</v>
      </c>
      <c r="AA20" s="24"/>
      <c r="AB20" s="66"/>
      <c r="AC20" s="68"/>
      <c r="AD20" s="68">
        <v>1</v>
      </c>
      <c r="AE20" s="68">
        <v>0</v>
      </c>
      <c r="AF20" s="73" t="s">
        <v>1</v>
      </c>
      <c r="AG20" s="68">
        <v>0</v>
      </c>
      <c r="AH20" s="68">
        <v>0</v>
      </c>
      <c r="AT20" s="17"/>
      <c r="AZ20" s="42"/>
      <c r="BA20" s="104"/>
      <c r="BB20" s="54" t="s">
        <v>77</v>
      </c>
      <c r="BC20" s="76">
        <v>30</v>
      </c>
      <c r="BD20" s="76">
        <v>4</v>
      </c>
      <c r="BE20" s="56" t="s">
        <v>154</v>
      </c>
    </row>
    <row r="21" spans="1:59" x14ac:dyDescent="0.35">
      <c r="A21" s="24"/>
      <c r="B21" s="24"/>
      <c r="C21" s="53" t="s">
        <v>0</v>
      </c>
      <c r="D21" s="52">
        <v>2</v>
      </c>
      <c r="E21" s="66" t="s">
        <v>53</v>
      </c>
      <c r="F21" s="24"/>
      <c r="G21" s="66"/>
      <c r="H21" s="68"/>
      <c r="I21" s="69"/>
      <c r="J21" s="69">
        <v>5</v>
      </c>
      <c r="K21" s="70" t="s">
        <v>1</v>
      </c>
      <c r="L21" s="69">
        <v>0</v>
      </c>
      <c r="M21" s="69">
        <v>0</v>
      </c>
      <c r="N21" s="24"/>
      <c r="O21" s="72" t="s">
        <v>57</v>
      </c>
      <c r="P21" s="72" t="s">
        <v>58</v>
      </c>
      <c r="Q21" s="66"/>
      <c r="R21" s="68"/>
      <c r="S21" s="24"/>
      <c r="T21" s="66"/>
      <c r="U21" s="68"/>
      <c r="V21" s="68"/>
      <c r="W21" s="69">
        <v>1</v>
      </c>
      <c r="X21" s="70" t="s">
        <v>1</v>
      </c>
      <c r="Y21" s="69">
        <v>0</v>
      </c>
      <c r="Z21" s="69">
        <v>0</v>
      </c>
      <c r="AA21" s="24"/>
      <c r="AB21" s="66"/>
      <c r="AC21" s="68"/>
      <c r="AD21" s="68"/>
      <c r="AE21" s="68">
        <v>5</v>
      </c>
      <c r="AF21" s="73" t="s">
        <v>1</v>
      </c>
      <c r="AG21" s="68">
        <v>0</v>
      </c>
      <c r="AH21" s="68">
        <v>0</v>
      </c>
      <c r="AT21" s="17"/>
      <c r="AZ21" s="42"/>
      <c r="BA21" s="104"/>
      <c r="BB21" s="54" t="s">
        <v>78</v>
      </c>
      <c r="BC21" s="76">
        <v>50</v>
      </c>
      <c r="BD21" s="76">
        <v>6</v>
      </c>
      <c r="BE21" s="56" t="s">
        <v>154</v>
      </c>
    </row>
    <row r="22" spans="1:59" x14ac:dyDescent="0.35">
      <c r="A22" s="24"/>
      <c r="B22" s="24"/>
      <c r="C22" s="53" t="s">
        <v>0</v>
      </c>
      <c r="D22" s="52">
        <v>3</v>
      </c>
      <c r="E22" s="66" t="s">
        <v>54</v>
      </c>
      <c r="F22" s="24"/>
      <c r="G22" s="66"/>
      <c r="H22" s="68"/>
      <c r="I22" s="69"/>
      <c r="J22" s="69">
        <v>3</v>
      </c>
      <c r="K22" s="70" t="s">
        <v>1</v>
      </c>
      <c r="L22" s="69">
        <v>0</v>
      </c>
      <c r="M22" s="69">
        <v>0</v>
      </c>
      <c r="N22" s="24"/>
      <c r="O22" s="72" t="s">
        <v>57</v>
      </c>
      <c r="P22" s="72" t="s">
        <v>58</v>
      </c>
      <c r="Q22" s="66"/>
      <c r="R22" s="68"/>
      <c r="S22" s="24"/>
      <c r="T22" s="66"/>
      <c r="U22" s="68"/>
      <c r="V22" s="68"/>
      <c r="W22" s="69">
        <v>1</v>
      </c>
      <c r="X22" s="70" t="s">
        <v>1</v>
      </c>
      <c r="Y22" s="69">
        <v>0</v>
      </c>
      <c r="Z22" s="69">
        <v>0</v>
      </c>
      <c r="AA22" s="24"/>
      <c r="AB22" s="66"/>
      <c r="AC22" s="68"/>
      <c r="AD22" s="68"/>
      <c r="AE22" s="68">
        <v>3</v>
      </c>
      <c r="AF22" s="73" t="s">
        <v>1</v>
      </c>
      <c r="AG22" s="68">
        <v>0</v>
      </c>
      <c r="AH22" s="68">
        <v>0</v>
      </c>
      <c r="AT22" s="17"/>
      <c r="AZ22" s="42"/>
      <c r="BA22" s="104"/>
      <c r="BB22" s="54" t="s">
        <v>79</v>
      </c>
      <c r="BC22" s="76">
        <v>50</v>
      </c>
      <c r="BD22" s="76">
        <v>3</v>
      </c>
      <c r="BE22" s="56" t="s">
        <v>154</v>
      </c>
    </row>
    <row r="23" spans="1:59" x14ac:dyDescent="0.35">
      <c r="A23" s="24"/>
      <c r="B23" s="24"/>
      <c r="C23" s="53" t="s">
        <v>0</v>
      </c>
      <c r="D23" s="52">
        <v>4</v>
      </c>
      <c r="E23" s="66" t="s">
        <v>55</v>
      </c>
      <c r="F23" s="24"/>
      <c r="G23" s="66"/>
      <c r="H23" s="68"/>
      <c r="I23" s="69"/>
      <c r="J23" s="69">
        <v>1</v>
      </c>
      <c r="K23" s="70" t="s">
        <v>1</v>
      </c>
      <c r="L23" s="69">
        <v>0</v>
      </c>
      <c r="M23" s="69">
        <v>0</v>
      </c>
      <c r="N23" s="24"/>
      <c r="O23" s="72" t="s">
        <v>57</v>
      </c>
      <c r="P23" s="72" t="s">
        <v>58</v>
      </c>
      <c r="Q23" s="66"/>
      <c r="R23" s="68"/>
      <c r="S23" s="24"/>
      <c r="T23" s="66"/>
      <c r="U23" s="68"/>
      <c r="V23" s="68"/>
      <c r="W23" s="69">
        <v>1</v>
      </c>
      <c r="X23" s="70" t="s">
        <v>1</v>
      </c>
      <c r="Y23" s="69">
        <v>0</v>
      </c>
      <c r="Z23" s="69">
        <v>0</v>
      </c>
      <c r="AA23" s="24"/>
      <c r="AB23" s="66"/>
      <c r="AC23" s="68"/>
      <c r="AD23" s="68"/>
      <c r="AE23" s="68">
        <v>1</v>
      </c>
      <c r="AF23" s="73" t="s">
        <v>1</v>
      </c>
      <c r="AG23" s="68">
        <v>0</v>
      </c>
      <c r="AH23" s="68">
        <v>0</v>
      </c>
      <c r="AT23" s="17"/>
      <c r="AZ23" s="42"/>
      <c r="BA23" s="104"/>
      <c r="BB23" s="54" t="s">
        <v>88</v>
      </c>
      <c r="BC23" s="76">
        <v>8</v>
      </c>
      <c r="BD23" s="76">
        <v>5</v>
      </c>
      <c r="BE23" s="56" t="s">
        <v>152</v>
      </c>
    </row>
    <row r="24" spans="1:59" x14ac:dyDescent="0.35">
      <c r="A24" s="24"/>
      <c r="B24" s="24"/>
      <c r="C24" s="53" t="s">
        <v>0</v>
      </c>
      <c r="D24" s="52">
        <v>5</v>
      </c>
      <c r="E24" s="72" t="s">
        <v>56</v>
      </c>
      <c r="F24" s="24"/>
      <c r="G24" s="66"/>
      <c r="H24" s="68"/>
      <c r="I24" s="69"/>
      <c r="J24" s="69">
        <v>1</v>
      </c>
      <c r="K24" s="70" t="s">
        <v>1</v>
      </c>
      <c r="L24" s="69">
        <v>0</v>
      </c>
      <c r="M24" s="69">
        <v>0</v>
      </c>
      <c r="N24" s="24"/>
      <c r="O24" s="72" t="s">
        <v>57</v>
      </c>
      <c r="P24" s="72" t="s">
        <v>58</v>
      </c>
      <c r="Q24" s="66"/>
      <c r="R24" s="68"/>
      <c r="S24" s="24"/>
      <c r="T24" s="66"/>
      <c r="U24" s="68"/>
      <c r="V24" s="68"/>
      <c r="W24" s="69">
        <v>1</v>
      </c>
      <c r="X24" s="70" t="s">
        <v>1</v>
      </c>
      <c r="Y24" s="69">
        <v>0</v>
      </c>
      <c r="Z24" s="69">
        <v>0</v>
      </c>
      <c r="AA24" s="24"/>
      <c r="AB24" s="66"/>
      <c r="AC24" s="68"/>
      <c r="AD24" s="68"/>
      <c r="AE24" s="68">
        <v>1</v>
      </c>
      <c r="AF24" s="73" t="s">
        <v>1</v>
      </c>
      <c r="AG24" s="68">
        <v>0</v>
      </c>
      <c r="AH24" s="68">
        <v>0</v>
      </c>
      <c r="AT24" s="17"/>
      <c r="AZ24" s="42"/>
      <c r="BA24" s="104"/>
      <c r="BB24" s="54" t="s">
        <v>89</v>
      </c>
      <c r="BC24" s="76">
        <v>1</v>
      </c>
      <c r="BD24" s="76">
        <v>30</v>
      </c>
      <c r="BE24" s="56" t="s">
        <v>153</v>
      </c>
    </row>
    <row r="25" spans="1:59" x14ac:dyDescent="0.35">
      <c r="AT25" s="17"/>
      <c r="AZ25" s="42"/>
      <c r="BA25" s="104"/>
      <c r="BB25" s="54" t="s">
        <v>146</v>
      </c>
      <c r="BC25" s="76">
        <v>10</v>
      </c>
      <c r="BD25" s="76">
        <v>5</v>
      </c>
      <c r="BE25" s="56" t="s">
        <v>152</v>
      </c>
    </row>
    <row r="26" spans="1:59" x14ac:dyDescent="0.35">
      <c r="A26" s="49" t="s">
        <v>666</v>
      </c>
      <c r="B26" s="50" t="s">
        <v>60</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58"/>
      <c r="BA26" s="61"/>
      <c r="BB26" s="54" t="s">
        <v>147</v>
      </c>
      <c r="BC26" s="76">
        <v>10</v>
      </c>
      <c r="BD26" s="76">
        <v>1</v>
      </c>
      <c r="BE26" s="56" t="s">
        <v>152</v>
      </c>
    </row>
    <row r="27" spans="1:59" x14ac:dyDescent="0.35">
      <c r="A27" s="62"/>
      <c r="B27" s="52" t="s">
        <v>30</v>
      </c>
      <c r="D27" s="53"/>
      <c r="E27" s="53" t="s">
        <v>31</v>
      </c>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58"/>
      <c r="BA27" s="61"/>
      <c r="BB27" s="54" t="s">
        <v>148</v>
      </c>
      <c r="BC27" s="76">
        <v>5</v>
      </c>
      <c r="BD27" s="76">
        <v>1</v>
      </c>
      <c r="BE27" s="56" t="s">
        <v>152</v>
      </c>
    </row>
    <row r="28" spans="1:59" ht="16" thickBot="1" x14ac:dyDescent="0.4">
      <c r="A28" s="24"/>
      <c r="B28" s="24"/>
      <c r="C28" s="53" t="s">
        <v>32</v>
      </c>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61"/>
      <c r="AU28" s="24"/>
      <c r="AV28" s="24"/>
      <c r="AW28" s="24"/>
      <c r="AX28" s="24"/>
      <c r="AY28" s="24"/>
      <c r="AZ28" s="58"/>
      <c r="BA28" s="83"/>
      <c r="BB28" s="78" t="s">
        <v>97</v>
      </c>
      <c r="BC28" s="79">
        <v>1</v>
      </c>
      <c r="BD28" s="79">
        <v>2</v>
      </c>
      <c r="BE28" s="56" t="s">
        <v>152</v>
      </c>
    </row>
    <row r="29" spans="1:59" x14ac:dyDescent="0.35">
      <c r="A29" s="24"/>
      <c r="B29" s="24"/>
      <c r="C29" s="59" t="s">
        <v>61</v>
      </c>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61"/>
      <c r="AU29" s="24"/>
      <c r="AV29" s="24"/>
      <c r="AW29" s="24"/>
      <c r="AX29" s="24"/>
      <c r="AY29" s="24"/>
      <c r="AZ29" s="58"/>
      <c r="BA29" s="104"/>
      <c r="BC29" s="80"/>
      <c r="BF29" s="17"/>
    </row>
    <row r="30" spans="1:59" x14ac:dyDescent="0.35">
      <c r="A30" s="81"/>
      <c r="B30" s="81"/>
      <c r="C30" s="82"/>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3"/>
      <c r="AU30" s="81"/>
      <c r="AV30" s="81"/>
      <c r="AW30" s="81"/>
      <c r="AX30" s="81"/>
      <c r="AY30" s="81"/>
      <c r="AZ30" s="84"/>
      <c r="BA30" s="104"/>
      <c r="BB30" s="24"/>
      <c r="BC30" s="24"/>
      <c r="BD30" s="24"/>
      <c r="BE30" s="24"/>
      <c r="BF30" s="17"/>
    </row>
    <row r="31" spans="1:59" x14ac:dyDescent="0.35">
      <c r="A31" s="81"/>
      <c r="B31" s="81"/>
      <c r="C31" s="82"/>
      <c r="D31" s="81"/>
      <c r="E31" s="81"/>
      <c r="F31" s="81"/>
      <c r="G31" s="81" t="s">
        <v>62</v>
      </c>
      <c r="H31" s="81"/>
      <c r="I31" s="81"/>
      <c r="J31" s="81"/>
      <c r="K31" s="81"/>
      <c r="L31" s="81"/>
      <c r="M31" s="81" t="s">
        <v>62</v>
      </c>
      <c r="N31" s="81"/>
      <c r="O31" s="81"/>
      <c r="P31" s="81"/>
      <c r="R31" s="81"/>
      <c r="S31" s="81" t="s">
        <v>62</v>
      </c>
      <c r="T31" s="81"/>
      <c r="U31" s="81"/>
      <c r="V31" s="81"/>
      <c r="X31" s="81"/>
      <c r="Y31" s="81" t="s">
        <v>62</v>
      </c>
      <c r="Z31" s="81"/>
      <c r="AA31" s="81"/>
      <c r="AB31" s="81"/>
      <c r="AD31" s="81"/>
      <c r="AE31" s="81"/>
      <c r="AF31" s="81"/>
      <c r="AG31" s="81"/>
      <c r="AH31" s="81"/>
      <c r="AJ31" s="81"/>
      <c r="AK31" s="81"/>
      <c r="AL31" s="81"/>
      <c r="AM31" s="85"/>
      <c r="AN31" s="81"/>
      <c r="AO31" s="81"/>
      <c r="AP31" s="81"/>
      <c r="AQ31" s="81"/>
      <c r="AR31" s="81"/>
      <c r="AS31" s="81"/>
      <c r="AT31" s="83"/>
      <c r="AU31" s="24"/>
      <c r="AV31" s="24"/>
      <c r="AW31" s="24"/>
      <c r="AX31" s="24"/>
      <c r="AZ31" s="42"/>
      <c r="BA31" s="104"/>
    </row>
    <row r="32" spans="1:59" x14ac:dyDescent="0.35">
      <c r="A32" s="81"/>
      <c r="B32" s="81"/>
      <c r="C32" s="82"/>
      <c r="D32" s="81"/>
      <c r="E32" s="81"/>
      <c r="F32" s="81"/>
      <c r="G32" s="81" t="s">
        <v>63</v>
      </c>
      <c r="H32" s="81"/>
      <c r="I32" s="81"/>
      <c r="J32" s="81"/>
      <c r="K32" s="81"/>
      <c r="L32" s="81"/>
      <c r="M32" s="81" t="s">
        <v>65</v>
      </c>
      <c r="N32" s="81"/>
      <c r="O32" s="81"/>
      <c r="P32" s="81"/>
      <c r="R32" s="81"/>
      <c r="S32" s="81" t="s">
        <v>67</v>
      </c>
      <c r="T32" s="81"/>
      <c r="U32" s="81"/>
      <c r="V32" s="81"/>
      <c r="X32" s="81"/>
      <c r="Y32" s="83" t="s">
        <v>69</v>
      </c>
      <c r="Z32" s="81"/>
      <c r="AA32" s="81"/>
      <c r="AB32" s="81"/>
      <c r="AD32" s="81"/>
      <c r="AE32" s="81"/>
      <c r="AF32" s="81"/>
      <c r="AG32" s="81"/>
      <c r="AH32" s="81"/>
      <c r="AI32" s="81" t="s">
        <v>62</v>
      </c>
      <c r="AJ32" s="83"/>
      <c r="AK32" s="83"/>
      <c r="AL32" s="83"/>
      <c r="AM32" s="85"/>
      <c r="AN32" s="81"/>
      <c r="AO32" s="81"/>
      <c r="AP32" s="83"/>
      <c r="AQ32" s="81"/>
      <c r="AR32" s="86"/>
      <c r="AT32" s="83"/>
      <c r="AU32" s="24"/>
      <c r="AV32" s="24"/>
      <c r="AW32" s="24"/>
      <c r="AX32" s="24"/>
      <c r="AZ32" s="42"/>
      <c r="BA32" s="104"/>
      <c r="BB32" s="46" t="s">
        <v>729</v>
      </c>
      <c r="BC32" s="26"/>
      <c r="BD32" s="26"/>
      <c r="BE32" s="26"/>
      <c r="BF32" s="47"/>
      <c r="BG32" s="26"/>
    </row>
    <row r="33" spans="1:58" ht="16" thickBot="1" x14ac:dyDescent="0.4">
      <c r="A33" s="81"/>
      <c r="B33" s="81"/>
      <c r="C33" s="81"/>
      <c r="D33" s="81"/>
      <c r="E33" s="81"/>
      <c r="F33" s="81"/>
      <c r="G33" s="81" t="s">
        <v>64</v>
      </c>
      <c r="H33" s="81"/>
      <c r="I33" s="81"/>
      <c r="J33" s="81"/>
      <c r="K33" s="81"/>
      <c r="L33" s="81"/>
      <c r="M33" s="81" t="s">
        <v>66</v>
      </c>
      <c r="N33" s="81"/>
      <c r="O33" s="81"/>
      <c r="P33" s="81"/>
      <c r="R33" s="81"/>
      <c r="S33" s="87" t="s">
        <v>68</v>
      </c>
      <c r="T33" s="81"/>
      <c r="U33" s="81"/>
      <c r="V33" s="81"/>
      <c r="X33" s="81"/>
      <c r="Y33" s="83" t="s">
        <v>70</v>
      </c>
      <c r="Z33" s="81"/>
      <c r="AA33" s="81"/>
      <c r="AB33" s="81"/>
      <c r="AD33" s="81"/>
      <c r="AE33" s="88"/>
      <c r="AF33" s="88"/>
      <c r="AG33" s="81"/>
      <c r="AH33" s="81"/>
      <c r="AI33" s="83" t="s">
        <v>71</v>
      </c>
      <c r="AJ33" s="85"/>
      <c r="AK33" s="85"/>
      <c r="AL33" s="85"/>
      <c r="AM33" s="85"/>
      <c r="AN33" s="81"/>
      <c r="AO33" s="81"/>
      <c r="AP33" s="85"/>
      <c r="AQ33" s="62" t="s">
        <v>41</v>
      </c>
      <c r="AR33" s="89"/>
      <c r="AT33" s="83"/>
      <c r="AU33" s="24"/>
      <c r="AV33" s="24"/>
      <c r="AW33" s="24"/>
      <c r="AX33" s="24"/>
      <c r="AY33" s="62" t="s">
        <v>43</v>
      </c>
      <c r="AZ33" s="90"/>
      <c r="BA33" s="104"/>
      <c r="BB33" s="24" t="s">
        <v>295</v>
      </c>
    </row>
    <row r="34" spans="1:58" ht="30" customHeight="1" x14ac:dyDescent="0.35">
      <c r="A34" s="81"/>
      <c r="B34" s="81"/>
      <c r="C34" s="81"/>
      <c r="D34" s="81"/>
      <c r="E34" s="62" t="s">
        <v>74</v>
      </c>
      <c r="F34" s="93"/>
      <c r="G34" s="93" t="s">
        <v>73</v>
      </c>
      <c r="H34" s="93"/>
      <c r="I34" s="93"/>
      <c r="J34" s="93"/>
      <c r="K34" s="93"/>
      <c r="L34" s="93"/>
      <c r="M34" s="94"/>
      <c r="N34" s="82"/>
      <c r="O34" s="93"/>
      <c r="P34" s="95"/>
      <c r="Q34" s="82"/>
      <c r="R34" s="93"/>
      <c r="S34" s="81" t="s">
        <v>66</v>
      </c>
      <c r="T34" s="93"/>
      <c r="U34" s="93"/>
      <c r="V34" s="93"/>
      <c r="W34" s="93"/>
      <c r="X34" s="93"/>
      <c r="Y34" s="81" t="s">
        <v>66</v>
      </c>
      <c r="Z34" s="96"/>
      <c r="AA34" s="96"/>
      <c r="AB34" s="96"/>
      <c r="AC34" s="93"/>
      <c r="AD34" s="93"/>
      <c r="AE34" s="82"/>
      <c r="AF34" s="96"/>
      <c r="AG34" s="93"/>
      <c r="AH34" s="96"/>
      <c r="AI34" s="82" t="s">
        <v>72</v>
      </c>
      <c r="AJ34" s="93"/>
      <c r="AK34" s="93"/>
      <c r="AL34" s="93"/>
      <c r="AM34" s="93"/>
      <c r="AN34" s="93"/>
      <c r="AO34" s="93"/>
      <c r="AP34" s="93"/>
      <c r="AQ34" s="97" t="s">
        <v>42</v>
      </c>
      <c r="AR34" s="93"/>
      <c r="AS34" s="93"/>
      <c r="AT34" s="82"/>
      <c r="AU34" s="82"/>
      <c r="AV34" s="93"/>
      <c r="AW34" s="82"/>
      <c r="AX34" s="93"/>
      <c r="AY34" s="97" t="s">
        <v>44</v>
      </c>
      <c r="AZ34" s="90"/>
      <c r="BA34" s="104"/>
      <c r="BB34" s="22" t="s">
        <v>144</v>
      </c>
      <c r="BC34" s="23" t="s">
        <v>149</v>
      </c>
      <c r="BD34" s="558" t="s">
        <v>150</v>
      </c>
      <c r="BE34" s="561"/>
      <c r="BF34" s="25" t="s">
        <v>156</v>
      </c>
    </row>
    <row r="35" spans="1:58" x14ac:dyDescent="0.35">
      <c r="A35" s="24"/>
      <c r="B35" s="24"/>
      <c r="C35" s="53" t="s">
        <v>0</v>
      </c>
      <c r="D35" s="52">
        <v>1</v>
      </c>
      <c r="E35" s="66" t="s">
        <v>75</v>
      </c>
      <c r="F35" s="81"/>
      <c r="G35" s="66"/>
      <c r="H35" s="66"/>
      <c r="I35" s="66"/>
      <c r="J35" s="98">
        <v>1</v>
      </c>
      <c r="K35" s="98">
        <v>0</v>
      </c>
      <c r="L35" s="24"/>
      <c r="M35" s="66"/>
      <c r="N35" s="66"/>
      <c r="O35" s="66"/>
      <c r="P35" s="66"/>
      <c r="Q35" s="98">
        <v>5</v>
      </c>
      <c r="R35" s="24"/>
      <c r="S35" s="66"/>
      <c r="T35" s="66"/>
      <c r="U35" s="66"/>
      <c r="V35" s="66"/>
      <c r="W35" s="98">
        <v>3</v>
      </c>
      <c r="X35" s="24"/>
      <c r="Y35" s="66"/>
      <c r="Z35" s="66"/>
      <c r="AA35" s="66"/>
      <c r="AB35" s="98">
        <v>1</v>
      </c>
      <c r="AC35" s="98">
        <v>0</v>
      </c>
      <c r="AD35" s="24"/>
      <c r="AE35" s="66"/>
      <c r="AF35" s="66"/>
      <c r="AG35" s="66"/>
      <c r="AH35" s="66"/>
      <c r="AI35" s="66">
        <v>2</v>
      </c>
      <c r="AJ35" s="24"/>
      <c r="AK35" s="68"/>
      <c r="AL35" s="68"/>
      <c r="AM35" s="69">
        <v>5</v>
      </c>
      <c r="AN35" s="69">
        <v>0</v>
      </c>
      <c r="AO35" s="73" t="s">
        <v>1</v>
      </c>
      <c r="AP35" s="69">
        <v>0</v>
      </c>
      <c r="AQ35" s="69">
        <v>0</v>
      </c>
      <c r="AR35" s="24"/>
      <c r="AS35" s="99"/>
      <c r="AT35" s="68">
        <v>1</v>
      </c>
      <c r="AU35" s="100">
        <v>0</v>
      </c>
      <c r="AV35" s="68">
        <v>0</v>
      </c>
      <c r="AW35" s="73" t="s">
        <v>1</v>
      </c>
      <c r="AX35" s="68">
        <v>0</v>
      </c>
      <c r="AY35" s="68">
        <v>0</v>
      </c>
      <c r="AZ35" s="101"/>
      <c r="BA35" s="104"/>
      <c r="BB35" s="54" t="s">
        <v>45</v>
      </c>
      <c r="BC35" s="91">
        <v>10</v>
      </c>
      <c r="BD35" s="91">
        <v>20</v>
      </c>
      <c r="BE35" s="65" t="s">
        <v>151</v>
      </c>
      <c r="BF35" s="92">
        <f t="shared" ref="BF35:BF55" si="0">BC35*BD35</f>
        <v>200</v>
      </c>
    </row>
    <row r="36" spans="1:58" x14ac:dyDescent="0.35">
      <c r="A36" s="24"/>
      <c r="B36" s="24"/>
      <c r="C36" s="53" t="s">
        <v>0</v>
      </c>
      <c r="D36" s="52">
        <v>2</v>
      </c>
      <c r="E36" s="66" t="s">
        <v>76</v>
      </c>
      <c r="F36" s="81"/>
      <c r="G36" s="66"/>
      <c r="H36" s="66"/>
      <c r="I36" s="66"/>
      <c r="J36" s="98">
        <v>1</v>
      </c>
      <c r="K36" s="98">
        <v>0</v>
      </c>
      <c r="L36" s="24"/>
      <c r="M36" s="66"/>
      <c r="N36" s="66"/>
      <c r="O36" s="66"/>
      <c r="P36" s="66"/>
      <c r="Q36" s="98">
        <v>3</v>
      </c>
      <c r="R36" s="24"/>
      <c r="S36" s="66"/>
      <c r="T36" s="66"/>
      <c r="U36" s="66"/>
      <c r="V36" s="66"/>
      <c r="W36" s="98">
        <v>3</v>
      </c>
      <c r="X36" s="24"/>
      <c r="Y36" s="66"/>
      <c r="Z36" s="66"/>
      <c r="AA36" s="66"/>
      <c r="AB36" s="98"/>
      <c r="AC36" s="98">
        <v>5</v>
      </c>
      <c r="AD36" s="24"/>
      <c r="AE36" s="66"/>
      <c r="AF36" s="66"/>
      <c r="AG36" s="66"/>
      <c r="AH36" s="66"/>
      <c r="AI36" s="66">
        <v>5</v>
      </c>
      <c r="AJ36" s="24"/>
      <c r="AK36" s="68"/>
      <c r="AL36" s="68"/>
      <c r="AM36" s="69">
        <v>5</v>
      </c>
      <c r="AN36" s="69">
        <v>0</v>
      </c>
      <c r="AO36" s="73" t="s">
        <v>1</v>
      </c>
      <c r="AP36" s="69">
        <v>0</v>
      </c>
      <c r="AQ36" s="69">
        <v>0</v>
      </c>
      <c r="AR36" s="24"/>
      <c r="AS36" s="99"/>
      <c r="AT36" s="68">
        <v>2</v>
      </c>
      <c r="AU36" s="100">
        <v>5</v>
      </c>
      <c r="AV36" s="68">
        <v>0</v>
      </c>
      <c r="AW36" s="73" t="s">
        <v>1</v>
      </c>
      <c r="AX36" s="68">
        <v>0</v>
      </c>
      <c r="AY36" s="68">
        <v>0</v>
      </c>
      <c r="AZ36" s="101"/>
      <c r="BA36" s="104"/>
      <c r="BB36" s="54" t="s">
        <v>46</v>
      </c>
      <c r="BC36" s="91">
        <v>10</v>
      </c>
      <c r="BD36" s="91">
        <v>10</v>
      </c>
      <c r="BE36" s="65" t="s">
        <v>151</v>
      </c>
      <c r="BF36" s="92">
        <f t="shared" si="0"/>
        <v>100</v>
      </c>
    </row>
    <row r="37" spans="1:58" x14ac:dyDescent="0.35">
      <c r="A37" s="24"/>
      <c r="B37" s="24"/>
      <c r="C37" s="53" t="s">
        <v>0</v>
      </c>
      <c r="D37" s="52">
        <v>3</v>
      </c>
      <c r="E37" s="66" t="s">
        <v>77</v>
      </c>
      <c r="F37" s="81"/>
      <c r="G37" s="66"/>
      <c r="H37" s="66"/>
      <c r="I37" s="66"/>
      <c r="J37" s="98"/>
      <c r="K37" s="98">
        <v>5</v>
      </c>
      <c r="L37" s="24"/>
      <c r="M37" s="66"/>
      <c r="N37" s="66"/>
      <c r="O37" s="66"/>
      <c r="P37" s="66"/>
      <c r="Q37" s="98">
        <v>3</v>
      </c>
      <c r="R37" s="24"/>
      <c r="S37" s="66"/>
      <c r="T37" s="66"/>
      <c r="U37" s="66"/>
      <c r="V37" s="66"/>
      <c r="W37" s="98">
        <v>2</v>
      </c>
      <c r="X37" s="24"/>
      <c r="Y37" s="66"/>
      <c r="Z37" s="66"/>
      <c r="AA37" s="66"/>
      <c r="AB37" s="98"/>
      <c r="AC37" s="98">
        <v>2</v>
      </c>
      <c r="AD37" s="24"/>
      <c r="AE37" s="66"/>
      <c r="AF37" s="66"/>
      <c r="AG37" s="66"/>
      <c r="AH37" s="66"/>
      <c r="AI37" s="66">
        <v>4</v>
      </c>
      <c r="AJ37" s="24"/>
      <c r="AK37" s="68"/>
      <c r="AL37" s="68"/>
      <c r="AM37" s="69">
        <v>3</v>
      </c>
      <c r="AN37" s="69">
        <v>0</v>
      </c>
      <c r="AO37" s="73" t="s">
        <v>1</v>
      </c>
      <c r="AP37" s="69">
        <v>0</v>
      </c>
      <c r="AQ37" s="69">
        <v>0</v>
      </c>
      <c r="AR37" s="24"/>
      <c r="AS37" s="99"/>
      <c r="AT37" s="68">
        <v>1</v>
      </c>
      <c r="AU37" s="100">
        <v>2</v>
      </c>
      <c r="AV37" s="68">
        <v>0</v>
      </c>
      <c r="AW37" s="73" t="s">
        <v>1</v>
      </c>
      <c r="AX37" s="68">
        <v>0</v>
      </c>
      <c r="AY37" s="68">
        <v>0</v>
      </c>
      <c r="AZ37" s="101"/>
      <c r="BA37" s="104"/>
      <c r="BB37" s="54" t="s">
        <v>47</v>
      </c>
      <c r="BC37" s="91">
        <v>10</v>
      </c>
      <c r="BD37" s="66">
        <v>5</v>
      </c>
      <c r="BE37" s="65" t="s">
        <v>151</v>
      </c>
      <c r="BF37" s="92">
        <f t="shared" si="0"/>
        <v>50</v>
      </c>
    </row>
    <row r="38" spans="1:58" x14ac:dyDescent="0.35">
      <c r="A38" s="24"/>
      <c r="B38" s="24"/>
      <c r="C38" s="53" t="s">
        <v>0</v>
      </c>
      <c r="D38" s="52">
        <v>4</v>
      </c>
      <c r="E38" s="66" t="s">
        <v>78</v>
      </c>
      <c r="F38" s="81"/>
      <c r="G38" s="66"/>
      <c r="H38" s="66"/>
      <c r="I38" s="66"/>
      <c r="J38" s="98"/>
      <c r="K38" s="98">
        <v>5</v>
      </c>
      <c r="L38" s="24"/>
      <c r="M38" s="66"/>
      <c r="N38" s="66"/>
      <c r="O38" s="66"/>
      <c r="P38" s="66"/>
      <c r="Q38" s="98">
        <v>2</v>
      </c>
      <c r="R38" s="24"/>
      <c r="S38" s="66"/>
      <c r="T38" s="66"/>
      <c r="U38" s="66"/>
      <c r="V38" s="66"/>
      <c r="W38" s="98">
        <v>0</v>
      </c>
      <c r="X38" s="24"/>
      <c r="Y38" s="66"/>
      <c r="Z38" s="66"/>
      <c r="AA38" s="66"/>
      <c r="AB38" s="98"/>
      <c r="AC38" s="98">
        <v>1</v>
      </c>
      <c r="AD38" s="24"/>
      <c r="AE38" s="66"/>
      <c r="AF38" s="66"/>
      <c r="AG38" s="66"/>
      <c r="AH38" s="66"/>
      <c r="AI38" s="66">
        <v>6</v>
      </c>
      <c r="AJ38" s="24"/>
      <c r="AK38" s="68"/>
      <c r="AL38" s="68"/>
      <c r="AM38" s="69">
        <v>5</v>
      </c>
      <c r="AN38" s="69">
        <v>0</v>
      </c>
      <c r="AO38" s="73" t="s">
        <v>1</v>
      </c>
      <c r="AP38" s="69">
        <v>0</v>
      </c>
      <c r="AQ38" s="69">
        <v>0</v>
      </c>
      <c r="AR38" s="24"/>
      <c r="AS38" s="99"/>
      <c r="AT38" s="68">
        <v>3</v>
      </c>
      <c r="AU38" s="100">
        <v>0</v>
      </c>
      <c r="AV38" s="68">
        <v>0</v>
      </c>
      <c r="AW38" s="73" t="s">
        <v>1</v>
      </c>
      <c r="AX38" s="68">
        <v>0</v>
      </c>
      <c r="AY38" s="68">
        <v>0</v>
      </c>
      <c r="AZ38" s="101"/>
      <c r="BA38" s="104"/>
      <c r="BB38" s="54" t="s">
        <v>48</v>
      </c>
      <c r="BC38" s="91">
        <v>10</v>
      </c>
      <c r="BD38" s="102">
        <v>3</v>
      </c>
      <c r="BE38" s="65" t="s">
        <v>151</v>
      </c>
      <c r="BF38" s="92">
        <f t="shared" si="0"/>
        <v>30</v>
      </c>
    </row>
    <row r="39" spans="1:58" x14ac:dyDescent="0.35">
      <c r="A39" s="24"/>
      <c r="B39" s="24"/>
      <c r="C39" s="53" t="s">
        <v>0</v>
      </c>
      <c r="D39" s="52">
        <v>5</v>
      </c>
      <c r="E39" s="66" t="s">
        <v>79</v>
      </c>
      <c r="F39" s="81"/>
      <c r="G39" s="66"/>
      <c r="H39" s="66"/>
      <c r="I39" s="66"/>
      <c r="J39" s="98"/>
      <c r="K39" s="98">
        <v>3</v>
      </c>
      <c r="L39" s="24"/>
      <c r="M39" s="66"/>
      <c r="N39" s="66"/>
      <c r="O39" s="66"/>
      <c r="P39" s="66"/>
      <c r="Q39" s="98">
        <v>0</v>
      </c>
      <c r="R39" s="24"/>
      <c r="S39" s="66"/>
      <c r="T39" s="66"/>
      <c r="U39" s="66"/>
      <c r="V39" s="66"/>
      <c r="W39" s="98">
        <v>0</v>
      </c>
      <c r="X39" s="24"/>
      <c r="Y39" s="66"/>
      <c r="Z39" s="66"/>
      <c r="AA39" s="66"/>
      <c r="AB39" s="98"/>
      <c r="AC39" s="98">
        <v>0</v>
      </c>
      <c r="AD39" s="24"/>
      <c r="AE39" s="66"/>
      <c r="AF39" s="66"/>
      <c r="AG39" s="66"/>
      <c r="AH39" s="66"/>
      <c r="AI39" s="66">
        <v>3</v>
      </c>
      <c r="AJ39" s="24"/>
      <c r="AK39" s="68"/>
      <c r="AL39" s="68"/>
      <c r="AM39" s="69">
        <v>5</v>
      </c>
      <c r="AN39" s="69">
        <v>0</v>
      </c>
      <c r="AO39" s="73" t="s">
        <v>1</v>
      </c>
      <c r="AP39" s="69">
        <v>0</v>
      </c>
      <c r="AQ39" s="69">
        <v>0</v>
      </c>
      <c r="AR39" s="24"/>
      <c r="AS39" s="99"/>
      <c r="AT39" s="68">
        <v>1</v>
      </c>
      <c r="AU39" s="100">
        <v>5</v>
      </c>
      <c r="AV39" s="68">
        <v>0</v>
      </c>
      <c r="AW39" s="73" t="s">
        <v>1</v>
      </c>
      <c r="AX39" s="68">
        <v>0</v>
      </c>
      <c r="AY39" s="68">
        <v>0</v>
      </c>
      <c r="AZ39" s="101"/>
      <c r="BA39" s="104"/>
      <c r="BB39" s="54" t="s">
        <v>145</v>
      </c>
      <c r="BC39" s="91">
        <v>10</v>
      </c>
      <c r="BD39" s="103">
        <v>2</v>
      </c>
      <c r="BE39" s="65" t="s">
        <v>151</v>
      </c>
      <c r="BF39" s="92">
        <f t="shared" si="0"/>
        <v>20</v>
      </c>
    </row>
    <row r="40" spans="1:58" x14ac:dyDescent="0.35">
      <c r="A40" s="24"/>
      <c r="B40" s="24"/>
      <c r="C40" s="53"/>
      <c r="D40" s="52"/>
      <c r="E40" s="24"/>
      <c r="F40" s="81"/>
      <c r="G40" s="61"/>
      <c r="H40" s="61"/>
      <c r="I40" s="61"/>
      <c r="J40" s="61"/>
      <c r="K40" s="61"/>
      <c r="L40" s="24"/>
      <c r="M40" s="24"/>
      <c r="N40" s="24"/>
      <c r="O40" s="24"/>
      <c r="P40" s="24"/>
      <c r="Q40" s="24"/>
      <c r="R40" s="24"/>
      <c r="S40" s="24"/>
      <c r="T40" s="24"/>
      <c r="U40" s="24"/>
      <c r="V40" s="24"/>
      <c r="W40" s="24"/>
      <c r="X40" s="24"/>
      <c r="Y40" s="24"/>
      <c r="Z40" s="24"/>
      <c r="AA40" s="24"/>
      <c r="AB40" s="24"/>
      <c r="AC40" s="24"/>
      <c r="AD40" s="24"/>
      <c r="AE40" s="24"/>
      <c r="AF40" s="24"/>
      <c r="AG40" s="24"/>
      <c r="AH40" s="24"/>
      <c r="AZ40" s="42"/>
      <c r="BA40" s="104"/>
      <c r="BB40" s="54" t="s">
        <v>52</v>
      </c>
      <c r="BC40" s="103">
        <v>1</v>
      </c>
      <c r="BD40" s="103">
        <v>10</v>
      </c>
      <c r="BE40" s="65" t="s">
        <v>151</v>
      </c>
      <c r="BF40" s="92">
        <f t="shared" si="0"/>
        <v>10</v>
      </c>
    </row>
    <row r="41" spans="1:58" x14ac:dyDescent="0.35">
      <c r="A41" s="81"/>
      <c r="B41" s="81"/>
      <c r="C41" s="105"/>
      <c r="D41" s="106"/>
      <c r="E41" s="81"/>
      <c r="F41" s="81"/>
      <c r="G41" s="83"/>
      <c r="H41" s="83"/>
      <c r="I41" s="83"/>
      <c r="J41" s="83"/>
      <c r="L41" s="81"/>
      <c r="M41" s="62" t="s">
        <v>38</v>
      </c>
      <c r="N41" s="81"/>
      <c r="O41" s="24"/>
      <c r="P41" s="24"/>
      <c r="Q41" s="24"/>
      <c r="R41" s="62" t="s">
        <v>40</v>
      </c>
      <c r="S41" s="81"/>
      <c r="T41" s="107"/>
      <c r="U41" s="107"/>
      <c r="V41" s="107"/>
      <c r="W41" s="107"/>
      <c r="X41" s="107"/>
      <c r="Y41" s="107"/>
      <c r="Z41" s="62" t="s">
        <v>41</v>
      </c>
      <c r="AA41" s="107"/>
      <c r="AB41" s="81"/>
      <c r="AC41" s="81"/>
      <c r="AD41" s="83"/>
      <c r="AE41" s="83"/>
      <c r="AF41" s="83"/>
      <c r="AG41" s="81"/>
      <c r="AH41" s="62" t="s">
        <v>81</v>
      </c>
      <c r="AZ41" s="42"/>
      <c r="BA41" s="104"/>
      <c r="BB41" s="54" t="s">
        <v>53</v>
      </c>
      <c r="BC41" s="103">
        <v>1</v>
      </c>
      <c r="BD41" s="103">
        <v>5</v>
      </c>
      <c r="BE41" s="65" t="s">
        <v>151</v>
      </c>
      <c r="BF41" s="92">
        <f t="shared" si="0"/>
        <v>5</v>
      </c>
    </row>
    <row r="42" spans="1:58" x14ac:dyDescent="0.35">
      <c r="A42" s="81"/>
      <c r="B42" s="81"/>
      <c r="C42" s="81"/>
      <c r="D42" s="81"/>
      <c r="E42" s="62" t="s">
        <v>290</v>
      </c>
      <c r="F42" s="81"/>
      <c r="G42" s="83"/>
      <c r="H42" s="83"/>
      <c r="I42" s="83"/>
      <c r="J42" s="81"/>
      <c r="K42" s="81"/>
      <c r="L42" s="83"/>
      <c r="M42" s="63" t="s">
        <v>39</v>
      </c>
      <c r="N42" s="81"/>
      <c r="O42" s="24"/>
      <c r="P42" s="24"/>
      <c r="Q42" s="24"/>
      <c r="R42" s="63" t="s">
        <v>37</v>
      </c>
      <c r="S42" s="81"/>
      <c r="T42" s="81"/>
      <c r="U42" s="81"/>
      <c r="V42" s="81"/>
      <c r="W42" s="81"/>
      <c r="X42" s="81"/>
      <c r="Y42" s="81"/>
      <c r="Z42" s="63" t="s">
        <v>42</v>
      </c>
      <c r="AA42" s="81"/>
      <c r="AB42" s="81"/>
      <c r="AC42" s="81"/>
      <c r="AD42" s="83"/>
      <c r="AE42" s="81"/>
      <c r="AF42" s="83"/>
      <c r="AG42" s="81"/>
      <c r="AH42" s="63" t="s">
        <v>44</v>
      </c>
      <c r="AZ42" s="42"/>
      <c r="BA42" s="104"/>
      <c r="BB42" s="54" t="s">
        <v>54</v>
      </c>
      <c r="BC42" s="103">
        <v>1</v>
      </c>
      <c r="BD42" s="103">
        <v>3</v>
      </c>
      <c r="BE42" s="65" t="s">
        <v>151</v>
      </c>
      <c r="BF42" s="92">
        <f t="shared" si="0"/>
        <v>3</v>
      </c>
    </row>
    <row r="43" spans="1:58" x14ac:dyDescent="0.35">
      <c r="A43" s="24"/>
      <c r="B43" s="24"/>
      <c r="C43" s="53" t="s">
        <v>0</v>
      </c>
      <c r="D43" s="52">
        <v>1</v>
      </c>
      <c r="E43" s="66" t="s">
        <v>88</v>
      </c>
      <c r="F43" s="24"/>
      <c r="G43" s="66"/>
      <c r="H43" s="68"/>
      <c r="I43" s="69"/>
      <c r="J43" s="69">
        <v>5</v>
      </c>
      <c r="K43" s="70" t="s">
        <v>1</v>
      </c>
      <c r="L43" s="69">
        <v>0</v>
      </c>
      <c r="M43" s="69">
        <v>0</v>
      </c>
      <c r="N43" s="24"/>
      <c r="O43" s="66" t="s">
        <v>82</v>
      </c>
      <c r="P43" s="66" t="s">
        <v>83</v>
      </c>
      <c r="Q43" s="66" t="s">
        <v>84</v>
      </c>
      <c r="R43" s="66"/>
      <c r="S43" s="24"/>
      <c r="T43" s="68"/>
      <c r="U43" s="68"/>
      <c r="V43" s="69"/>
      <c r="W43" s="69">
        <v>8</v>
      </c>
      <c r="X43" s="70" t="s">
        <v>1</v>
      </c>
      <c r="Y43" s="69">
        <v>0</v>
      </c>
      <c r="Z43" s="69">
        <v>0</v>
      </c>
      <c r="AA43" s="24"/>
      <c r="AB43" s="66"/>
      <c r="AC43" s="68"/>
      <c r="AD43" s="68">
        <v>4</v>
      </c>
      <c r="AE43" s="68">
        <v>0</v>
      </c>
      <c r="AF43" s="73" t="s">
        <v>1</v>
      </c>
      <c r="AG43" s="68">
        <v>0</v>
      </c>
      <c r="AH43" s="68">
        <v>0</v>
      </c>
      <c r="AZ43" s="42"/>
      <c r="BA43" s="104"/>
      <c r="BB43" s="54" t="s">
        <v>55</v>
      </c>
      <c r="BC43" s="103">
        <v>1</v>
      </c>
      <c r="BD43" s="103">
        <v>1</v>
      </c>
      <c r="BE43" s="65" t="s">
        <v>151</v>
      </c>
      <c r="BF43" s="92">
        <f t="shared" si="0"/>
        <v>1</v>
      </c>
    </row>
    <row r="44" spans="1:58" x14ac:dyDescent="0.35">
      <c r="A44" s="24"/>
      <c r="B44" s="24"/>
      <c r="C44" s="53" t="s">
        <v>0</v>
      </c>
      <c r="D44" s="52">
        <v>2</v>
      </c>
      <c r="E44" s="66" t="s">
        <v>89</v>
      </c>
      <c r="F44" s="24"/>
      <c r="G44" s="66"/>
      <c r="H44" s="68"/>
      <c r="I44" s="69">
        <v>3</v>
      </c>
      <c r="J44" s="69">
        <v>0</v>
      </c>
      <c r="K44" s="70" t="s">
        <v>1</v>
      </c>
      <c r="L44" s="69">
        <v>0</v>
      </c>
      <c r="M44" s="69">
        <v>0</v>
      </c>
      <c r="N44" s="24"/>
      <c r="O44" s="66" t="s">
        <v>85</v>
      </c>
      <c r="P44" s="66" t="s">
        <v>86</v>
      </c>
      <c r="Q44" s="66" t="s">
        <v>87</v>
      </c>
      <c r="R44" s="66"/>
      <c r="S44" s="24"/>
      <c r="T44" s="68"/>
      <c r="U44" s="68"/>
      <c r="V44" s="69"/>
      <c r="W44" s="69">
        <v>1</v>
      </c>
      <c r="X44" s="70" t="s">
        <v>1</v>
      </c>
      <c r="Y44" s="69">
        <v>0</v>
      </c>
      <c r="Z44" s="69">
        <v>0</v>
      </c>
      <c r="AA44" s="24"/>
      <c r="AB44" s="66"/>
      <c r="AC44" s="68"/>
      <c r="AD44" s="68">
        <v>3</v>
      </c>
      <c r="AE44" s="68">
        <v>0</v>
      </c>
      <c r="AF44" s="73" t="s">
        <v>1</v>
      </c>
      <c r="AG44" s="68">
        <v>0</v>
      </c>
      <c r="AH44" s="68">
        <v>0</v>
      </c>
      <c r="AZ44" s="42"/>
      <c r="BA44" s="104"/>
      <c r="BB44" s="75" t="s">
        <v>145</v>
      </c>
      <c r="BC44" s="108">
        <v>1</v>
      </c>
      <c r="BD44" s="108">
        <v>1</v>
      </c>
      <c r="BE44" s="65" t="s">
        <v>151</v>
      </c>
      <c r="BF44" s="92">
        <f t="shared" si="0"/>
        <v>1</v>
      </c>
    </row>
    <row r="45" spans="1:58" x14ac:dyDescent="0.35">
      <c r="A45" s="24"/>
      <c r="B45" s="24"/>
      <c r="C45" s="53" t="s">
        <v>0</v>
      </c>
      <c r="D45" s="52">
        <v>3</v>
      </c>
      <c r="E45" s="66" t="s">
        <v>90</v>
      </c>
      <c r="F45" s="24"/>
      <c r="G45" s="66"/>
      <c r="H45" s="68"/>
      <c r="I45" s="69"/>
      <c r="J45" s="69">
        <v>5</v>
      </c>
      <c r="K45" s="70" t="s">
        <v>1</v>
      </c>
      <c r="L45" s="69">
        <v>0</v>
      </c>
      <c r="M45" s="69">
        <v>0</v>
      </c>
      <c r="N45" s="24"/>
      <c r="O45" s="66" t="s">
        <v>82</v>
      </c>
      <c r="P45" s="66" t="s">
        <v>83</v>
      </c>
      <c r="Q45" s="66" t="s">
        <v>84</v>
      </c>
      <c r="R45" s="66"/>
      <c r="S45" s="24"/>
      <c r="T45" s="68"/>
      <c r="U45" s="68"/>
      <c r="V45" s="69">
        <v>1</v>
      </c>
      <c r="W45" s="69">
        <v>0</v>
      </c>
      <c r="X45" s="70" t="s">
        <v>1</v>
      </c>
      <c r="Y45" s="69">
        <v>0</v>
      </c>
      <c r="Z45" s="69">
        <v>0</v>
      </c>
      <c r="AA45" s="24"/>
      <c r="AB45" s="66"/>
      <c r="AC45" s="68"/>
      <c r="AD45" s="68">
        <v>5</v>
      </c>
      <c r="AE45" s="68">
        <v>0</v>
      </c>
      <c r="AF45" s="73" t="s">
        <v>1</v>
      </c>
      <c r="AG45" s="68">
        <v>0</v>
      </c>
      <c r="AH45" s="68">
        <v>0</v>
      </c>
      <c r="AZ45" s="42"/>
      <c r="BA45" s="104"/>
      <c r="BB45" s="54" t="s">
        <v>75</v>
      </c>
      <c r="BC45" s="103">
        <v>50</v>
      </c>
      <c r="BD45" s="103">
        <v>2</v>
      </c>
      <c r="BE45" s="65" t="s">
        <v>154</v>
      </c>
      <c r="BF45" s="92">
        <f t="shared" si="0"/>
        <v>100</v>
      </c>
    </row>
    <row r="46" spans="1:58" x14ac:dyDescent="0.35">
      <c r="A46" s="24"/>
      <c r="B46" s="24"/>
      <c r="C46" s="53" t="s">
        <v>0</v>
      </c>
      <c r="D46" s="52">
        <v>4</v>
      </c>
      <c r="E46" s="66" t="s">
        <v>91</v>
      </c>
      <c r="F46" s="24"/>
      <c r="G46" s="66"/>
      <c r="H46" s="68"/>
      <c r="I46" s="69"/>
      <c r="J46" s="69">
        <v>1</v>
      </c>
      <c r="K46" s="70" t="s">
        <v>1</v>
      </c>
      <c r="L46" s="69">
        <v>0</v>
      </c>
      <c r="M46" s="69">
        <v>0</v>
      </c>
      <c r="N46" s="24"/>
      <c r="O46" s="66" t="s">
        <v>82</v>
      </c>
      <c r="P46" s="66" t="s">
        <v>83</v>
      </c>
      <c r="Q46" s="66" t="s">
        <v>84</v>
      </c>
      <c r="R46" s="66"/>
      <c r="S46" s="24"/>
      <c r="T46" s="68"/>
      <c r="U46" s="68"/>
      <c r="V46" s="69">
        <v>1</v>
      </c>
      <c r="W46" s="69">
        <v>0</v>
      </c>
      <c r="X46" s="70" t="s">
        <v>1</v>
      </c>
      <c r="Y46" s="69">
        <v>0</v>
      </c>
      <c r="Z46" s="69">
        <v>0</v>
      </c>
      <c r="AA46" s="24"/>
      <c r="AB46" s="66"/>
      <c r="AC46" s="68"/>
      <c r="AD46" s="68">
        <v>1</v>
      </c>
      <c r="AE46" s="68">
        <v>0</v>
      </c>
      <c r="AF46" s="73" t="s">
        <v>1</v>
      </c>
      <c r="AG46" s="68">
        <v>0</v>
      </c>
      <c r="AH46" s="68">
        <v>0</v>
      </c>
      <c r="AZ46" s="42"/>
      <c r="BA46" s="104"/>
      <c r="BB46" s="54" t="s">
        <v>76</v>
      </c>
      <c r="BC46" s="103">
        <v>50</v>
      </c>
      <c r="BD46" s="103">
        <v>5</v>
      </c>
      <c r="BE46" s="65" t="s">
        <v>154</v>
      </c>
      <c r="BF46" s="92">
        <f t="shared" si="0"/>
        <v>250</v>
      </c>
    </row>
    <row r="47" spans="1:58" x14ac:dyDescent="0.35">
      <c r="A47" s="24"/>
      <c r="B47" s="24"/>
      <c r="C47" s="53" t="s">
        <v>0</v>
      </c>
      <c r="D47" s="52">
        <v>5</v>
      </c>
      <c r="E47" s="66" t="s">
        <v>92</v>
      </c>
      <c r="F47" s="24"/>
      <c r="G47" s="66"/>
      <c r="H47" s="68"/>
      <c r="I47" s="69"/>
      <c r="J47" s="69">
        <v>1</v>
      </c>
      <c r="K47" s="70" t="s">
        <v>1</v>
      </c>
      <c r="L47" s="69">
        <v>0</v>
      </c>
      <c r="M47" s="69">
        <v>0</v>
      </c>
      <c r="N47" s="24"/>
      <c r="O47" s="66" t="s">
        <v>82</v>
      </c>
      <c r="P47" s="66" t="s">
        <v>83</v>
      </c>
      <c r="Q47" s="66" t="s">
        <v>84</v>
      </c>
      <c r="R47" s="66"/>
      <c r="S47" s="24"/>
      <c r="T47" s="68"/>
      <c r="U47" s="68"/>
      <c r="V47" s="69"/>
      <c r="W47" s="69">
        <v>5</v>
      </c>
      <c r="X47" s="70" t="s">
        <v>1</v>
      </c>
      <c r="Y47" s="69">
        <v>0</v>
      </c>
      <c r="Z47" s="69">
        <v>0</v>
      </c>
      <c r="AA47" s="24"/>
      <c r="AB47" s="66"/>
      <c r="AC47" s="68"/>
      <c r="AD47" s="68"/>
      <c r="AE47" s="68">
        <v>5</v>
      </c>
      <c r="AF47" s="73" t="s">
        <v>1</v>
      </c>
      <c r="AG47" s="68">
        <v>0</v>
      </c>
      <c r="AH47" s="68">
        <v>0</v>
      </c>
      <c r="AZ47" s="42"/>
      <c r="BA47" s="104"/>
      <c r="BB47" s="54" t="s">
        <v>77</v>
      </c>
      <c r="BC47" s="108">
        <v>30</v>
      </c>
      <c r="BD47" s="108">
        <v>4</v>
      </c>
      <c r="BE47" s="65" t="s">
        <v>154</v>
      </c>
      <c r="BF47" s="92">
        <f t="shared" si="0"/>
        <v>120</v>
      </c>
    </row>
    <row r="48" spans="1:58" x14ac:dyDescent="0.35">
      <c r="A48" s="24"/>
      <c r="B48" s="24"/>
      <c r="C48" s="53"/>
      <c r="D48" s="52"/>
      <c r="E48" s="61"/>
      <c r="F48" s="24"/>
      <c r="G48" s="61"/>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Z48" s="42"/>
      <c r="BA48" s="104"/>
      <c r="BB48" s="54" t="s">
        <v>78</v>
      </c>
      <c r="BC48" s="108">
        <v>50</v>
      </c>
      <c r="BD48" s="108">
        <v>6</v>
      </c>
      <c r="BE48" s="65" t="s">
        <v>154</v>
      </c>
      <c r="BF48" s="92">
        <f t="shared" si="0"/>
        <v>300</v>
      </c>
    </row>
    <row r="49" spans="1:63" x14ac:dyDescent="0.35">
      <c r="A49" s="49" t="s">
        <v>662</v>
      </c>
      <c r="B49" s="50" t="s">
        <v>94</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61"/>
      <c r="AU49" s="24"/>
      <c r="AV49" s="24"/>
      <c r="AZ49" s="42"/>
      <c r="BA49" s="104"/>
      <c r="BB49" s="54" t="s">
        <v>79</v>
      </c>
      <c r="BC49" s="108">
        <v>50</v>
      </c>
      <c r="BD49" s="108">
        <v>3</v>
      </c>
      <c r="BE49" s="65" t="s">
        <v>154</v>
      </c>
      <c r="BF49" s="92">
        <f t="shared" si="0"/>
        <v>150</v>
      </c>
    </row>
    <row r="50" spans="1:63" x14ac:dyDescent="0.35">
      <c r="A50" s="24"/>
      <c r="B50" s="52" t="s">
        <v>30</v>
      </c>
      <c r="D50" s="53"/>
      <c r="E50" s="53" t="s">
        <v>31</v>
      </c>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61"/>
      <c r="AU50" s="24"/>
      <c r="AV50" s="24"/>
      <c r="AZ50" s="42"/>
      <c r="BA50" s="104"/>
      <c r="BB50" s="54" t="s">
        <v>88</v>
      </c>
      <c r="BC50" s="76">
        <v>8</v>
      </c>
      <c r="BD50" s="76">
        <v>5</v>
      </c>
      <c r="BE50" s="65" t="s">
        <v>152</v>
      </c>
      <c r="BF50" s="92">
        <f t="shared" si="0"/>
        <v>40</v>
      </c>
    </row>
    <row r="51" spans="1:63" x14ac:dyDescent="0.35">
      <c r="A51" s="24"/>
      <c r="B51" s="24"/>
      <c r="C51" s="53" t="s">
        <v>32</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61"/>
      <c r="AU51" s="24"/>
      <c r="AV51" s="24"/>
      <c r="AZ51" s="42"/>
      <c r="BA51" s="104"/>
      <c r="BB51" s="54" t="s">
        <v>89</v>
      </c>
      <c r="BC51" s="76">
        <v>1</v>
      </c>
      <c r="BD51" s="76">
        <v>30</v>
      </c>
      <c r="BE51" s="65" t="s">
        <v>153</v>
      </c>
      <c r="BF51" s="92">
        <f t="shared" si="0"/>
        <v>30</v>
      </c>
    </row>
    <row r="52" spans="1:63" x14ac:dyDescent="0.35">
      <c r="A52" s="24"/>
      <c r="B52" s="59" t="s">
        <v>95</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61"/>
      <c r="AU52" s="24"/>
      <c r="AV52" s="24"/>
      <c r="AZ52" s="42"/>
      <c r="BA52" s="104"/>
      <c r="BB52" s="54" t="s">
        <v>157</v>
      </c>
      <c r="BC52" s="76">
        <v>10</v>
      </c>
      <c r="BD52" s="76">
        <v>5</v>
      </c>
      <c r="BE52" s="65" t="s">
        <v>152</v>
      </c>
      <c r="BF52" s="92">
        <f t="shared" si="0"/>
        <v>50</v>
      </c>
      <c r="BH52" s="52"/>
    </row>
    <row r="53" spans="1:63" x14ac:dyDescent="0.35">
      <c r="A53" s="24"/>
      <c r="B53" s="24"/>
      <c r="C53" s="59"/>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Z53" s="42"/>
      <c r="BA53" s="104"/>
      <c r="BB53" s="54" t="s">
        <v>147</v>
      </c>
      <c r="BC53" s="76">
        <v>10</v>
      </c>
      <c r="BD53" s="76">
        <v>1</v>
      </c>
      <c r="BE53" s="65" t="s">
        <v>152</v>
      </c>
      <c r="BF53" s="92">
        <f t="shared" si="0"/>
        <v>10</v>
      </c>
      <c r="BH53" s="52"/>
    </row>
    <row r="54" spans="1:63" x14ac:dyDescent="0.35">
      <c r="A54" s="24"/>
      <c r="B54" s="24"/>
      <c r="C54" s="24"/>
      <c r="D54" s="81"/>
      <c r="E54" s="81"/>
      <c r="F54" s="83"/>
      <c r="G54" s="83"/>
      <c r="H54" s="83"/>
      <c r="I54" s="83"/>
      <c r="J54" s="81"/>
      <c r="K54" s="81"/>
      <c r="L54" s="62" t="s">
        <v>38</v>
      </c>
      <c r="M54" s="81"/>
      <c r="N54" s="24"/>
      <c r="O54" s="24"/>
      <c r="P54" s="24"/>
      <c r="Q54" s="62" t="s">
        <v>40</v>
      </c>
      <c r="R54" s="81"/>
      <c r="S54" s="107"/>
      <c r="T54" s="107"/>
      <c r="U54" s="107"/>
      <c r="V54" s="107"/>
      <c r="W54" s="107"/>
      <c r="X54" s="107"/>
      <c r="Y54" s="62" t="s">
        <v>41</v>
      </c>
      <c r="Z54" s="107"/>
      <c r="AA54" s="81"/>
      <c r="AB54" s="81"/>
      <c r="AC54" s="83"/>
      <c r="AD54" s="83"/>
      <c r="AE54" s="83"/>
      <c r="AF54" s="81"/>
      <c r="AG54" s="62" t="s">
        <v>81</v>
      </c>
      <c r="AH54" s="24"/>
      <c r="AJ54" s="24"/>
      <c r="AK54" s="24"/>
      <c r="AL54" s="24"/>
      <c r="AM54" s="61"/>
      <c r="AN54" s="61"/>
      <c r="AO54" s="61"/>
      <c r="AP54" s="24"/>
      <c r="AZ54" s="42"/>
      <c r="BA54" s="104"/>
      <c r="BB54" s="54" t="s">
        <v>158</v>
      </c>
      <c r="BC54" s="76">
        <v>5</v>
      </c>
      <c r="BD54" s="76">
        <v>1</v>
      </c>
      <c r="BE54" s="65" t="s">
        <v>152</v>
      </c>
      <c r="BF54" s="92">
        <f t="shared" si="0"/>
        <v>5</v>
      </c>
      <c r="BH54" s="52"/>
    </row>
    <row r="55" spans="1:63" ht="16" thickBot="1" x14ac:dyDescent="0.4">
      <c r="A55" s="24"/>
      <c r="B55" s="24"/>
      <c r="C55" s="24"/>
      <c r="E55" s="62" t="s">
        <v>96</v>
      </c>
      <c r="F55" s="24"/>
      <c r="G55" s="62"/>
      <c r="H55" s="83"/>
      <c r="I55" s="81"/>
      <c r="J55" s="81"/>
      <c r="K55" s="83"/>
      <c r="L55" s="63" t="s">
        <v>39</v>
      </c>
      <c r="M55" s="81"/>
      <c r="N55" s="24"/>
      <c r="O55" s="24"/>
      <c r="P55" s="24"/>
      <c r="Q55" s="63" t="s">
        <v>37</v>
      </c>
      <c r="R55" s="81"/>
      <c r="S55" s="81"/>
      <c r="T55" s="81"/>
      <c r="U55" s="81"/>
      <c r="V55" s="81"/>
      <c r="W55" s="81"/>
      <c r="X55" s="81"/>
      <c r="Y55" s="63" t="s">
        <v>42</v>
      </c>
      <c r="Z55" s="81"/>
      <c r="AA55" s="81"/>
      <c r="AB55" s="81"/>
      <c r="AC55" s="83"/>
      <c r="AD55" s="81"/>
      <c r="AE55" s="83"/>
      <c r="AF55" s="81"/>
      <c r="AG55" s="63" t="s">
        <v>44</v>
      </c>
      <c r="AZ55" s="42"/>
      <c r="BA55" s="104"/>
      <c r="BB55" s="78" t="s">
        <v>97</v>
      </c>
      <c r="BC55" s="109">
        <v>1</v>
      </c>
      <c r="BD55" s="109">
        <v>2</v>
      </c>
      <c r="BE55" s="65" t="s">
        <v>152</v>
      </c>
      <c r="BF55" s="110">
        <f t="shared" si="0"/>
        <v>2</v>
      </c>
      <c r="BH55" s="52"/>
    </row>
    <row r="56" spans="1:63" ht="16" thickBot="1" x14ac:dyDescent="0.4">
      <c r="A56" s="24"/>
      <c r="B56" s="24"/>
      <c r="C56" s="53" t="s">
        <v>0</v>
      </c>
      <c r="D56" s="52">
        <v>1</v>
      </c>
      <c r="E56" s="66" t="s">
        <v>97</v>
      </c>
      <c r="F56" s="24"/>
      <c r="G56" s="66"/>
      <c r="H56" s="68"/>
      <c r="I56" s="68"/>
      <c r="J56" s="69">
        <v>2</v>
      </c>
      <c r="K56" s="70" t="s">
        <v>1</v>
      </c>
      <c r="L56" s="69">
        <v>0</v>
      </c>
      <c r="M56" s="69">
        <v>0</v>
      </c>
      <c r="N56" s="24"/>
      <c r="O56" s="66" t="s">
        <v>57</v>
      </c>
      <c r="P56" s="66" t="s">
        <v>58</v>
      </c>
      <c r="Q56" s="66"/>
      <c r="R56" s="66"/>
      <c r="S56" s="24"/>
      <c r="T56" s="68"/>
      <c r="U56" s="68"/>
      <c r="V56" s="69">
        <v>1</v>
      </c>
      <c r="W56" s="70" t="s">
        <v>1</v>
      </c>
      <c r="X56" s="69">
        <v>0</v>
      </c>
      <c r="Y56" s="69">
        <v>0</v>
      </c>
      <c r="Z56" s="24"/>
      <c r="AA56" s="66"/>
      <c r="AB56" s="68"/>
      <c r="AC56" s="68"/>
      <c r="AD56" s="68">
        <v>2</v>
      </c>
      <c r="AE56" s="73" t="s">
        <v>1</v>
      </c>
      <c r="AF56" s="68">
        <v>0</v>
      </c>
      <c r="AG56" s="68">
        <v>0</v>
      </c>
      <c r="AZ56" s="42"/>
      <c r="BA56" s="104"/>
      <c r="BB56" s="291" t="s">
        <v>43</v>
      </c>
      <c r="BC56" s="292"/>
      <c r="BD56" s="293"/>
      <c r="BE56" s="294"/>
      <c r="BF56" s="128">
        <f>SUM(BF35:BF55)</f>
        <v>1477</v>
      </c>
      <c r="BG56" s="52"/>
      <c r="BH56" s="52"/>
    </row>
    <row r="57" spans="1:63" x14ac:dyDescent="0.35">
      <c r="A57" s="24"/>
      <c r="B57" s="24"/>
      <c r="C57" s="53" t="s">
        <v>0</v>
      </c>
      <c r="D57" s="52">
        <v>2</v>
      </c>
      <c r="E57" s="66" t="s">
        <v>98</v>
      </c>
      <c r="F57" s="24"/>
      <c r="G57" s="66"/>
      <c r="H57" s="68"/>
      <c r="I57" s="68"/>
      <c r="J57" s="68"/>
      <c r="K57" s="73" t="s">
        <v>1</v>
      </c>
      <c r="L57" s="68"/>
      <c r="M57" s="68"/>
      <c r="N57" s="24"/>
      <c r="O57" s="66"/>
      <c r="P57" s="66"/>
      <c r="Q57" s="66"/>
      <c r="R57" s="66"/>
      <c r="S57" s="24"/>
      <c r="T57" s="68"/>
      <c r="U57" s="68"/>
      <c r="V57" s="68"/>
      <c r="W57" s="73" t="s">
        <v>1</v>
      </c>
      <c r="X57" s="68"/>
      <c r="Y57" s="68"/>
      <c r="Z57" s="24"/>
      <c r="AA57" s="66"/>
      <c r="AB57" s="68"/>
      <c r="AC57" s="68"/>
      <c r="AD57" s="68"/>
      <c r="AE57" s="73" t="s">
        <v>1</v>
      </c>
      <c r="AF57" s="68"/>
      <c r="AG57" s="68"/>
      <c r="AZ57" s="42"/>
      <c r="BA57" s="104"/>
      <c r="BG57" s="52"/>
      <c r="BH57" s="52"/>
      <c r="BI57" s="52"/>
      <c r="BJ57" s="52"/>
      <c r="BK57" s="52"/>
    </row>
    <row r="58" spans="1:63" x14ac:dyDescent="0.35">
      <c r="A58" s="24"/>
      <c r="B58" s="24"/>
      <c r="C58" s="53" t="s">
        <v>0</v>
      </c>
      <c r="D58" s="52">
        <v>3</v>
      </c>
      <c r="E58" s="66" t="s">
        <v>99</v>
      </c>
      <c r="F58" s="24"/>
      <c r="G58" s="66"/>
      <c r="H58" s="68"/>
      <c r="I58" s="68"/>
      <c r="J58" s="68"/>
      <c r="K58" s="73" t="s">
        <v>1</v>
      </c>
      <c r="L58" s="68"/>
      <c r="M58" s="68"/>
      <c r="N58" s="24"/>
      <c r="O58" s="66"/>
      <c r="P58" s="66"/>
      <c r="Q58" s="66"/>
      <c r="R58" s="66"/>
      <c r="S58" s="24"/>
      <c r="T58" s="68"/>
      <c r="U58" s="68"/>
      <c r="V58" s="68"/>
      <c r="W58" s="73" t="s">
        <v>1</v>
      </c>
      <c r="X58" s="68"/>
      <c r="Y58" s="68"/>
      <c r="Z58" s="24"/>
      <c r="AA58" s="66"/>
      <c r="AB58" s="68"/>
      <c r="AC58" s="68"/>
      <c r="AD58" s="68"/>
      <c r="AE58" s="73" t="s">
        <v>1</v>
      </c>
      <c r="AF58" s="68"/>
      <c r="AG58" s="68"/>
      <c r="AZ58" s="42"/>
      <c r="BA58" s="104"/>
    </row>
    <row r="59" spans="1:63" x14ac:dyDescent="0.35">
      <c r="A59" s="24"/>
      <c r="B59" s="24"/>
      <c r="C59" s="53" t="s">
        <v>0</v>
      </c>
      <c r="D59" s="52">
        <v>4</v>
      </c>
      <c r="E59" s="60" t="s">
        <v>100</v>
      </c>
      <c r="F59" s="24"/>
      <c r="G59" s="66"/>
      <c r="H59" s="68"/>
      <c r="I59" s="68"/>
      <c r="J59" s="68"/>
      <c r="K59" s="73" t="s">
        <v>1</v>
      </c>
      <c r="L59" s="68"/>
      <c r="M59" s="68"/>
      <c r="N59" s="24"/>
      <c r="O59" s="66"/>
      <c r="P59" s="66"/>
      <c r="Q59" s="66"/>
      <c r="R59" s="66"/>
      <c r="S59" s="24"/>
      <c r="T59" s="68"/>
      <c r="U59" s="68"/>
      <c r="V59" s="68"/>
      <c r="W59" s="73" t="s">
        <v>1</v>
      </c>
      <c r="X59" s="68"/>
      <c r="Y59" s="68"/>
      <c r="Z59" s="24"/>
      <c r="AA59" s="66"/>
      <c r="AB59" s="68"/>
      <c r="AC59" s="68"/>
      <c r="AD59" s="68"/>
      <c r="AE59" s="73" t="s">
        <v>1</v>
      </c>
      <c r="AF59" s="68"/>
      <c r="AG59" s="68"/>
      <c r="AZ59" s="42"/>
      <c r="BA59" s="104"/>
      <c r="BB59" s="26" t="s">
        <v>730</v>
      </c>
      <c r="BC59" s="26"/>
      <c r="BD59" s="26"/>
      <c r="BE59" s="26"/>
      <c r="BF59" s="47"/>
      <c r="BG59" s="26"/>
      <c r="BH59" s="26"/>
      <c r="BI59" s="26"/>
    </row>
    <row r="60" spans="1:63" x14ac:dyDescent="0.35">
      <c r="A60" s="61"/>
      <c r="B60" s="61"/>
      <c r="C60" s="53" t="s">
        <v>0</v>
      </c>
      <c r="D60" s="53">
        <v>5</v>
      </c>
      <c r="E60" s="66" t="s">
        <v>101</v>
      </c>
      <c r="F60" s="61"/>
      <c r="G60" s="66"/>
      <c r="H60" s="68"/>
      <c r="I60" s="68"/>
      <c r="J60" s="68"/>
      <c r="K60" s="73" t="s">
        <v>1</v>
      </c>
      <c r="L60" s="68"/>
      <c r="M60" s="68"/>
      <c r="N60" s="24"/>
      <c r="O60" s="66"/>
      <c r="P60" s="66"/>
      <c r="Q60" s="66"/>
      <c r="R60" s="66"/>
      <c r="S60" s="61"/>
      <c r="T60" s="68"/>
      <c r="U60" s="68"/>
      <c r="V60" s="68"/>
      <c r="W60" s="73" t="s">
        <v>1</v>
      </c>
      <c r="X60" s="68"/>
      <c r="Y60" s="68"/>
      <c r="Z60" s="61"/>
      <c r="AA60" s="66"/>
      <c r="AB60" s="68"/>
      <c r="AC60" s="68"/>
      <c r="AD60" s="68"/>
      <c r="AE60" s="73" t="s">
        <v>1</v>
      </c>
      <c r="AF60" s="68"/>
      <c r="AG60" s="68"/>
      <c r="AZ60" s="42"/>
      <c r="BA60" s="53"/>
      <c r="BB60" s="17" t="s">
        <v>731</v>
      </c>
    </row>
    <row r="61" spans="1:63" ht="16" thickBot="1" x14ac:dyDescent="0.4">
      <c r="AZ61" s="42"/>
      <c r="BA61" s="53"/>
      <c r="BB61" s="24" t="s">
        <v>296</v>
      </c>
    </row>
    <row r="62" spans="1:63" ht="43.5" x14ac:dyDescent="0.35">
      <c r="A62" s="49" t="s">
        <v>669</v>
      </c>
      <c r="B62" s="53" t="s">
        <v>291</v>
      </c>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3"/>
      <c r="AU62" s="52"/>
      <c r="AV62" s="52"/>
      <c r="AW62" s="52"/>
      <c r="AZ62" s="42"/>
      <c r="BA62" s="53"/>
      <c r="BB62" s="22" t="s">
        <v>144</v>
      </c>
      <c r="BC62" s="23" t="s">
        <v>149</v>
      </c>
      <c r="BD62" s="558" t="s">
        <v>150</v>
      </c>
      <c r="BE62" s="561"/>
      <c r="BF62" s="25" t="s">
        <v>156</v>
      </c>
      <c r="BG62" s="295" t="s">
        <v>732</v>
      </c>
    </row>
    <row r="63" spans="1:63" x14ac:dyDescent="0.35">
      <c r="A63" s="52"/>
      <c r="B63" s="52" t="s">
        <v>30</v>
      </c>
      <c r="D63" s="53"/>
      <c r="E63" s="53" t="s">
        <v>31</v>
      </c>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3"/>
      <c r="AU63" s="52"/>
      <c r="AV63" s="52"/>
      <c r="AW63" s="52"/>
      <c r="AX63" s="52"/>
      <c r="AY63" s="52"/>
      <c r="AZ63" s="42"/>
      <c r="BA63" s="53"/>
      <c r="BB63" s="54" t="s">
        <v>45</v>
      </c>
      <c r="BC63" s="91">
        <v>10</v>
      </c>
      <c r="BD63" s="91">
        <v>20</v>
      </c>
      <c r="BE63" s="65" t="s">
        <v>151</v>
      </c>
      <c r="BF63" s="91">
        <f t="shared" ref="BF63:BF83" si="1">BC63*BD63</f>
        <v>200</v>
      </c>
      <c r="BG63" s="296">
        <f>BF63/$BF$84</f>
        <v>0.13540961408259986</v>
      </c>
    </row>
    <row r="64" spans="1:63" x14ac:dyDescent="0.35">
      <c r="A64" s="52"/>
      <c r="B64" s="52"/>
      <c r="C64" s="53" t="s">
        <v>292</v>
      </c>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3"/>
      <c r="AU64" s="52"/>
      <c r="AV64" s="52"/>
      <c r="AW64" s="52"/>
      <c r="AX64" s="52"/>
      <c r="AY64" s="52"/>
      <c r="AZ64" s="42"/>
      <c r="BA64" s="53"/>
      <c r="BB64" s="54" t="s">
        <v>46</v>
      </c>
      <c r="BC64" s="91">
        <v>10</v>
      </c>
      <c r="BD64" s="91">
        <v>10</v>
      </c>
      <c r="BE64" s="65" t="s">
        <v>151</v>
      </c>
      <c r="BF64" s="91">
        <f t="shared" si="1"/>
        <v>100</v>
      </c>
      <c r="BG64" s="297">
        <f t="shared" ref="BG64:BG83" si="2">BF64/$BF$84</f>
        <v>6.7704807041299928E-2</v>
      </c>
    </row>
    <row r="65" spans="1:87" x14ac:dyDescent="0.35">
      <c r="A65" s="52"/>
      <c r="B65" s="52"/>
      <c r="C65" s="53" t="s">
        <v>0</v>
      </c>
      <c r="D65" s="52" t="s">
        <v>293</v>
      </c>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3"/>
      <c r="AU65" s="52"/>
      <c r="AV65" s="52"/>
      <c r="AW65" s="52"/>
      <c r="AX65" s="52"/>
      <c r="AY65" s="52"/>
      <c r="AZ65" s="298"/>
      <c r="BA65" s="53"/>
      <c r="BB65" s="54" t="s">
        <v>47</v>
      </c>
      <c r="BC65" s="91">
        <v>10</v>
      </c>
      <c r="BD65" s="66">
        <v>5</v>
      </c>
      <c r="BE65" s="65" t="s">
        <v>151</v>
      </c>
      <c r="BF65" s="91">
        <f t="shared" si="1"/>
        <v>50</v>
      </c>
      <c r="BG65" s="297">
        <f t="shared" si="2"/>
        <v>3.3852403520649964E-2</v>
      </c>
    </row>
    <row r="66" spans="1:87" x14ac:dyDescent="0.35">
      <c r="A66" s="52"/>
      <c r="B66" s="52"/>
      <c r="C66" s="53" t="s">
        <v>0</v>
      </c>
      <c r="D66" s="52" t="s">
        <v>667</v>
      </c>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3"/>
      <c r="AU66" s="52"/>
      <c r="AV66" s="52"/>
      <c r="AW66" s="52"/>
      <c r="AX66" s="52"/>
      <c r="AY66" s="52"/>
      <c r="AZ66" s="298"/>
      <c r="BA66" s="104"/>
      <c r="BB66" s="54" t="s">
        <v>48</v>
      </c>
      <c r="BC66" s="91">
        <v>10</v>
      </c>
      <c r="BD66" s="66">
        <v>3</v>
      </c>
      <c r="BE66" s="65" t="s">
        <v>151</v>
      </c>
      <c r="BF66" s="91">
        <f t="shared" si="1"/>
        <v>30</v>
      </c>
      <c r="BG66" s="297">
        <f t="shared" si="2"/>
        <v>2.0311442112389978E-2</v>
      </c>
    </row>
    <row r="67" spans="1:87" x14ac:dyDescent="0.35">
      <c r="C67" s="53" t="s">
        <v>0</v>
      </c>
      <c r="D67" s="52" t="s">
        <v>668</v>
      </c>
      <c r="N67" s="52"/>
      <c r="O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3"/>
      <c r="AU67" s="52"/>
      <c r="AV67" s="52"/>
      <c r="AW67" s="52"/>
      <c r="AX67" s="52"/>
      <c r="AY67" s="52"/>
      <c r="AZ67" s="298"/>
      <c r="BA67" s="104"/>
      <c r="BB67" s="54" t="s">
        <v>145</v>
      </c>
      <c r="BC67" s="91">
        <v>10</v>
      </c>
      <c r="BD67" s="103">
        <v>2</v>
      </c>
      <c r="BE67" s="65" t="s">
        <v>151</v>
      </c>
      <c r="BF67" s="91">
        <f t="shared" si="1"/>
        <v>20</v>
      </c>
      <c r="BG67" s="297">
        <f t="shared" si="2"/>
        <v>1.3540961408259987E-2</v>
      </c>
    </row>
    <row r="68" spans="1:87" x14ac:dyDescent="0.35">
      <c r="AZ68" s="42"/>
      <c r="BA68" s="104"/>
      <c r="BB68" s="54" t="s">
        <v>52</v>
      </c>
      <c r="BC68" s="103">
        <v>1</v>
      </c>
      <c r="BD68" s="103">
        <v>10</v>
      </c>
      <c r="BE68" s="65" t="s">
        <v>151</v>
      </c>
      <c r="BF68" s="91">
        <f t="shared" si="1"/>
        <v>10</v>
      </c>
      <c r="BG68" s="297">
        <f t="shared" si="2"/>
        <v>6.7704807041299936E-3</v>
      </c>
    </row>
    <row r="69" spans="1:87" x14ac:dyDescent="0.35">
      <c r="A69" s="206"/>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104"/>
      <c r="BB69" s="54" t="s">
        <v>53</v>
      </c>
      <c r="BC69" s="103">
        <v>1</v>
      </c>
      <c r="BD69" s="103">
        <v>5</v>
      </c>
      <c r="BE69" s="65" t="s">
        <v>151</v>
      </c>
      <c r="BF69" s="91">
        <f t="shared" si="1"/>
        <v>5</v>
      </c>
      <c r="BG69" s="297">
        <f t="shared" si="2"/>
        <v>3.3852403520649968E-3</v>
      </c>
    </row>
    <row r="70" spans="1:87" x14ac:dyDescent="0.35">
      <c r="AZ70" s="42"/>
      <c r="BA70" s="104"/>
      <c r="BB70" s="54" t="s">
        <v>54</v>
      </c>
      <c r="BC70" s="103">
        <v>1</v>
      </c>
      <c r="BD70" s="103">
        <v>3</v>
      </c>
      <c r="BE70" s="65" t="s">
        <v>151</v>
      </c>
      <c r="BF70" s="91">
        <f t="shared" si="1"/>
        <v>3</v>
      </c>
      <c r="BG70" s="297">
        <f t="shared" si="2"/>
        <v>2.031144211238998E-3</v>
      </c>
    </row>
    <row r="71" spans="1:87" x14ac:dyDescent="0.35">
      <c r="C71" s="83"/>
      <c r="D71" s="81"/>
      <c r="AZ71" s="42"/>
      <c r="BA71" s="104"/>
      <c r="BB71" s="54" t="s">
        <v>55</v>
      </c>
      <c r="BC71" s="103">
        <v>1</v>
      </c>
      <c r="BD71" s="103">
        <v>1</v>
      </c>
      <c r="BE71" s="65" t="s">
        <v>151</v>
      </c>
      <c r="BF71" s="91">
        <f t="shared" si="1"/>
        <v>1</v>
      </c>
      <c r="BG71" s="297">
        <f t="shared" si="2"/>
        <v>6.770480704129993E-4</v>
      </c>
    </row>
    <row r="72" spans="1:87" x14ac:dyDescent="0.35">
      <c r="A72" s="116" t="s">
        <v>3</v>
      </c>
      <c r="B72" s="77" t="s">
        <v>111</v>
      </c>
      <c r="C72" s="126"/>
      <c r="D72" s="126"/>
      <c r="E72" s="126"/>
      <c r="F72" s="126"/>
      <c r="G72" s="126"/>
      <c r="H72" s="126"/>
      <c r="I72" s="126"/>
      <c r="J72" s="126"/>
      <c r="K72" s="126"/>
      <c r="L72" s="126"/>
      <c r="M72" s="126"/>
      <c r="N72" s="126"/>
      <c r="O72" s="126"/>
      <c r="AZ72" s="42"/>
      <c r="BA72" s="104"/>
      <c r="BB72" s="75" t="s">
        <v>145</v>
      </c>
      <c r="BC72" s="108">
        <v>1</v>
      </c>
      <c r="BD72" s="108">
        <v>1</v>
      </c>
      <c r="BE72" s="65" t="s">
        <v>151</v>
      </c>
      <c r="BF72" s="91">
        <f t="shared" si="1"/>
        <v>1</v>
      </c>
      <c r="BG72" s="297">
        <f t="shared" si="2"/>
        <v>6.770480704129993E-4</v>
      </c>
    </row>
    <row r="73" spans="1:87" x14ac:dyDescent="0.35">
      <c r="A73" s="24"/>
      <c r="B73" s="116"/>
      <c r="C73" s="52" t="s">
        <v>30</v>
      </c>
      <c r="D73" s="53" t="s">
        <v>31</v>
      </c>
      <c r="E73" s="126"/>
      <c r="F73" s="126"/>
      <c r="G73" s="126"/>
      <c r="H73" s="126"/>
      <c r="I73" s="126"/>
      <c r="J73" s="126"/>
      <c r="K73" s="126"/>
      <c r="L73" s="126"/>
      <c r="M73" s="126"/>
      <c r="N73" s="126"/>
      <c r="O73" s="126"/>
      <c r="P73" s="126"/>
      <c r="AZ73" s="42"/>
      <c r="BA73" s="104"/>
      <c r="BB73" s="54" t="s">
        <v>75</v>
      </c>
      <c r="BC73" s="103">
        <v>50</v>
      </c>
      <c r="BD73" s="103">
        <v>2</v>
      </c>
      <c r="BE73" s="65" t="s">
        <v>154</v>
      </c>
      <c r="BF73" s="91">
        <f t="shared" si="1"/>
        <v>100</v>
      </c>
      <c r="BG73" s="297">
        <f t="shared" si="2"/>
        <v>6.7704807041299928E-2</v>
      </c>
    </row>
    <row r="74" spans="1:87" x14ac:dyDescent="0.35">
      <c r="A74" s="24"/>
      <c r="B74" s="126"/>
      <c r="C74" s="53" t="s">
        <v>103</v>
      </c>
      <c r="E74" s="126"/>
      <c r="F74" s="126"/>
      <c r="G74" s="126"/>
      <c r="H74" s="126"/>
      <c r="I74" s="126"/>
      <c r="J74" s="126"/>
      <c r="K74" s="126"/>
      <c r="L74" s="126"/>
      <c r="M74" s="126"/>
      <c r="N74" s="126"/>
      <c r="O74" s="126"/>
      <c r="P74" s="126"/>
      <c r="AZ74" s="42"/>
      <c r="BA74" s="104"/>
      <c r="BB74" s="54" t="s">
        <v>76</v>
      </c>
      <c r="BC74" s="103">
        <v>50</v>
      </c>
      <c r="BD74" s="103">
        <v>5</v>
      </c>
      <c r="BE74" s="65" t="s">
        <v>154</v>
      </c>
      <c r="BF74" s="91">
        <f t="shared" si="1"/>
        <v>250</v>
      </c>
      <c r="BG74" s="296">
        <f t="shared" si="2"/>
        <v>0.16926201760324983</v>
      </c>
      <c r="BL74" s="52"/>
      <c r="BM74" s="52"/>
      <c r="BN74" s="52"/>
      <c r="BO74" s="52"/>
      <c r="BP74" s="52"/>
    </row>
    <row r="75" spans="1:87" x14ac:dyDescent="0.35">
      <c r="AZ75" s="42"/>
      <c r="BA75" s="104"/>
      <c r="BB75" s="54" t="s">
        <v>77</v>
      </c>
      <c r="BC75" s="108">
        <v>30</v>
      </c>
      <c r="BD75" s="108">
        <v>4</v>
      </c>
      <c r="BE75" s="65" t="s">
        <v>154</v>
      </c>
      <c r="BF75" s="91">
        <f t="shared" si="1"/>
        <v>120</v>
      </c>
      <c r="BG75" s="297">
        <f t="shared" si="2"/>
        <v>8.1245768449559913E-2</v>
      </c>
      <c r="CD75" s="52"/>
      <c r="CE75" s="52"/>
      <c r="CF75" s="52"/>
      <c r="CG75" s="52"/>
      <c r="CH75" s="52"/>
      <c r="CI75" s="52"/>
    </row>
    <row r="76" spans="1:87" x14ac:dyDescent="0.35">
      <c r="A76" s="81"/>
      <c r="C76" s="126"/>
      <c r="D76" s="127"/>
      <c r="E76" s="126"/>
      <c r="F76" s="126"/>
      <c r="G76" s="77"/>
      <c r="AF76" s="118" t="s">
        <v>108</v>
      </c>
      <c r="AG76" s="24"/>
      <c r="AH76" s="53"/>
      <c r="AI76" s="53"/>
      <c r="AJ76" s="53"/>
      <c r="AK76" s="24"/>
      <c r="AL76" s="53"/>
      <c r="AM76" s="118" t="s">
        <v>109</v>
      </c>
      <c r="AZ76" s="42"/>
      <c r="BA76" s="104"/>
      <c r="BB76" s="54" t="s">
        <v>78</v>
      </c>
      <c r="BC76" s="108">
        <v>50</v>
      </c>
      <c r="BD76" s="108">
        <v>6</v>
      </c>
      <c r="BE76" s="65" t="s">
        <v>154</v>
      </c>
      <c r="BF76" s="91">
        <f t="shared" si="1"/>
        <v>300</v>
      </c>
      <c r="BG76" s="299">
        <f t="shared" si="2"/>
        <v>0.2031144211238998</v>
      </c>
    </row>
    <row r="77" spans="1:87" x14ac:dyDescent="0.35">
      <c r="C77" s="126" t="s">
        <v>0</v>
      </c>
      <c r="D77" s="126" t="s">
        <v>112</v>
      </c>
      <c r="E77" s="126" t="s">
        <v>116</v>
      </c>
      <c r="G77" s="77"/>
      <c r="AF77" s="91"/>
      <c r="AG77" s="91"/>
      <c r="AH77" s="91"/>
      <c r="AI77" s="125" t="s">
        <v>1</v>
      </c>
      <c r="AJ77" s="91"/>
      <c r="AK77" s="91"/>
      <c r="AM77" s="91"/>
      <c r="AN77" s="91"/>
      <c r="AZ77" s="42"/>
      <c r="BA77" s="104"/>
      <c r="BB77" s="54" t="s">
        <v>79</v>
      </c>
      <c r="BC77" s="108">
        <v>50</v>
      </c>
      <c r="BD77" s="108">
        <v>3</v>
      </c>
      <c r="BE77" s="65" t="s">
        <v>154</v>
      </c>
      <c r="BF77" s="91">
        <f t="shared" si="1"/>
        <v>150</v>
      </c>
      <c r="BG77" s="297">
        <f t="shared" si="2"/>
        <v>0.1015572105619499</v>
      </c>
    </row>
    <row r="78" spans="1:87" x14ac:dyDescent="0.35">
      <c r="C78" s="126" t="s">
        <v>0</v>
      </c>
      <c r="D78" s="126" t="s">
        <v>113</v>
      </c>
      <c r="E78" s="126" t="s">
        <v>117</v>
      </c>
      <c r="G78" s="77"/>
      <c r="AF78" s="91"/>
      <c r="AG78" s="91"/>
      <c r="AH78" s="91"/>
      <c r="AI78" s="125" t="s">
        <v>1</v>
      </c>
      <c r="AJ78" s="91"/>
      <c r="AK78" s="91"/>
      <c r="AM78" s="91"/>
      <c r="AN78" s="91"/>
      <c r="AZ78" s="42"/>
      <c r="BA78" s="104"/>
      <c r="BB78" s="54" t="s">
        <v>88</v>
      </c>
      <c r="BC78" s="76">
        <v>8</v>
      </c>
      <c r="BD78" s="76">
        <v>5</v>
      </c>
      <c r="BE78" s="65" t="s">
        <v>152</v>
      </c>
      <c r="BF78" s="91">
        <f t="shared" si="1"/>
        <v>40</v>
      </c>
      <c r="BG78" s="297">
        <f t="shared" si="2"/>
        <v>2.7081922816519974E-2</v>
      </c>
    </row>
    <row r="79" spans="1:87" x14ac:dyDescent="0.35">
      <c r="C79" s="126" t="s">
        <v>0</v>
      </c>
      <c r="D79" s="126">
        <v>2</v>
      </c>
      <c r="E79" s="77" t="s">
        <v>118</v>
      </c>
      <c r="G79" s="77"/>
      <c r="AF79" s="91"/>
      <c r="AG79" s="91"/>
      <c r="AH79" s="91"/>
      <c r="AI79" s="125" t="s">
        <v>1</v>
      </c>
      <c r="AJ79" s="91"/>
      <c r="AK79" s="91"/>
      <c r="AM79" s="91"/>
      <c r="AN79" s="91"/>
      <c r="AZ79" s="42"/>
      <c r="BA79" s="104"/>
      <c r="BB79" s="54" t="s">
        <v>89</v>
      </c>
      <c r="BC79" s="76">
        <v>1</v>
      </c>
      <c r="BD79" s="76">
        <v>30</v>
      </c>
      <c r="BE79" s="65" t="s">
        <v>153</v>
      </c>
      <c r="BF79" s="91">
        <f t="shared" si="1"/>
        <v>30</v>
      </c>
      <c r="BG79" s="297">
        <f t="shared" si="2"/>
        <v>2.0311442112389978E-2</v>
      </c>
    </row>
    <row r="80" spans="1:87" x14ac:dyDescent="0.35">
      <c r="C80" s="126" t="s">
        <v>0</v>
      </c>
      <c r="D80" s="126">
        <v>3</v>
      </c>
      <c r="E80" s="77" t="s">
        <v>119</v>
      </c>
      <c r="G80" s="77"/>
      <c r="AF80" s="91"/>
      <c r="AG80" s="91"/>
      <c r="AH80" s="121">
        <v>3</v>
      </c>
      <c r="AI80" s="122" t="s">
        <v>1</v>
      </c>
      <c r="AJ80" s="121">
        <v>0</v>
      </c>
      <c r="AK80" s="121">
        <v>0</v>
      </c>
      <c r="AM80" s="66" t="s">
        <v>758</v>
      </c>
      <c r="AN80" s="66" t="s">
        <v>82</v>
      </c>
      <c r="AZ80" s="42"/>
      <c r="BA80" s="104"/>
      <c r="BB80" s="54" t="s">
        <v>157</v>
      </c>
      <c r="BC80" s="76">
        <v>10</v>
      </c>
      <c r="BD80" s="76">
        <v>5</v>
      </c>
      <c r="BE80" s="65" t="s">
        <v>152</v>
      </c>
      <c r="BF80" s="91">
        <f t="shared" si="1"/>
        <v>50</v>
      </c>
      <c r="BG80" s="297">
        <f t="shared" si="2"/>
        <v>3.3852403520649964E-2</v>
      </c>
    </row>
    <row r="81" spans="1:62" x14ac:dyDescent="0.35">
      <c r="C81" s="126" t="s">
        <v>0</v>
      </c>
      <c r="D81" s="126">
        <v>4</v>
      </c>
      <c r="E81" s="126" t="s">
        <v>120</v>
      </c>
      <c r="G81" s="77"/>
      <c r="AF81" s="91"/>
      <c r="AG81" s="91"/>
      <c r="AH81" s="91"/>
      <c r="AI81" s="125" t="s">
        <v>1</v>
      </c>
      <c r="AJ81" s="91"/>
      <c r="AK81" s="91"/>
      <c r="AM81" s="91"/>
      <c r="AN81" s="91"/>
      <c r="AZ81" s="42"/>
      <c r="BA81" s="104"/>
      <c r="BB81" s="54" t="s">
        <v>147</v>
      </c>
      <c r="BC81" s="76">
        <v>10</v>
      </c>
      <c r="BD81" s="76">
        <v>1</v>
      </c>
      <c r="BE81" s="65" t="s">
        <v>152</v>
      </c>
      <c r="BF81" s="91">
        <f t="shared" si="1"/>
        <v>10</v>
      </c>
      <c r="BG81" s="297">
        <f t="shared" si="2"/>
        <v>6.7704807041299936E-3</v>
      </c>
    </row>
    <row r="82" spans="1:62" x14ac:dyDescent="0.35">
      <c r="C82" s="126" t="s">
        <v>0</v>
      </c>
      <c r="D82" s="126" t="s">
        <v>114</v>
      </c>
      <c r="E82" s="77" t="s">
        <v>121</v>
      </c>
      <c r="G82" s="77"/>
      <c r="AF82" s="91"/>
      <c r="AG82" s="91"/>
      <c r="AH82" s="121">
        <v>6</v>
      </c>
      <c r="AI82" s="122" t="s">
        <v>1</v>
      </c>
      <c r="AJ82" s="121">
        <v>0</v>
      </c>
      <c r="AK82" s="121">
        <v>0</v>
      </c>
      <c r="AM82" s="66" t="s">
        <v>758</v>
      </c>
      <c r="AN82" s="66" t="s">
        <v>82</v>
      </c>
      <c r="AZ82" s="42"/>
      <c r="BA82" s="104"/>
      <c r="BB82" s="54" t="s">
        <v>158</v>
      </c>
      <c r="BC82" s="76">
        <v>5</v>
      </c>
      <c r="BD82" s="76">
        <v>1</v>
      </c>
      <c r="BE82" s="65" t="s">
        <v>152</v>
      </c>
      <c r="BF82" s="91">
        <f t="shared" si="1"/>
        <v>5</v>
      </c>
      <c r="BG82" s="297">
        <f t="shared" si="2"/>
        <v>3.3852403520649968E-3</v>
      </c>
    </row>
    <row r="83" spans="1:62" ht="16" thickBot="1" x14ac:dyDescent="0.4">
      <c r="C83" s="126" t="s">
        <v>0</v>
      </c>
      <c r="D83" s="126" t="s">
        <v>115</v>
      </c>
      <c r="E83" s="77" t="s">
        <v>122</v>
      </c>
      <c r="G83" s="77"/>
      <c r="AF83" s="91"/>
      <c r="AG83" s="91"/>
      <c r="AH83" s="91"/>
      <c r="AI83" s="125" t="s">
        <v>1</v>
      </c>
      <c r="AJ83" s="91"/>
      <c r="AK83" s="91"/>
      <c r="AM83" s="91"/>
      <c r="AN83" s="91"/>
      <c r="AZ83" s="42"/>
      <c r="BA83" s="104"/>
      <c r="BB83" s="78" t="s">
        <v>97</v>
      </c>
      <c r="BC83" s="109">
        <v>1</v>
      </c>
      <c r="BD83" s="109">
        <v>2</v>
      </c>
      <c r="BE83" s="65" t="s">
        <v>152</v>
      </c>
      <c r="BF83" s="300">
        <f t="shared" si="1"/>
        <v>2</v>
      </c>
      <c r="BG83" s="301">
        <f t="shared" si="2"/>
        <v>1.3540961408259986E-3</v>
      </c>
    </row>
    <row r="84" spans="1:62" ht="16" thickBot="1" x14ac:dyDescent="0.4">
      <c r="C84" s="126" t="s">
        <v>0</v>
      </c>
      <c r="D84" s="126">
        <v>6</v>
      </c>
      <c r="E84" s="77" t="s">
        <v>123</v>
      </c>
      <c r="G84" s="77"/>
      <c r="AF84" s="91"/>
      <c r="AG84" s="91"/>
      <c r="AH84" s="91"/>
      <c r="AI84" s="125" t="s">
        <v>1</v>
      </c>
      <c r="AJ84" s="91"/>
      <c r="AK84" s="91"/>
      <c r="AM84" s="91"/>
      <c r="AN84" s="91"/>
      <c r="AZ84" s="42"/>
      <c r="BA84" s="104"/>
      <c r="BB84" s="291" t="s">
        <v>43</v>
      </c>
      <c r="BC84" s="302"/>
      <c r="BD84" s="302"/>
      <c r="BE84" s="303"/>
      <c r="BF84" s="128">
        <f>SUM(BF63:BF83)</f>
        <v>1477</v>
      </c>
      <c r="BG84" s="304"/>
    </row>
    <row r="85" spans="1:62" x14ac:dyDescent="0.35">
      <c r="C85" s="126"/>
      <c r="D85" s="126"/>
      <c r="E85" s="77"/>
      <c r="AE85" s="540" t="s">
        <v>124</v>
      </c>
      <c r="AF85" s="91"/>
      <c r="AG85" s="91"/>
      <c r="AH85" s="91">
        <v>9</v>
      </c>
      <c r="AI85" s="125" t="s">
        <v>1</v>
      </c>
      <c r="AJ85" s="91">
        <v>0</v>
      </c>
      <c r="AK85" s="91">
        <v>0</v>
      </c>
      <c r="AM85" s="66" t="s">
        <v>758</v>
      </c>
      <c r="AN85" s="66" t="s">
        <v>82</v>
      </c>
      <c r="AZ85" s="42"/>
      <c r="BA85" s="104"/>
    </row>
    <row r="86" spans="1:62" x14ac:dyDescent="0.35">
      <c r="C86" s="126"/>
      <c r="D86" s="126"/>
      <c r="E86" s="77"/>
      <c r="G86" s="77"/>
      <c r="AF86" s="77"/>
      <c r="AG86" s="77"/>
      <c r="AH86" s="77"/>
      <c r="AI86" s="77"/>
      <c r="AJ86" s="77"/>
      <c r="AK86" s="77"/>
      <c r="AM86" s="126"/>
      <c r="AN86" s="126"/>
      <c r="AZ86" s="42"/>
      <c r="BA86" s="104"/>
    </row>
    <row r="87" spans="1:62" x14ac:dyDescent="0.35">
      <c r="A87" s="206"/>
      <c r="B87" s="206"/>
      <c r="C87" s="206"/>
      <c r="D87" s="21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7"/>
      <c r="BA87" s="104"/>
    </row>
    <row r="88" spans="1:62" x14ac:dyDescent="0.35">
      <c r="AZ88" s="42"/>
      <c r="BA88" s="104"/>
      <c r="BB88" s="26" t="s">
        <v>733</v>
      </c>
      <c r="BC88" s="26"/>
      <c r="BD88" s="26"/>
      <c r="BE88" s="26"/>
    </row>
    <row r="89" spans="1:62" x14ac:dyDescent="0.35">
      <c r="AZ89" s="42"/>
      <c r="BA89" s="104"/>
      <c r="BB89" s="17" t="s">
        <v>298</v>
      </c>
    </row>
    <row r="90" spans="1:62" ht="16" thickBot="1" x14ac:dyDescent="0.4">
      <c r="AZ90" s="42"/>
      <c r="BA90" s="104"/>
      <c r="BB90" s="24" t="s">
        <v>297</v>
      </c>
    </row>
    <row r="91" spans="1:62" ht="27.75" customHeight="1" x14ac:dyDescent="0.35">
      <c r="AZ91" s="42"/>
      <c r="BA91" s="104"/>
      <c r="BB91" s="567" t="s">
        <v>144</v>
      </c>
      <c r="BC91" s="588" t="s">
        <v>734</v>
      </c>
      <c r="BD91" s="588"/>
      <c r="BE91" s="588" t="s">
        <v>735</v>
      </c>
      <c r="BF91" s="588"/>
      <c r="BG91" s="588" t="s">
        <v>736</v>
      </c>
      <c r="BH91" s="588"/>
      <c r="BI91" s="588" t="s">
        <v>741</v>
      </c>
      <c r="BJ91" s="589"/>
    </row>
    <row r="92" spans="1:62" ht="16" thickBot="1" x14ac:dyDescent="0.4">
      <c r="AZ92" s="42"/>
      <c r="BA92" s="104"/>
      <c r="BB92" s="568"/>
      <c r="BC92" s="592">
        <v>0.2031</v>
      </c>
      <c r="BD92" s="592"/>
      <c r="BE92" s="592">
        <v>0.16930000000000001</v>
      </c>
      <c r="BF92" s="592"/>
      <c r="BG92" s="592">
        <v>0.13539999999999999</v>
      </c>
      <c r="BH92" s="592"/>
      <c r="BI92" s="590" t="s">
        <v>178</v>
      </c>
      <c r="BJ92" s="591"/>
    </row>
    <row r="93" spans="1:62" x14ac:dyDescent="0.35">
      <c r="AZ93" s="42"/>
      <c r="BA93" s="104"/>
    </row>
    <row r="94" spans="1:62" x14ac:dyDescent="0.35">
      <c r="AZ94" s="42"/>
      <c r="BA94" s="104"/>
    </row>
    <row r="95" spans="1:62" x14ac:dyDescent="0.35">
      <c r="AZ95" s="42"/>
      <c r="BA95" s="104"/>
    </row>
    <row r="96" spans="1:62" x14ac:dyDescent="0.35">
      <c r="AZ96" s="42"/>
      <c r="BA96" s="104"/>
      <c r="BB96" s="26" t="s">
        <v>737</v>
      </c>
      <c r="BC96" s="26"/>
      <c r="BD96" s="26"/>
      <c r="BE96" s="26"/>
    </row>
    <row r="97" spans="52:60" ht="16" thickBot="1" x14ac:dyDescent="0.4">
      <c r="AZ97" s="42"/>
      <c r="BA97" s="104"/>
      <c r="BB97" s="24" t="s">
        <v>300</v>
      </c>
    </row>
    <row r="98" spans="52:60" x14ac:dyDescent="0.35">
      <c r="AZ98" s="42"/>
      <c r="BA98" s="104"/>
      <c r="BB98" s="567" t="s">
        <v>144</v>
      </c>
      <c r="BC98" s="588" t="s">
        <v>738</v>
      </c>
      <c r="BD98" s="588"/>
      <c r="BE98" s="588" t="s">
        <v>739</v>
      </c>
      <c r="BF98" s="588"/>
    </row>
    <row r="99" spans="52:60" ht="16" thickBot="1" x14ac:dyDescent="0.4">
      <c r="AZ99" s="42"/>
      <c r="BA99" s="104"/>
      <c r="BB99" s="568"/>
      <c r="BC99" s="592" t="s">
        <v>179</v>
      </c>
      <c r="BD99" s="592"/>
      <c r="BE99" s="592" t="s">
        <v>178</v>
      </c>
      <c r="BF99" s="592"/>
    </row>
    <row r="100" spans="52:60" x14ac:dyDescent="0.35">
      <c r="AZ100" s="42"/>
      <c r="BA100" s="104"/>
    </row>
    <row r="101" spans="52:60" x14ac:dyDescent="0.35">
      <c r="AZ101" s="42"/>
      <c r="BA101" s="104"/>
    </row>
    <row r="102" spans="52:60" x14ac:dyDescent="0.35">
      <c r="AZ102" s="42"/>
      <c r="BA102" s="104"/>
      <c r="BB102" s="26" t="s">
        <v>740</v>
      </c>
      <c r="BC102" s="26"/>
      <c r="BD102" s="26"/>
      <c r="BE102" s="26"/>
      <c r="BF102" s="47"/>
      <c r="BG102" s="26"/>
      <c r="BH102" s="26"/>
    </row>
    <row r="103" spans="52:60" ht="16" thickBot="1" x14ac:dyDescent="0.4">
      <c r="AZ103" s="42"/>
      <c r="BA103" s="104"/>
      <c r="BB103" s="24" t="s">
        <v>299</v>
      </c>
      <c r="BC103" s="305"/>
      <c r="BD103" s="305"/>
      <c r="BE103" s="305"/>
      <c r="BF103" s="264"/>
      <c r="BG103" s="305"/>
    </row>
    <row r="104" spans="52:60" ht="26.25" customHeight="1" x14ac:dyDescent="0.35">
      <c r="AZ104" s="42"/>
      <c r="BA104" s="104"/>
      <c r="BB104" s="567" t="s">
        <v>144</v>
      </c>
      <c r="BC104" s="306" t="s">
        <v>741</v>
      </c>
      <c r="BD104" s="306" t="s">
        <v>738</v>
      </c>
      <c r="BE104" s="306" t="s">
        <v>739</v>
      </c>
      <c r="BF104" s="593" t="s">
        <v>301</v>
      </c>
      <c r="BG104" s="594"/>
    </row>
    <row r="105" spans="52:60" ht="16" thickBot="1" x14ac:dyDescent="0.4">
      <c r="AZ105" s="42"/>
      <c r="BA105" s="104"/>
      <c r="BB105" s="568"/>
      <c r="BC105" s="307" t="s">
        <v>178</v>
      </c>
      <c r="BD105" s="307" t="s">
        <v>179</v>
      </c>
      <c r="BE105" s="307" t="s">
        <v>178</v>
      </c>
      <c r="BF105" s="590">
        <v>2</v>
      </c>
      <c r="BG105" s="591"/>
    </row>
    <row r="106" spans="52:60" x14ac:dyDescent="0.35">
      <c r="AZ106" s="42"/>
      <c r="BA106" s="104"/>
    </row>
    <row r="107" spans="52:60" x14ac:dyDescent="0.35">
      <c r="AZ107" s="42"/>
      <c r="BA107" s="104"/>
    </row>
    <row r="108" spans="52:60" x14ac:dyDescent="0.35">
      <c r="AZ108" s="42"/>
      <c r="BA108" s="104"/>
      <c r="BB108" s="26" t="s">
        <v>742</v>
      </c>
      <c r="BC108" s="26"/>
      <c r="BD108" s="26"/>
      <c r="BE108" s="26"/>
    </row>
    <row r="109" spans="52:60" x14ac:dyDescent="0.35">
      <c r="AZ109" s="42"/>
      <c r="BA109" s="104"/>
      <c r="BB109" s="308" t="s">
        <v>303</v>
      </c>
    </row>
    <row r="110" spans="52:60" x14ac:dyDescent="0.35">
      <c r="AZ110" s="42"/>
      <c r="BA110" s="104"/>
      <c r="BB110" s="309" t="s">
        <v>304</v>
      </c>
    </row>
    <row r="111" spans="52:60" x14ac:dyDescent="0.35">
      <c r="AZ111" s="42"/>
      <c r="BA111" s="104"/>
      <c r="BB111" s="310" t="s">
        <v>305</v>
      </c>
    </row>
    <row r="112" spans="52:60" ht="16" thickBot="1" x14ac:dyDescent="0.4">
      <c r="AZ112" s="42"/>
      <c r="BA112" s="104"/>
      <c r="BB112" s="24" t="s">
        <v>302</v>
      </c>
    </row>
    <row r="113" spans="52:62" ht="45" customHeight="1" x14ac:dyDescent="0.35">
      <c r="AZ113" s="42"/>
      <c r="BA113" s="104"/>
      <c r="BB113" s="30" t="s">
        <v>762</v>
      </c>
      <c r="BC113" s="23" t="s">
        <v>734</v>
      </c>
      <c r="BD113" s="23" t="s">
        <v>735</v>
      </c>
      <c r="BE113" s="23" t="s">
        <v>736</v>
      </c>
      <c r="BF113" s="306" t="s">
        <v>741</v>
      </c>
      <c r="BG113" s="306" t="s">
        <v>738</v>
      </c>
      <c r="BH113" s="306" t="s">
        <v>739</v>
      </c>
      <c r="BI113" s="23" t="s">
        <v>301</v>
      </c>
      <c r="BJ113" s="25" t="s">
        <v>213</v>
      </c>
    </row>
    <row r="114" spans="52:62" x14ac:dyDescent="0.35">
      <c r="AZ114" s="42"/>
      <c r="BA114" s="104"/>
      <c r="BB114" s="148">
        <v>1</v>
      </c>
      <c r="BC114" s="28">
        <v>0.2</v>
      </c>
      <c r="BD114" s="28">
        <v>0.17</v>
      </c>
      <c r="BE114" s="28">
        <v>0.14000000000000001</v>
      </c>
      <c r="BF114" s="149" t="s">
        <v>178</v>
      </c>
      <c r="BG114" s="149" t="s">
        <v>179</v>
      </c>
      <c r="BH114" s="149" t="s">
        <v>178</v>
      </c>
      <c r="BI114" s="149">
        <v>2</v>
      </c>
      <c r="BJ114" s="187" t="s">
        <v>215</v>
      </c>
    </row>
    <row r="115" spans="52:62" x14ac:dyDescent="0.35">
      <c r="AZ115" s="42"/>
      <c r="BA115" s="104"/>
      <c r="BB115" s="148">
        <v>2</v>
      </c>
      <c r="BC115" s="28">
        <v>0.35</v>
      </c>
      <c r="BD115" s="28">
        <v>0.35</v>
      </c>
      <c r="BE115" s="28">
        <v>0.3</v>
      </c>
      <c r="BF115" s="149" t="s">
        <v>178</v>
      </c>
      <c r="BG115" s="149" t="s">
        <v>178</v>
      </c>
      <c r="BH115" s="149" t="s">
        <v>179</v>
      </c>
      <c r="BI115" s="149">
        <v>2</v>
      </c>
      <c r="BJ115" s="187" t="s">
        <v>215</v>
      </c>
    </row>
    <row r="116" spans="52:62" x14ac:dyDescent="0.35">
      <c r="AZ116" s="42"/>
      <c r="BA116" s="104"/>
      <c r="BB116" s="148">
        <v>3</v>
      </c>
      <c r="BC116" s="28">
        <v>0.33</v>
      </c>
      <c r="BD116" s="28">
        <v>0.33</v>
      </c>
      <c r="BE116" s="28">
        <v>0.34</v>
      </c>
      <c r="BF116" s="149" t="s">
        <v>178</v>
      </c>
      <c r="BG116" s="149" t="s">
        <v>179</v>
      </c>
      <c r="BH116" s="149" t="s">
        <v>179</v>
      </c>
      <c r="BI116" s="149">
        <v>1</v>
      </c>
      <c r="BJ116" s="183" t="s">
        <v>216</v>
      </c>
    </row>
    <row r="117" spans="52:62" ht="19.5" customHeight="1" x14ac:dyDescent="0.35">
      <c r="AZ117" s="42"/>
      <c r="BA117" s="104"/>
      <c r="BB117" s="148">
        <v>4</v>
      </c>
      <c r="BC117" s="28">
        <v>1</v>
      </c>
      <c r="BD117" s="28">
        <v>0</v>
      </c>
      <c r="BE117" s="28">
        <v>0</v>
      </c>
      <c r="BF117" s="149" t="s">
        <v>179</v>
      </c>
      <c r="BG117" s="149" t="s">
        <v>179</v>
      </c>
      <c r="BH117" s="149" t="s">
        <v>179</v>
      </c>
      <c r="BI117" s="149">
        <v>0</v>
      </c>
      <c r="BJ117" s="182" t="s">
        <v>214</v>
      </c>
    </row>
    <row r="118" spans="52:62" x14ac:dyDescent="0.35">
      <c r="AZ118" s="42"/>
      <c r="BA118" s="104"/>
      <c r="BB118" s="150">
        <v>5</v>
      </c>
      <c r="BC118" s="311">
        <v>0.66</v>
      </c>
      <c r="BD118" s="311">
        <v>0.34</v>
      </c>
      <c r="BE118" s="311">
        <v>0</v>
      </c>
      <c r="BF118" s="149" t="s">
        <v>178</v>
      </c>
      <c r="BG118" s="149" t="s">
        <v>179</v>
      </c>
      <c r="BH118" s="149" t="s">
        <v>178</v>
      </c>
      <c r="BI118" s="151">
        <v>2</v>
      </c>
      <c r="BJ118" s="187" t="s">
        <v>215</v>
      </c>
    </row>
    <row r="119" spans="52:62" x14ac:dyDescent="0.35">
      <c r="AZ119" s="42"/>
      <c r="BA119" s="104"/>
      <c r="BB119" s="148">
        <v>6</v>
      </c>
      <c r="BC119" s="311">
        <v>0.89</v>
      </c>
      <c r="BD119" s="311">
        <v>7.0000000000000007E-2</v>
      </c>
      <c r="BE119" s="311">
        <v>0.04</v>
      </c>
      <c r="BF119" s="149" t="s">
        <v>179</v>
      </c>
      <c r="BG119" s="149" t="s">
        <v>178</v>
      </c>
      <c r="BH119" s="149" t="s">
        <v>179</v>
      </c>
      <c r="BI119" s="151">
        <v>1</v>
      </c>
      <c r="BJ119" s="183" t="s">
        <v>216</v>
      </c>
    </row>
    <row r="120" spans="52:62" x14ac:dyDescent="0.35">
      <c r="AZ120" s="42"/>
      <c r="BA120" s="104"/>
      <c r="BB120" s="148">
        <v>7</v>
      </c>
      <c r="BC120" s="311">
        <v>0.53</v>
      </c>
      <c r="BD120" s="311">
        <v>0.4</v>
      </c>
      <c r="BE120" s="311">
        <v>7.0000000000000007E-2</v>
      </c>
      <c r="BF120" s="149" t="s">
        <v>178</v>
      </c>
      <c r="BG120" s="149" t="s">
        <v>178</v>
      </c>
      <c r="BH120" s="149" t="s">
        <v>178</v>
      </c>
      <c r="BI120" s="151">
        <v>3</v>
      </c>
      <c r="BJ120" s="187" t="s">
        <v>215</v>
      </c>
    </row>
    <row r="121" spans="52:62" x14ac:dyDescent="0.35">
      <c r="AZ121" s="42"/>
      <c r="BA121" s="104"/>
      <c r="BB121" s="148">
        <v>8</v>
      </c>
      <c r="BC121" s="311">
        <v>0.4</v>
      </c>
      <c r="BD121" s="311">
        <v>0.39</v>
      </c>
      <c r="BE121" s="311">
        <v>0.21</v>
      </c>
      <c r="BF121" s="149" t="s">
        <v>178</v>
      </c>
      <c r="BG121" s="149" t="s">
        <v>178</v>
      </c>
      <c r="BH121" s="149" t="s">
        <v>178</v>
      </c>
      <c r="BI121" s="151">
        <v>3</v>
      </c>
      <c r="BJ121" s="187" t="s">
        <v>215</v>
      </c>
    </row>
    <row r="122" spans="52:62" ht="18.75" customHeight="1" x14ac:dyDescent="0.35">
      <c r="AZ122" s="42"/>
      <c r="BA122" s="104"/>
      <c r="BB122" s="148">
        <v>9</v>
      </c>
      <c r="BC122" s="311">
        <v>0.67</v>
      </c>
      <c r="BD122" s="311">
        <v>0.33</v>
      </c>
      <c r="BE122" s="311">
        <v>0</v>
      </c>
      <c r="BF122" s="149" t="s">
        <v>179</v>
      </c>
      <c r="BG122" s="149" t="s">
        <v>179</v>
      </c>
      <c r="BH122" s="149" t="s">
        <v>179</v>
      </c>
      <c r="BI122" s="151">
        <v>0</v>
      </c>
      <c r="BJ122" s="182" t="s">
        <v>214</v>
      </c>
    </row>
    <row r="123" spans="52:62" ht="16" thickBot="1" x14ac:dyDescent="0.4">
      <c r="AZ123" s="42"/>
      <c r="BA123" s="104"/>
      <c r="BB123" s="152">
        <v>10</v>
      </c>
      <c r="BC123" s="312">
        <v>0.5</v>
      </c>
      <c r="BD123" s="312">
        <v>0.5</v>
      </c>
      <c r="BE123" s="312">
        <v>0</v>
      </c>
      <c r="BF123" s="149" t="s">
        <v>178</v>
      </c>
      <c r="BG123" s="149" t="s">
        <v>178</v>
      </c>
      <c r="BH123" s="149" t="s">
        <v>178</v>
      </c>
      <c r="BI123" s="188">
        <v>3</v>
      </c>
      <c r="BJ123" s="187" t="s">
        <v>215</v>
      </c>
    </row>
    <row r="124" spans="52:62" x14ac:dyDescent="0.35">
      <c r="AZ124" s="42"/>
      <c r="BA124" s="104"/>
    </row>
    <row r="125" spans="52:62" x14ac:dyDescent="0.35">
      <c r="AZ125" s="42"/>
      <c r="BA125" s="104"/>
    </row>
    <row r="126" spans="52:62" x14ac:dyDescent="0.35">
      <c r="AZ126" s="42"/>
      <c r="BA126" s="104"/>
      <c r="BB126" s="26" t="s">
        <v>748</v>
      </c>
      <c r="BC126" s="26"/>
      <c r="BD126" s="26"/>
      <c r="BE126" s="26"/>
      <c r="BF126" s="26"/>
      <c r="BG126" s="26"/>
    </row>
    <row r="127" spans="52:62" x14ac:dyDescent="0.35">
      <c r="AZ127" s="42"/>
      <c r="BA127" s="104"/>
      <c r="BB127" s="17" t="s">
        <v>711</v>
      </c>
      <c r="BF127" s="17"/>
    </row>
    <row r="128" spans="52:62" x14ac:dyDescent="0.35">
      <c r="AZ128" s="42"/>
      <c r="BA128" s="104"/>
      <c r="BB128" s="17" t="s">
        <v>712</v>
      </c>
      <c r="BF128" s="17"/>
    </row>
    <row r="129" spans="52:60" ht="16" thickBot="1" x14ac:dyDescent="0.4">
      <c r="AZ129" s="42"/>
      <c r="BA129" s="104"/>
      <c r="BB129" s="24" t="s">
        <v>306</v>
      </c>
      <c r="BF129" s="17"/>
    </row>
    <row r="130" spans="52:60" ht="29" x14ac:dyDescent="0.35">
      <c r="AZ130" s="42"/>
      <c r="BA130" s="104"/>
      <c r="BB130" s="30" t="s">
        <v>762</v>
      </c>
      <c r="BC130" s="23" t="s">
        <v>219</v>
      </c>
      <c r="BD130" s="25" t="s">
        <v>213</v>
      </c>
      <c r="BF130" s="17"/>
    </row>
    <row r="131" spans="52:60" x14ac:dyDescent="0.35">
      <c r="AZ131" s="42"/>
      <c r="BA131" s="104"/>
      <c r="BB131" s="148">
        <v>1</v>
      </c>
      <c r="BC131" s="149">
        <v>9</v>
      </c>
      <c r="BD131" s="187" t="s">
        <v>215</v>
      </c>
      <c r="BF131" s="17"/>
    </row>
    <row r="132" spans="52:60" ht="18" customHeight="1" x14ac:dyDescent="0.35">
      <c r="AZ132" s="42"/>
      <c r="BA132" s="104"/>
      <c r="BB132" s="148">
        <v>2</v>
      </c>
      <c r="BC132" s="149">
        <v>15</v>
      </c>
      <c r="BD132" s="187" t="s">
        <v>215</v>
      </c>
      <c r="BF132" s="17"/>
    </row>
    <row r="133" spans="52:60" ht="15.75" customHeight="1" x14ac:dyDescent="0.35">
      <c r="AZ133" s="42"/>
      <c r="BA133" s="104"/>
      <c r="BB133" s="148">
        <v>3</v>
      </c>
      <c r="BC133" s="149">
        <v>20</v>
      </c>
      <c r="BD133" s="183" t="s">
        <v>216</v>
      </c>
      <c r="BF133" s="17"/>
    </row>
    <row r="134" spans="52:60" x14ac:dyDescent="0.35">
      <c r="AZ134" s="42"/>
      <c r="BA134" s="104"/>
      <c r="BB134" s="148">
        <v>4</v>
      </c>
      <c r="BC134" s="149">
        <v>14</v>
      </c>
      <c r="BD134" s="182" t="s">
        <v>214</v>
      </c>
      <c r="BF134" s="17"/>
    </row>
    <row r="135" spans="52:60" x14ac:dyDescent="0.35">
      <c r="AZ135" s="42"/>
      <c r="BA135" s="104"/>
      <c r="BB135" s="150">
        <v>5</v>
      </c>
      <c r="BC135" s="151">
        <v>2</v>
      </c>
      <c r="BD135" s="187" t="s">
        <v>215</v>
      </c>
      <c r="BF135" s="17"/>
    </row>
    <row r="136" spans="52:60" x14ac:dyDescent="0.35">
      <c r="AZ136" s="42"/>
      <c r="BA136" s="104"/>
      <c r="BB136" s="148">
        <v>6</v>
      </c>
      <c r="BC136" s="149">
        <v>17</v>
      </c>
      <c r="BD136" s="183" t="s">
        <v>216</v>
      </c>
      <c r="BF136" s="17"/>
    </row>
    <row r="137" spans="52:60" ht="15" customHeight="1" x14ac:dyDescent="0.35">
      <c r="AZ137" s="42"/>
      <c r="BA137" s="104"/>
      <c r="BB137" s="148">
        <v>7</v>
      </c>
      <c r="BC137" s="149">
        <v>3</v>
      </c>
      <c r="BD137" s="187" t="s">
        <v>215</v>
      </c>
      <c r="BF137" s="17"/>
    </row>
    <row r="138" spans="52:60" ht="15" customHeight="1" x14ac:dyDescent="0.35">
      <c r="AZ138" s="42"/>
      <c r="BA138" s="104"/>
      <c r="BB138" s="148">
        <v>8</v>
      </c>
      <c r="BC138" s="149">
        <v>23</v>
      </c>
      <c r="BD138" s="187" t="s">
        <v>215</v>
      </c>
      <c r="BF138" s="17"/>
    </row>
    <row r="139" spans="52:60" x14ac:dyDescent="0.35">
      <c r="AZ139" s="42"/>
      <c r="BA139" s="104"/>
      <c r="BB139" s="148">
        <v>9</v>
      </c>
      <c r="BC139" s="149">
        <v>8</v>
      </c>
      <c r="BD139" s="182" t="s">
        <v>214</v>
      </c>
    </row>
    <row r="140" spans="52:60" ht="16" thickBot="1" x14ac:dyDescent="0.4">
      <c r="AZ140" s="42"/>
      <c r="BA140" s="104"/>
      <c r="BB140" s="152">
        <v>10</v>
      </c>
      <c r="BC140" s="188">
        <v>2</v>
      </c>
      <c r="BD140" s="187" t="s">
        <v>215</v>
      </c>
    </row>
    <row r="141" spans="52:60" x14ac:dyDescent="0.35">
      <c r="AZ141" s="42"/>
      <c r="BA141" s="104"/>
    </row>
    <row r="142" spans="52:60" x14ac:dyDescent="0.35">
      <c r="AZ142" s="42"/>
      <c r="BA142" s="104"/>
    </row>
    <row r="143" spans="52:60" x14ac:dyDescent="0.35">
      <c r="AZ143" s="42"/>
      <c r="BA143" s="104"/>
      <c r="BB143" s="26" t="s">
        <v>743</v>
      </c>
      <c r="BC143" s="26"/>
      <c r="BD143" s="26"/>
      <c r="BE143" s="26"/>
      <c r="BF143" s="47"/>
      <c r="BG143" s="26"/>
      <c r="BH143" s="26"/>
    </row>
    <row r="144" spans="52:60" ht="16" thickBot="1" x14ac:dyDescent="0.4">
      <c r="AZ144" s="42"/>
      <c r="BA144" s="104"/>
      <c r="BB144" s="24" t="s">
        <v>307</v>
      </c>
    </row>
    <row r="145" spans="52:56" ht="29" x14ac:dyDescent="0.35">
      <c r="AZ145" s="42"/>
      <c r="BA145" s="104"/>
      <c r="BB145" s="30" t="s">
        <v>213</v>
      </c>
      <c r="BC145" s="23" t="s">
        <v>219</v>
      </c>
      <c r="BD145" s="25" t="s">
        <v>308</v>
      </c>
    </row>
    <row r="146" spans="52:56" x14ac:dyDescent="0.35">
      <c r="AZ146" s="42"/>
      <c r="BA146" s="104"/>
      <c r="BB146" s="189" t="s">
        <v>215</v>
      </c>
      <c r="BC146" s="190">
        <f>BC131+BC132+BC135+BC137+BC138+BC140</f>
        <v>54</v>
      </c>
      <c r="BD146" s="191">
        <f>BC146/BC$149</f>
        <v>0.47787610619469029</v>
      </c>
    </row>
    <row r="147" spans="52:56" x14ac:dyDescent="0.35">
      <c r="AZ147" s="42"/>
      <c r="BA147" s="104"/>
      <c r="BB147" s="192" t="s">
        <v>216</v>
      </c>
      <c r="BC147" s="193">
        <f>BC133+BC136</f>
        <v>37</v>
      </c>
      <c r="BD147" s="194">
        <f>BC147/BC$149</f>
        <v>0.32743362831858408</v>
      </c>
    </row>
    <row r="148" spans="52:56" x14ac:dyDescent="0.35">
      <c r="AZ148" s="42"/>
      <c r="BA148" s="104"/>
      <c r="BB148" s="195" t="s">
        <v>214</v>
      </c>
      <c r="BC148" s="196">
        <f>BC134+BC139</f>
        <v>22</v>
      </c>
      <c r="BD148" s="197">
        <f>BC148/BC$149</f>
        <v>0.19469026548672566</v>
      </c>
    </row>
    <row r="149" spans="52:56" ht="16" thickBot="1" x14ac:dyDescent="0.4">
      <c r="AZ149" s="42"/>
      <c r="BA149" s="104"/>
      <c r="BB149" s="198" t="s">
        <v>43</v>
      </c>
      <c r="BC149" s="145">
        <f>SUM(BC146:BC148)</f>
        <v>113</v>
      </c>
      <c r="BD149" s="199">
        <f>SUM(BD146:BD148)</f>
        <v>1</v>
      </c>
    </row>
    <row r="150" spans="52:56" x14ac:dyDescent="0.35">
      <c r="AZ150" s="42"/>
      <c r="BA150" s="104"/>
    </row>
    <row r="151" spans="52:56" x14ac:dyDescent="0.35">
      <c r="AZ151" s="42"/>
      <c r="BA151" s="104"/>
    </row>
    <row r="152" spans="52:56" x14ac:dyDescent="0.35">
      <c r="AZ152" s="42"/>
      <c r="BA152" s="104"/>
    </row>
    <row r="153" spans="52:56" x14ac:dyDescent="0.35">
      <c r="AZ153" s="42"/>
      <c r="BA153" s="104"/>
    </row>
    <row r="154" spans="52:56" x14ac:dyDescent="0.35">
      <c r="AZ154" s="42"/>
      <c r="BA154" s="104"/>
    </row>
    <row r="155" spans="52:56" x14ac:dyDescent="0.35">
      <c r="AZ155" s="42"/>
      <c r="BA155" s="104"/>
    </row>
    <row r="156" spans="52:56" x14ac:dyDescent="0.35">
      <c r="AZ156" s="42"/>
      <c r="BA156" s="104"/>
    </row>
    <row r="157" spans="52:56" x14ac:dyDescent="0.35">
      <c r="AZ157" s="42"/>
      <c r="BA157" s="104"/>
    </row>
    <row r="158" spans="52:56" x14ac:dyDescent="0.35">
      <c r="AZ158" s="42"/>
      <c r="BA158" s="104"/>
    </row>
    <row r="159" spans="52:56" x14ac:dyDescent="0.35">
      <c r="AZ159" s="42"/>
      <c r="BA159" s="104"/>
    </row>
    <row r="160" spans="52:56" x14ac:dyDescent="0.35">
      <c r="AZ160" s="42"/>
      <c r="BA160" s="104"/>
    </row>
    <row r="161" spans="52:53" x14ac:dyDescent="0.35">
      <c r="AZ161" s="42"/>
      <c r="BA161" s="104"/>
    </row>
    <row r="162" spans="52:53" x14ac:dyDescent="0.35">
      <c r="AZ162" s="42"/>
      <c r="BA162" s="104"/>
    </row>
    <row r="163" spans="52:53" x14ac:dyDescent="0.35">
      <c r="AZ163" s="42"/>
      <c r="BA163" s="104"/>
    </row>
    <row r="164" spans="52:53" x14ac:dyDescent="0.35">
      <c r="AZ164" s="42"/>
      <c r="BA164" s="104"/>
    </row>
    <row r="165" spans="52:53" x14ac:dyDescent="0.35">
      <c r="AZ165" s="42"/>
      <c r="BA165" s="104"/>
    </row>
    <row r="166" spans="52:53" x14ac:dyDescent="0.35">
      <c r="AZ166" s="42"/>
      <c r="BA166" s="104"/>
    </row>
    <row r="167" spans="52:53" x14ac:dyDescent="0.35">
      <c r="AZ167" s="42"/>
      <c r="BA167" s="104"/>
    </row>
    <row r="168" spans="52:53" x14ac:dyDescent="0.35">
      <c r="AZ168" s="42"/>
      <c r="BA168" s="104"/>
    </row>
    <row r="169" spans="52:53" x14ac:dyDescent="0.35">
      <c r="AZ169" s="42"/>
      <c r="BA169" s="104"/>
    </row>
    <row r="170" spans="52:53" x14ac:dyDescent="0.35">
      <c r="AZ170" s="42"/>
      <c r="BA170" s="104"/>
    </row>
    <row r="171" spans="52:53" x14ac:dyDescent="0.35">
      <c r="AZ171" s="42"/>
      <c r="BA171" s="104"/>
    </row>
    <row r="172" spans="52:53" x14ac:dyDescent="0.35">
      <c r="AZ172" s="42"/>
      <c r="BA172" s="104"/>
    </row>
    <row r="173" spans="52:53" x14ac:dyDescent="0.35">
      <c r="AZ173" s="42"/>
      <c r="BA173" s="104"/>
    </row>
    <row r="174" spans="52:53" x14ac:dyDescent="0.35">
      <c r="AZ174" s="42"/>
      <c r="BA174" s="104"/>
    </row>
    <row r="175" spans="52:53" x14ac:dyDescent="0.35">
      <c r="AZ175" s="42"/>
      <c r="BA175" s="104"/>
    </row>
    <row r="176" spans="52:53" x14ac:dyDescent="0.35">
      <c r="AZ176" s="42"/>
      <c r="BA176" s="104"/>
    </row>
    <row r="177" spans="52:53" x14ac:dyDescent="0.35">
      <c r="AZ177" s="42"/>
      <c r="BA177" s="104"/>
    </row>
    <row r="178" spans="52:53" x14ac:dyDescent="0.35">
      <c r="AZ178" s="42"/>
      <c r="BA178" s="104"/>
    </row>
    <row r="179" spans="52:53" x14ac:dyDescent="0.35">
      <c r="AZ179" s="42"/>
      <c r="BA179" s="104"/>
    </row>
    <row r="180" spans="52:53" x14ac:dyDescent="0.35">
      <c r="AZ180" s="42"/>
      <c r="BA180" s="104"/>
    </row>
    <row r="181" spans="52:53" x14ac:dyDescent="0.35">
      <c r="AZ181" s="42"/>
      <c r="BA181" s="104"/>
    </row>
    <row r="182" spans="52:53" x14ac:dyDescent="0.35">
      <c r="AZ182" s="42"/>
      <c r="BA182" s="104"/>
    </row>
    <row r="183" spans="52:53" x14ac:dyDescent="0.35">
      <c r="AZ183" s="42"/>
      <c r="BA183" s="104"/>
    </row>
    <row r="184" spans="52:53" x14ac:dyDescent="0.35">
      <c r="AZ184" s="42"/>
      <c r="BA184" s="104"/>
    </row>
    <row r="185" spans="52:53" x14ac:dyDescent="0.35">
      <c r="AZ185" s="42"/>
      <c r="BA185" s="104"/>
    </row>
    <row r="186" spans="52:53" x14ac:dyDescent="0.35">
      <c r="AZ186" s="42"/>
      <c r="BA186" s="104"/>
    </row>
    <row r="187" spans="52:53" x14ac:dyDescent="0.35">
      <c r="AZ187" s="42"/>
      <c r="BA187" s="104"/>
    </row>
    <row r="188" spans="52:53" x14ac:dyDescent="0.35">
      <c r="AZ188" s="42"/>
      <c r="BA188" s="104"/>
    </row>
    <row r="189" spans="52:53" x14ac:dyDescent="0.35">
      <c r="AZ189" s="42"/>
      <c r="BA189" s="104"/>
    </row>
    <row r="190" spans="52:53" x14ac:dyDescent="0.35">
      <c r="AZ190" s="42"/>
      <c r="BA190" s="104"/>
    </row>
    <row r="191" spans="52:53" x14ac:dyDescent="0.35">
      <c r="AZ191" s="42"/>
      <c r="BA191" s="104"/>
    </row>
    <row r="192" spans="52:53" x14ac:dyDescent="0.35">
      <c r="AZ192" s="42"/>
      <c r="BA192" s="104"/>
    </row>
    <row r="193" spans="52:53" x14ac:dyDescent="0.35">
      <c r="AZ193" s="42"/>
      <c r="BA193" s="104"/>
    </row>
    <row r="194" spans="52:53" x14ac:dyDescent="0.35">
      <c r="AZ194" s="42"/>
      <c r="BA194" s="104"/>
    </row>
    <row r="195" spans="52:53" x14ac:dyDescent="0.35">
      <c r="AZ195" s="42"/>
      <c r="BA195" s="104"/>
    </row>
    <row r="196" spans="52:53" x14ac:dyDescent="0.35">
      <c r="AZ196" s="42"/>
      <c r="BA196" s="104"/>
    </row>
    <row r="197" spans="52:53" x14ac:dyDescent="0.35">
      <c r="AZ197" s="42"/>
      <c r="BA197" s="104"/>
    </row>
    <row r="198" spans="52:53" x14ac:dyDescent="0.35">
      <c r="AZ198" s="42"/>
      <c r="BA198" s="104"/>
    </row>
    <row r="199" spans="52:53" x14ac:dyDescent="0.35">
      <c r="AZ199" s="42"/>
      <c r="BA199" s="104"/>
    </row>
    <row r="200" spans="52:53" x14ac:dyDescent="0.35">
      <c r="AZ200" s="42"/>
      <c r="BA200" s="104"/>
    </row>
    <row r="201" spans="52:53" x14ac:dyDescent="0.35">
      <c r="AZ201" s="42"/>
      <c r="BA201" s="104"/>
    </row>
    <row r="202" spans="52:53" x14ac:dyDescent="0.35">
      <c r="AZ202" s="42"/>
      <c r="BA202" s="104"/>
    </row>
    <row r="203" spans="52:53" x14ac:dyDescent="0.35">
      <c r="AZ203" s="42"/>
      <c r="BA203" s="104"/>
    </row>
    <row r="204" spans="52:53" x14ac:dyDescent="0.35">
      <c r="AZ204" s="42"/>
      <c r="BA204" s="104"/>
    </row>
    <row r="205" spans="52:53" x14ac:dyDescent="0.35">
      <c r="AZ205" s="42"/>
      <c r="BA205" s="104"/>
    </row>
    <row r="206" spans="52:53" x14ac:dyDescent="0.35">
      <c r="AZ206" s="42"/>
      <c r="BA206" s="104"/>
    </row>
    <row r="207" spans="52:53" x14ac:dyDescent="0.35">
      <c r="AZ207" s="42"/>
      <c r="BA207" s="104"/>
    </row>
    <row r="208" spans="52:53" x14ac:dyDescent="0.35">
      <c r="AZ208" s="42"/>
      <c r="BA208" s="104"/>
    </row>
    <row r="209" spans="52:53" x14ac:dyDescent="0.35">
      <c r="AZ209" s="42"/>
      <c r="BA209" s="104"/>
    </row>
    <row r="210" spans="52:53" x14ac:dyDescent="0.35">
      <c r="AZ210" s="42"/>
      <c r="BA210" s="104"/>
    </row>
    <row r="211" spans="52:53" x14ac:dyDescent="0.35">
      <c r="AZ211" s="42"/>
      <c r="BA211" s="104"/>
    </row>
    <row r="212" spans="52:53" x14ac:dyDescent="0.35">
      <c r="AZ212" s="42"/>
      <c r="BA212" s="104"/>
    </row>
    <row r="213" spans="52:53" x14ac:dyDescent="0.35">
      <c r="AZ213" s="42"/>
      <c r="BA213" s="104"/>
    </row>
    <row r="214" spans="52:53" x14ac:dyDescent="0.35">
      <c r="AZ214" s="42"/>
      <c r="BA214" s="104"/>
    </row>
    <row r="215" spans="52:53" x14ac:dyDescent="0.35">
      <c r="AZ215" s="42"/>
      <c r="BA215" s="104"/>
    </row>
    <row r="216" spans="52:53" x14ac:dyDescent="0.35">
      <c r="AZ216" s="42"/>
      <c r="BA216" s="104"/>
    </row>
    <row r="217" spans="52:53" x14ac:dyDescent="0.35">
      <c r="AZ217" s="42"/>
      <c r="BA217" s="104"/>
    </row>
    <row r="218" spans="52:53" x14ac:dyDescent="0.35">
      <c r="AZ218" s="42"/>
      <c r="BA218" s="104"/>
    </row>
    <row r="219" spans="52:53" x14ac:dyDescent="0.35">
      <c r="AZ219" s="42"/>
      <c r="BA219" s="104"/>
    </row>
    <row r="220" spans="52:53" x14ac:dyDescent="0.35">
      <c r="AZ220" s="42"/>
      <c r="BA220" s="104"/>
    </row>
    <row r="221" spans="52:53" x14ac:dyDescent="0.35">
      <c r="AZ221" s="42"/>
      <c r="BA221" s="104"/>
    </row>
    <row r="222" spans="52:53" x14ac:dyDescent="0.35">
      <c r="AZ222" s="42"/>
      <c r="BA222" s="104"/>
    </row>
    <row r="223" spans="52:53" x14ac:dyDescent="0.35">
      <c r="AZ223" s="42"/>
      <c r="BA223" s="104"/>
    </row>
    <row r="224" spans="52:53" x14ac:dyDescent="0.35">
      <c r="AZ224" s="42"/>
      <c r="BA224" s="104"/>
    </row>
    <row r="225" spans="52:53" x14ac:dyDescent="0.35">
      <c r="AZ225" s="42"/>
      <c r="BA225" s="104"/>
    </row>
    <row r="226" spans="52:53" x14ac:dyDescent="0.35">
      <c r="AZ226" s="42"/>
      <c r="BA226" s="104"/>
    </row>
    <row r="227" spans="52:53" x14ac:dyDescent="0.35">
      <c r="AZ227" s="42"/>
      <c r="BA227" s="104"/>
    </row>
    <row r="228" spans="52:53" x14ac:dyDescent="0.35">
      <c r="AZ228" s="42"/>
      <c r="BA228" s="104"/>
    </row>
    <row r="229" spans="52:53" x14ac:dyDescent="0.35">
      <c r="AZ229" s="42"/>
      <c r="BA229" s="104"/>
    </row>
    <row r="230" spans="52:53" x14ac:dyDescent="0.35">
      <c r="AZ230" s="42"/>
      <c r="BA230" s="104"/>
    </row>
    <row r="231" spans="52:53" x14ac:dyDescent="0.35">
      <c r="AZ231" s="42"/>
      <c r="BA231" s="104"/>
    </row>
    <row r="232" spans="52:53" x14ac:dyDescent="0.35">
      <c r="AZ232" s="42"/>
      <c r="BA232" s="104"/>
    </row>
    <row r="233" spans="52:53" x14ac:dyDescent="0.35">
      <c r="AZ233" s="42"/>
      <c r="BA233" s="104"/>
    </row>
    <row r="234" spans="52:53" x14ac:dyDescent="0.35">
      <c r="AZ234" s="42"/>
      <c r="BA234" s="104"/>
    </row>
    <row r="235" spans="52:53" x14ac:dyDescent="0.35">
      <c r="AZ235" s="42"/>
      <c r="BA235" s="104"/>
    </row>
    <row r="236" spans="52:53" x14ac:dyDescent="0.35">
      <c r="AZ236" s="42"/>
      <c r="BA236" s="104"/>
    </row>
    <row r="237" spans="52:53" x14ac:dyDescent="0.35">
      <c r="AZ237" s="42"/>
      <c r="BA237" s="104"/>
    </row>
    <row r="238" spans="52:53" x14ac:dyDescent="0.35">
      <c r="AZ238" s="42"/>
      <c r="BA238" s="104"/>
    </row>
    <row r="239" spans="52:53" x14ac:dyDescent="0.35">
      <c r="AZ239" s="42"/>
      <c r="BA239" s="104"/>
    </row>
    <row r="240" spans="52:53" x14ac:dyDescent="0.35">
      <c r="AZ240" s="42"/>
      <c r="BA240" s="104"/>
    </row>
    <row r="241" spans="52:53" x14ac:dyDescent="0.35">
      <c r="AZ241" s="42"/>
      <c r="BA241" s="104"/>
    </row>
    <row r="242" spans="52:53" x14ac:dyDescent="0.35">
      <c r="AZ242" s="42"/>
      <c r="BA242" s="104"/>
    </row>
    <row r="243" spans="52:53" x14ac:dyDescent="0.35">
      <c r="AZ243" s="42"/>
      <c r="BA243" s="104"/>
    </row>
    <row r="244" spans="52:53" x14ac:dyDescent="0.35">
      <c r="AZ244" s="42"/>
      <c r="BA244" s="104"/>
    </row>
    <row r="245" spans="52:53" x14ac:dyDescent="0.35">
      <c r="AZ245" s="42"/>
      <c r="BA245" s="104"/>
    </row>
    <row r="246" spans="52:53" x14ac:dyDescent="0.35">
      <c r="AZ246" s="42"/>
      <c r="BA246" s="104"/>
    </row>
    <row r="247" spans="52:53" x14ac:dyDescent="0.35">
      <c r="AZ247" s="42"/>
      <c r="BA247" s="104"/>
    </row>
    <row r="248" spans="52:53" x14ac:dyDescent="0.35">
      <c r="AZ248" s="42"/>
      <c r="BA248" s="104"/>
    </row>
    <row r="249" spans="52:53" x14ac:dyDescent="0.35">
      <c r="AZ249" s="42"/>
      <c r="BA249" s="104"/>
    </row>
    <row r="250" spans="52:53" x14ac:dyDescent="0.35">
      <c r="AZ250" s="42"/>
      <c r="BA250" s="104"/>
    </row>
    <row r="251" spans="52:53" x14ac:dyDescent="0.35">
      <c r="AZ251" s="42"/>
      <c r="BA251" s="104"/>
    </row>
    <row r="252" spans="52:53" x14ac:dyDescent="0.35">
      <c r="AZ252" s="42"/>
      <c r="BA252" s="104"/>
    </row>
    <row r="253" spans="52:53" x14ac:dyDescent="0.35">
      <c r="AZ253" s="42"/>
      <c r="BA253" s="104"/>
    </row>
    <row r="254" spans="52:53" x14ac:dyDescent="0.35">
      <c r="AZ254" s="42"/>
      <c r="BA254" s="104"/>
    </row>
    <row r="255" spans="52:53" x14ac:dyDescent="0.35">
      <c r="AZ255" s="42"/>
      <c r="BA255" s="104"/>
    </row>
    <row r="256" spans="52:53" x14ac:dyDescent="0.35">
      <c r="AZ256" s="42"/>
      <c r="BA256" s="104"/>
    </row>
    <row r="257" spans="52:53" x14ac:dyDescent="0.35">
      <c r="AZ257" s="42"/>
      <c r="BA257" s="104"/>
    </row>
    <row r="258" spans="52:53" x14ac:dyDescent="0.35">
      <c r="AZ258" s="42"/>
      <c r="BA258" s="104"/>
    </row>
    <row r="259" spans="52:53" x14ac:dyDescent="0.35">
      <c r="AZ259" s="42"/>
      <c r="BA259" s="104"/>
    </row>
    <row r="260" spans="52:53" x14ac:dyDescent="0.35">
      <c r="AZ260" s="42"/>
      <c r="BA260" s="104"/>
    </row>
    <row r="261" spans="52:53" x14ac:dyDescent="0.35">
      <c r="AZ261" s="42"/>
      <c r="BA261" s="104"/>
    </row>
    <row r="262" spans="52:53" x14ac:dyDescent="0.35">
      <c r="AZ262" s="42"/>
      <c r="BA262" s="104"/>
    </row>
    <row r="263" spans="52:53" x14ac:dyDescent="0.35">
      <c r="AZ263" s="42"/>
      <c r="BA263" s="104"/>
    </row>
    <row r="264" spans="52:53" x14ac:dyDescent="0.35">
      <c r="AZ264" s="42"/>
      <c r="BA264" s="104"/>
    </row>
    <row r="265" spans="52:53" x14ac:dyDescent="0.35">
      <c r="AZ265" s="42"/>
      <c r="BA265" s="104"/>
    </row>
    <row r="266" spans="52:53" x14ac:dyDescent="0.35">
      <c r="AZ266" s="42"/>
      <c r="BA266" s="104"/>
    </row>
    <row r="267" spans="52:53" x14ac:dyDescent="0.35">
      <c r="AZ267" s="42"/>
      <c r="BA267" s="104"/>
    </row>
    <row r="268" spans="52:53" x14ac:dyDescent="0.35">
      <c r="AZ268" s="42"/>
      <c r="BA268" s="104"/>
    </row>
    <row r="269" spans="52:53" x14ac:dyDescent="0.35">
      <c r="AZ269" s="42"/>
      <c r="BA269" s="104"/>
    </row>
    <row r="270" spans="52:53" x14ac:dyDescent="0.35">
      <c r="AZ270" s="42"/>
      <c r="BA270" s="104"/>
    </row>
    <row r="271" spans="52:53" x14ac:dyDescent="0.35">
      <c r="AZ271" s="42"/>
      <c r="BA271" s="104"/>
    </row>
    <row r="272" spans="52:53" x14ac:dyDescent="0.35">
      <c r="AZ272" s="42"/>
      <c r="BA272" s="104"/>
    </row>
    <row r="273" spans="52:53" x14ac:dyDescent="0.35">
      <c r="AZ273" s="42"/>
      <c r="BA273" s="104"/>
    </row>
    <row r="274" spans="52:53" x14ac:dyDescent="0.35">
      <c r="AZ274" s="42"/>
      <c r="BA274" s="104"/>
    </row>
    <row r="275" spans="52:53" x14ac:dyDescent="0.35">
      <c r="AZ275" s="42"/>
      <c r="BA275" s="104"/>
    </row>
    <row r="276" spans="52:53" x14ac:dyDescent="0.35">
      <c r="AZ276" s="42"/>
      <c r="BA276" s="104"/>
    </row>
    <row r="277" spans="52:53" x14ac:dyDescent="0.35">
      <c r="AZ277" s="42"/>
      <c r="BA277" s="104"/>
    </row>
    <row r="278" spans="52:53" x14ac:dyDescent="0.35">
      <c r="AZ278" s="42"/>
      <c r="BA278" s="104"/>
    </row>
    <row r="279" spans="52:53" x14ac:dyDescent="0.35">
      <c r="AZ279" s="42"/>
      <c r="BA279" s="104"/>
    </row>
    <row r="280" spans="52:53" x14ac:dyDescent="0.35">
      <c r="AZ280" s="42"/>
      <c r="BA280" s="104"/>
    </row>
    <row r="281" spans="52:53" x14ac:dyDescent="0.35">
      <c r="AZ281" s="42"/>
      <c r="BA281" s="104"/>
    </row>
    <row r="282" spans="52:53" x14ac:dyDescent="0.35">
      <c r="AZ282" s="42"/>
      <c r="BA282" s="104"/>
    </row>
    <row r="283" spans="52:53" x14ac:dyDescent="0.35">
      <c r="AZ283" s="42"/>
      <c r="BA283" s="104"/>
    </row>
    <row r="284" spans="52:53" x14ac:dyDescent="0.35">
      <c r="AZ284" s="42"/>
      <c r="BA284" s="104"/>
    </row>
    <row r="285" spans="52:53" x14ac:dyDescent="0.35">
      <c r="AZ285" s="42"/>
      <c r="BA285" s="104"/>
    </row>
    <row r="286" spans="52:53" x14ac:dyDescent="0.35">
      <c r="AZ286" s="42"/>
      <c r="BA286" s="104"/>
    </row>
    <row r="287" spans="52:53" x14ac:dyDescent="0.35">
      <c r="AZ287" s="42"/>
      <c r="BA287" s="104"/>
    </row>
    <row r="288" spans="52:53" x14ac:dyDescent="0.35">
      <c r="AZ288" s="42"/>
      <c r="BA288" s="104"/>
    </row>
    <row r="289" spans="52:53" x14ac:dyDescent="0.35">
      <c r="AZ289" s="42"/>
      <c r="BA289" s="104"/>
    </row>
    <row r="290" spans="52:53" x14ac:dyDescent="0.35">
      <c r="AZ290" s="42"/>
      <c r="BA290" s="104"/>
    </row>
    <row r="291" spans="52:53" x14ac:dyDescent="0.35">
      <c r="AZ291" s="42"/>
      <c r="BA291" s="104"/>
    </row>
    <row r="292" spans="52:53" x14ac:dyDescent="0.35">
      <c r="AZ292" s="42"/>
      <c r="BA292" s="104"/>
    </row>
    <row r="293" spans="52:53" x14ac:dyDescent="0.35">
      <c r="AZ293" s="42"/>
      <c r="BA293" s="104"/>
    </row>
    <row r="294" spans="52:53" x14ac:dyDescent="0.35">
      <c r="AZ294" s="42"/>
      <c r="BA294" s="104"/>
    </row>
    <row r="295" spans="52:53" x14ac:dyDescent="0.35">
      <c r="AZ295" s="42"/>
      <c r="BA295" s="104"/>
    </row>
    <row r="296" spans="52:53" x14ac:dyDescent="0.35">
      <c r="AZ296" s="42"/>
      <c r="BA296" s="104"/>
    </row>
    <row r="297" spans="52:53" x14ac:dyDescent="0.35">
      <c r="AZ297" s="42"/>
      <c r="BA297" s="104"/>
    </row>
    <row r="298" spans="52:53" x14ac:dyDescent="0.35">
      <c r="AZ298" s="42"/>
      <c r="BA298" s="104"/>
    </row>
    <row r="299" spans="52:53" x14ac:dyDescent="0.35">
      <c r="AZ299" s="42"/>
      <c r="BA299" s="104"/>
    </row>
    <row r="300" spans="52:53" x14ac:dyDescent="0.35">
      <c r="AZ300" s="42"/>
      <c r="BA300" s="104"/>
    </row>
    <row r="301" spans="52:53" x14ac:dyDescent="0.35">
      <c r="AZ301" s="42"/>
      <c r="BA301" s="104"/>
    </row>
    <row r="302" spans="52:53" x14ac:dyDescent="0.35">
      <c r="AZ302" s="42"/>
      <c r="BA302" s="104"/>
    </row>
    <row r="303" spans="52:53" x14ac:dyDescent="0.35">
      <c r="AZ303" s="42"/>
      <c r="BA303" s="104"/>
    </row>
    <row r="304" spans="52:53" x14ac:dyDescent="0.35">
      <c r="AZ304" s="42"/>
      <c r="BA304" s="104"/>
    </row>
    <row r="305" spans="52:53" x14ac:dyDescent="0.35">
      <c r="AZ305" s="42"/>
      <c r="BA305" s="104"/>
    </row>
    <row r="306" spans="52:53" x14ac:dyDescent="0.35">
      <c r="AZ306" s="42"/>
      <c r="BA306" s="104"/>
    </row>
    <row r="307" spans="52:53" x14ac:dyDescent="0.35">
      <c r="AZ307" s="42"/>
      <c r="BA307" s="104"/>
    </row>
    <row r="308" spans="52:53" x14ac:dyDescent="0.35">
      <c r="AZ308" s="42"/>
      <c r="BA308" s="104"/>
    </row>
    <row r="309" spans="52:53" x14ac:dyDescent="0.35">
      <c r="AZ309" s="42"/>
      <c r="BA309" s="104"/>
    </row>
    <row r="310" spans="52:53" x14ac:dyDescent="0.35">
      <c r="AZ310" s="42"/>
      <c r="BA310" s="104"/>
    </row>
    <row r="311" spans="52:53" x14ac:dyDescent="0.35">
      <c r="AZ311" s="42"/>
      <c r="BA311" s="104"/>
    </row>
    <row r="312" spans="52:53" x14ac:dyDescent="0.35">
      <c r="AZ312" s="42"/>
      <c r="BA312" s="104"/>
    </row>
    <row r="313" spans="52:53" x14ac:dyDescent="0.35">
      <c r="AZ313" s="42"/>
      <c r="BA313" s="104"/>
    </row>
    <row r="314" spans="52:53" x14ac:dyDescent="0.35">
      <c r="AZ314" s="42"/>
      <c r="BA314" s="104"/>
    </row>
    <row r="315" spans="52:53" x14ac:dyDescent="0.35">
      <c r="AZ315" s="42"/>
      <c r="BA315" s="104"/>
    </row>
    <row r="316" spans="52:53" x14ac:dyDescent="0.35">
      <c r="AZ316" s="42"/>
      <c r="BA316" s="104"/>
    </row>
    <row r="317" spans="52:53" x14ac:dyDescent="0.35">
      <c r="AZ317" s="42"/>
      <c r="BA317" s="104"/>
    </row>
    <row r="318" spans="52:53" x14ac:dyDescent="0.35">
      <c r="AZ318" s="42"/>
      <c r="BA318" s="104"/>
    </row>
    <row r="319" spans="52:53" x14ac:dyDescent="0.35">
      <c r="AZ319" s="42"/>
      <c r="BA319" s="104"/>
    </row>
    <row r="320" spans="52:53" x14ac:dyDescent="0.35">
      <c r="AZ320" s="42"/>
      <c r="BA320" s="104"/>
    </row>
    <row r="321" spans="52:53" x14ac:dyDescent="0.35">
      <c r="AZ321" s="42"/>
      <c r="BA321" s="104"/>
    </row>
    <row r="322" spans="52:53" x14ac:dyDescent="0.35">
      <c r="AZ322" s="42"/>
      <c r="BA322" s="104"/>
    </row>
    <row r="323" spans="52:53" x14ac:dyDescent="0.35">
      <c r="AZ323" s="42"/>
      <c r="BA323" s="104"/>
    </row>
    <row r="324" spans="52:53" x14ac:dyDescent="0.35">
      <c r="AZ324" s="42"/>
      <c r="BA324" s="104"/>
    </row>
    <row r="325" spans="52:53" x14ac:dyDescent="0.35">
      <c r="AZ325" s="42"/>
      <c r="BA325" s="104"/>
    </row>
    <row r="326" spans="52:53" x14ac:dyDescent="0.35">
      <c r="AZ326" s="42"/>
      <c r="BA326" s="104"/>
    </row>
    <row r="327" spans="52:53" x14ac:dyDescent="0.35">
      <c r="AZ327" s="42"/>
      <c r="BA327" s="104"/>
    </row>
    <row r="328" spans="52:53" x14ac:dyDescent="0.35">
      <c r="AZ328" s="42"/>
      <c r="BA328" s="104"/>
    </row>
    <row r="329" spans="52:53" x14ac:dyDescent="0.35">
      <c r="AZ329" s="42"/>
      <c r="BA329" s="104"/>
    </row>
    <row r="330" spans="52:53" x14ac:dyDescent="0.35">
      <c r="AZ330" s="42"/>
      <c r="BA330" s="104"/>
    </row>
    <row r="331" spans="52:53" x14ac:dyDescent="0.35">
      <c r="AZ331" s="42"/>
      <c r="BA331" s="104"/>
    </row>
    <row r="332" spans="52:53" x14ac:dyDescent="0.35">
      <c r="AZ332" s="42"/>
      <c r="BA332" s="104"/>
    </row>
    <row r="333" spans="52:53" x14ac:dyDescent="0.35">
      <c r="AZ333" s="42"/>
      <c r="BA333" s="104"/>
    </row>
    <row r="334" spans="52:53" x14ac:dyDescent="0.35">
      <c r="AZ334" s="42"/>
      <c r="BA334" s="104"/>
    </row>
    <row r="335" spans="52:53" x14ac:dyDescent="0.35">
      <c r="AZ335" s="42"/>
      <c r="BA335" s="104"/>
    </row>
    <row r="336" spans="52:53" x14ac:dyDescent="0.35">
      <c r="AZ336" s="42"/>
      <c r="BA336" s="104"/>
    </row>
    <row r="337" spans="52:53" x14ac:dyDescent="0.35">
      <c r="AZ337" s="42"/>
      <c r="BA337" s="104"/>
    </row>
    <row r="338" spans="52:53" x14ac:dyDescent="0.35">
      <c r="AZ338" s="42"/>
      <c r="BA338" s="104"/>
    </row>
    <row r="339" spans="52:53" x14ac:dyDescent="0.35">
      <c r="AZ339" s="42"/>
      <c r="BA339" s="104"/>
    </row>
    <row r="340" spans="52:53" x14ac:dyDescent="0.35">
      <c r="AZ340" s="42"/>
      <c r="BA340" s="104"/>
    </row>
    <row r="341" spans="52:53" x14ac:dyDescent="0.35">
      <c r="AZ341" s="42"/>
      <c r="BA341" s="104"/>
    </row>
    <row r="342" spans="52:53" x14ac:dyDescent="0.35">
      <c r="AZ342" s="42"/>
      <c r="BA342" s="104"/>
    </row>
    <row r="343" spans="52:53" x14ac:dyDescent="0.35">
      <c r="AZ343" s="42"/>
      <c r="BA343" s="104"/>
    </row>
    <row r="344" spans="52:53" x14ac:dyDescent="0.35">
      <c r="AZ344" s="42"/>
      <c r="BA344" s="104"/>
    </row>
    <row r="345" spans="52:53" x14ac:dyDescent="0.35">
      <c r="AZ345" s="42"/>
      <c r="BA345" s="104"/>
    </row>
    <row r="346" spans="52:53" x14ac:dyDescent="0.35">
      <c r="AZ346" s="42"/>
      <c r="BA346" s="104"/>
    </row>
    <row r="347" spans="52:53" x14ac:dyDescent="0.35">
      <c r="AZ347" s="42"/>
      <c r="BA347" s="104"/>
    </row>
    <row r="348" spans="52:53" x14ac:dyDescent="0.35">
      <c r="AZ348" s="42"/>
      <c r="BA348" s="104"/>
    </row>
    <row r="349" spans="52:53" x14ac:dyDescent="0.35">
      <c r="AZ349" s="42"/>
      <c r="BA349" s="104"/>
    </row>
    <row r="350" spans="52:53" x14ac:dyDescent="0.35">
      <c r="AZ350" s="42"/>
      <c r="BA350" s="104"/>
    </row>
    <row r="351" spans="52:53" x14ac:dyDescent="0.35">
      <c r="AZ351" s="42"/>
      <c r="BA351" s="104"/>
    </row>
    <row r="352" spans="52:53" x14ac:dyDescent="0.35">
      <c r="AZ352" s="42"/>
      <c r="BA352" s="104"/>
    </row>
    <row r="353" spans="52:53" x14ac:dyDescent="0.35">
      <c r="AZ353" s="42"/>
      <c r="BA353" s="104"/>
    </row>
    <row r="354" spans="52:53" x14ac:dyDescent="0.35">
      <c r="AZ354" s="42"/>
      <c r="BA354" s="104"/>
    </row>
    <row r="355" spans="52:53" x14ac:dyDescent="0.35">
      <c r="AZ355" s="42"/>
      <c r="BA355" s="104"/>
    </row>
    <row r="356" spans="52:53" x14ac:dyDescent="0.35">
      <c r="AZ356" s="42"/>
      <c r="BA356" s="104"/>
    </row>
    <row r="357" spans="52:53" x14ac:dyDescent="0.35">
      <c r="AZ357" s="42"/>
      <c r="BA357" s="104"/>
    </row>
    <row r="358" spans="52:53" x14ac:dyDescent="0.35">
      <c r="AZ358" s="42"/>
      <c r="BA358" s="104"/>
    </row>
    <row r="359" spans="52:53" x14ac:dyDescent="0.35">
      <c r="AZ359" s="42"/>
      <c r="BA359" s="104"/>
    </row>
    <row r="360" spans="52:53" x14ac:dyDescent="0.35">
      <c r="AZ360" s="42"/>
      <c r="BA360" s="104"/>
    </row>
    <row r="361" spans="52:53" x14ac:dyDescent="0.35">
      <c r="AZ361" s="42"/>
      <c r="BA361" s="104"/>
    </row>
    <row r="362" spans="52:53" x14ac:dyDescent="0.35">
      <c r="AZ362" s="42"/>
      <c r="BA362" s="104"/>
    </row>
    <row r="363" spans="52:53" x14ac:dyDescent="0.35">
      <c r="AZ363" s="42"/>
      <c r="BA363" s="104"/>
    </row>
    <row r="364" spans="52:53" x14ac:dyDescent="0.35">
      <c r="AZ364" s="42"/>
      <c r="BA364" s="104"/>
    </row>
    <row r="365" spans="52:53" x14ac:dyDescent="0.35">
      <c r="AZ365" s="42"/>
      <c r="BA365" s="104"/>
    </row>
    <row r="366" spans="52:53" x14ac:dyDescent="0.35">
      <c r="AZ366" s="42"/>
      <c r="BA366" s="104"/>
    </row>
    <row r="367" spans="52:53" x14ac:dyDescent="0.35">
      <c r="AZ367" s="42"/>
      <c r="BA367" s="104"/>
    </row>
    <row r="368" spans="52:53" x14ac:dyDescent="0.35">
      <c r="AZ368" s="42"/>
      <c r="BA368" s="104"/>
    </row>
    <row r="369" spans="52:53" x14ac:dyDescent="0.35">
      <c r="AZ369" s="42"/>
      <c r="BA369" s="104"/>
    </row>
    <row r="370" spans="52:53" x14ac:dyDescent="0.35">
      <c r="AZ370" s="42"/>
      <c r="BA370" s="104"/>
    </row>
    <row r="371" spans="52:53" x14ac:dyDescent="0.35">
      <c r="AZ371" s="42"/>
      <c r="BA371" s="104"/>
    </row>
    <row r="372" spans="52:53" x14ac:dyDescent="0.35">
      <c r="AZ372" s="42"/>
      <c r="BA372" s="104"/>
    </row>
    <row r="373" spans="52:53" x14ac:dyDescent="0.35">
      <c r="AZ373" s="42"/>
      <c r="BA373" s="104"/>
    </row>
    <row r="374" spans="52:53" x14ac:dyDescent="0.35">
      <c r="AZ374" s="42"/>
      <c r="BA374" s="104"/>
    </row>
    <row r="375" spans="52:53" x14ac:dyDescent="0.35">
      <c r="AZ375" s="42"/>
      <c r="BA375" s="104"/>
    </row>
    <row r="376" spans="52:53" x14ac:dyDescent="0.35">
      <c r="AZ376" s="42"/>
      <c r="BA376" s="104"/>
    </row>
    <row r="377" spans="52:53" x14ac:dyDescent="0.35">
      <c r="AZ377" s="42"/>
      <c r="BA377" s="104"/>
    </row>
    <row r="378" spans="52:53" x14ac:dyDescent="0.35">
      <c r="AZ378" s="42"/>
      <c r="BA378" s="104"/>
    </row>
    <row r="379" spans="52:53" x14ac:dyDescent="0.35">
      <c r="AZ379" s="42"/>
      <c r="BA379" s="104"/>
    </row>
    <row r="380" spans="52:53" x14ac:dyDescent="0.35">
      <c r="AZ380" s="42"/>
      <c r="BA380" s="104"/>
    </row>
    <row r="381" spans="52:53" x14ac:dyDescent="0.35">
      <c r="AZ381" s="42"/>
      <c r="BA381" s="104"/>
    </row>
    <row r="382" spans="52:53" x14ac:dyDescent="0.35">
      <c r="AZ382" s="42"/>
      <c r="BA382" s="104"/>
    </row>
    <row r="383" spans="52:53" x14ac:dyDescent="0.35">
      <c r="AZ383" s="42"/>
      <c r="BA383" s="104"/>
    </row>
    <row r="384" spans="52:53" x14ac:dyDescent="0.35">
      <c r="AZ384" s="42"/>
      <c r="BA384" s="104"/>
    </row>
    <row r="385" spans="52:53" x14ac:dyDescent="0.35">
      <c r="AZ385" s="42"/>
      <c r="BA385" s="104"/>
    </row>
    <row r="386" spans="52:53" x14ac:dyDescent="0.35">
      <c r="AZ386" s="42"/>
      <c r="BA386" s="104"/>
    </row>
    <row r="387" spans="52:53" x14ac:dyDescent="0.35">
      <c r="AZ387" s="42"/>
      <c r="BA387" s="104"/>
    </row>
    <row r="388" spans="52:53" x14ac:dyDescent="0.35">
      <c r="AZ388" s="42"/>
      <c r="BA388" s="104"/>
    </row>
    <row r="389" spans="52:53" x14ac:dyDescent="0.35">
      <c r="AZ389" s="42"/>
      <c r="BA389" s="104"/>
    </row>
    <row r="390" spans="52:53" x14ac:dyDescent="0.35">
      <c r="AZ390" s="42"/>
      <c r="BA390" s="104"/>
    </row>
    <row r="391" spans="52:53" x14ac:dyDescent="0.35">
      <c r="AZ391" s="42"/>
      <c r="BA391" s="104"/>
    </row>
    <row r="392" spans="52:53" x14ac:dyDescent="0.35">
      <c r="AZ392" s="42"/>
      <c r="BA392" s="104"/>
    </row>
    <row r="393" spans="52:53" x14ac:dyDescent="0.35">
      <c r="AZ393" s="42"/>
      <c r="BA393" s="104"/>
    </row>
    <row r="394" spans="52:53" x14ac:dyDescent="0.35">
      <c r="AZ394" s="42"/>
      <c r="BA394" s="104"/>
    </row>
    <row r="395" spans="52:53" x14ac:dyDescent="0.35">
      <c r="AZ395" s="42"/>
      <c r="BA395" s="104"/>
    </row>
    <row r="396" spans="52:53" x14ac:dyDescent="0.35">
      <c r="AZ396" s="42"/>
      <c r="BA396" s="104"/>
    </row>
    <row r="397" spans="52:53" x14ac:dyDescent="0.35">
      <c r="AZ397" s="42"/>
      <c r="BA397" s="104"/>
    </row>
    <row r="398" spans="52:53" x14ac:dyDescent="0.35">
      <c r="AZ398" s="42"/>
      <c r="BA398" s="104"/>
    </row>
    <row r="399" spans="52:53" x14ac:dyDescent="0.35">
      <c r="AZ399" s="42"/>
      <c r="BA399" s="104"/>
    </row>
    <row r="400" spans="52:53" x14ac:dyDescent="0.35">
      <c r="AZ400" s="42"/>
      <c r="BA400" s="104"/>
    </row>
    <row r="401" spans="52:53" x14ac:dyDescent="0.35">
      <c r="AZ401" s="42"/>
      <c r="BA401" s="104"/>
    </row>
    <row r="402" spans="52:53" x14ac:dyDescent="0.35">
      <c r="AZ402" s="42"/>
      <c r="BA402" s="104"/>
    </row>
    <row r="403" spans="52:53" x14ac:dyDescent="0.35">
      <c r="AZ403" s="42"/>
      <c r="BA403" s="104"/>
    </row>
    <row r="404" spans="52:53" x14ac:dyDescent="0.35">
      <c r="AZ404" s="42"/>
      <c r="BA404" s="104"/>
    </row>
    <row r="405" spans="52:53" x14ac:dyDescent="0.35">
      <c r="AZ405" s="42"/>
      <c r="BA405" s="104"/>
    </row>
    <row r="406" spans="52:53" x14ac:dyDescent="0.35">
      <c r="AZ406" s="42"/>
      <c r="BA406" s="104"/>
    </row>
    <row r="407" spans="52:53" x14ac:dyDescent="0.35">
      <c r="AZ407" s="42"/>
      <c r="BA407" s="104"/>
    </row>
    <row r="408" spans="52:53" x14ac:dyDescent="0.35">
      <c r="AZ408" s="42"/>
      <c r="BA408" s="104"/>
    </row>
    <row r="409" spans="52:53" x14ac:dyDescent="0.35">
      <c r="AZ409" s="42"/>
      <c r="BA409" s="104"/>
    </row>
    <row r="410" spans="52:53" x14ac:dyDescent="0.35">
      <c r="AZ410" s="42"/>
      <c r="BA410" s="104"/>
    </row>
    <row r="411" spans="52:53" x14ac:dyDescent="0.35">
      <c r="AZ411" s="42"/>
      <c r="BA411" s="104"/>
    </row>
    <row r="412" spans="52:53" x14ac:dyDescent="0.35">
      <c r="AZ412" s="42"/>
      <c r="BA412" s="104"/>
    </row>
    <row r="413" spans="52:53" x14ac:dyDescent="0.35">
      <c r="AZ413" s="42"/>
      <c r="BA413" s="104"/>
    </row>
    <row r="414" spans="52:53" x14ac:dyDescent="0.35">
      <c r="AZ414" s="42"/>
      <c r="BA414" s="104"/>
    </row>
    <row r="415" spans="52:53" x14ac:dyDescent="0.35">
      <c r="AZ415" s="42"/>
      <c r="BA415" s="104"/>
    </row>
    <row r="416" spans="52:53" x14ac:dyDescent="0.35">
      <c r="AZ416" s="42"/>
      <c r="BA416" s="104"/>
    </row>
    <row r="417" spans="52:53" x14ac:dyDescent="0.35">
      <c r="AZ417" s="42"/>
      <c r="BA417" s="104"/>
    </row>
    <row r="418" spans="52:53" x14ac:dyDescent="0.35">
      <c r="AZ418" s="42"/>
      <c r="BA418" s="104"/>
    </row>
    <row r="419" spans="52:53" x14ac:dyDescent="0.35">
      <c r="AZ419" s="42"/>
      <c r="BA419" s="104"/>
    </row>
    <row r="420" spans="52:53" x14ac:dyDescent="0.35">
      <c r="AZ420" s="42"/>
      <c r="BA420" s="104"/>
    </row>
    <row r="421" spans="52:53" x14ac:dyDescent="0.35">
      <c r="AZ421" s="42"/>
      <c r="BA421" s="104"/>
    </row>
    <row r="422" spans="52:53" x14ac:dyDescent="0.35">
      <c r="AZ422" s="42"/>
      <c r="BA422" s="104"/>
    </row>
    <row r="423" spans="52:53" x14ac:dyDescent="0.35">
      <c r="AZ423" s="42"/>
      <c r="BA423" s="104"/>
    </row>
    <row r="424" spans="52:53" x14ac:dyDescent="0.35">
      <c r="AZ424" s="42"/>
      <c r="BA424" s="104"/>
    </row>
    <row r="425" spans="52:53" x14ac:dyDescent="0.35">
      <c r="AZ425" s="42"/>
      <c r="BA425" s="104"/>
    </row>
    <row r="426" spans="52:53" x14ac:dyDescent="0.35">
      <c r="AZ426" s="42"/>
      <c r="BA426" s="104"/>
    </row>
    <row r="427" spans="52:53" x14ac:dyDescent="0.35">
      <c r="AZ427" s="42"/>
      <c r="BA427" s="104"/>
    </row>
    <row r="428" spans="52:53" x14ac:dyDescent="0.35">
      <c r="AZ428" s="42"/>
      <c r="BA428" s="104"/>
    </row>
    <row r="429" spans="52:53" x14ac:dyDescent="0.35">
      <c r="AZ429" s="42"/>
      <c r="BA429" s="104"/>
    </row>
    <row r="430" spans="52:53" x14ac:dyDescent="0.35">
      <c r="AZ430" s="42"/>
      <c r="BA430" s="104"/>
    </row>
    <row r="431" spans="52:53" x14ac:dyDescent="0.35">
      <c r="AZ431" s="42"/>
      <c r="BA431" s="104"/>
    </row>
    <row r="432" spans="52:53" x14ac:dyDescent="0.35">
      <c r="AZ432" s="42"/>
      <c r="BA432" s="104"/>
    </row>
    <row r="433" spans="52:53" x14ac:dyDescent="0.35">
      <c r="AZ433" s="42"/>
      <c r="BA433" s="104"/>
    </row>
    <row r="434" spans="52:53" x14ac:dyDescent="0.35">
      <c r="AZ434" s="42"/>
      <c r="BA434" s="104"/>
    </row>
    <row r="435" spans="52:53" x14ac:dyDescent="0.35">
      <c r="AZ435" s="42"/>
      <c r="BA435" s="104"/>
    </row>
    <row r="436" spans="52:53" x14ac:dyDescent="0.35">
      <c r="AZ436" s="42"/>
      <c r="BA436" s="104"/>
    </row>
    <row r="437" spans="52:53" x14ac:dyDescent="0.35">
      <c r="AZ437" s="42"/>
      <c r="BA437" s="104"/>
    </row>
    <row r="438" spans="52:53" x14ac:dyDescent="0.35">
      <c r="AZ438" s="42"/>
      <c r="BA438" s="104"/>
    </row>
    <row r="439" spans="52:53" x14ac:dyDescent="0.35">
      <c r="AZ439" s="42"/>
      <c r="BA439" s="104"/>
    </row>
    <row r="440" spans="52:53" x14ac:dyDescent="0.35">
      <c r="AZ440" s="42"/>
      <c r="BA440" s="104"/>
    </row>
    <row r="441" spans="52:53" x14ac:dyDescent="0.35">
      <c r="AZ441" s="42"/>
      <c r="BA441" s="104"/>
    </row>
    <row r="442" spans="52:53" x14ac:dyDescent="0.35">
      <c r="AZ442" s="42"/>
      <c r="BA442" s="104"/>
    </row>
    <row r="443" spans="52:53" x14ac:dyDescent="0.35">
      <c r="AZ443" s="42"/>
      <c r="BA443" s="104"/>
    </row>
    <row r="444" spans="52:53" x14ac:dyDescent="0.35">
      <c r="AZ444" s="42"/>
      <c r="BA444" s="104"/>
    </row>
    <row r="445" spans="52:53" x14ac:dyDescent="0.35">
      <c r="AZ445" s="42"/>
      <c r="BA445" s="104"/>
    </row>
    <row r="446" spans="52:53" x14ac:dyDescent="0.35">
      <c r="AZ446" s="42"/>
      <c r="BA446" s="104"/>
    </row>
    <row r="447" spans="52:53" x14ac:dyDescent="0.35">
      <c r="AZ447" s="42"/>
      <c r="BA447" s="104"/>
    </row>
    <row r="448" spans="52:53" x14ac:dyDescent="0.35">
      <c r="AZ448" s="42"/>
      <c r="BA448" s="104"/>
    </row>
    <row r="449" spans="52:53" x14ac:dyDescent="0.35">
      <c r="AZ449" s="42"/>
      <c r="BA449" s="104"/>
    </row>
    <row r="450" spans="52:53" x14ac:dyDescent="0.35">
      <c r="AZ450" s="42"/>
      <c r="BA450" s="104"/>
    </row>
    <row r="451" spans="52:53" x14ac:dyDescent="0.35">
      <c r="AZ451" s="42"/>
      <c r="BA451" s="104"/>
    </row>
    <row r="452" spans="52:53" x14ac:dyDescent="0.35">
      <c r="AZ452" s="42"/>
      <c r="BA452" s="104"/>
    </row>
    <row r="453" spans="52:53" x14ac:dyDescent="0.35">
      <c r="AZ453" s="42"/>
      <c r="BA453" s="104"/>
    </row>
    <row r="454" spans="52:53" x14ac:dyDescent="0.35">
      <c r="AZ454" s="42"/>
      <c r="BA454" s="104"/>
    </row>
    <row r="455" spans="52:53" x14ac:dyDescent="0.35">
      <c r="AZ455" s="42"/>
      <c r="BA455" s="104"/>
    </row>
    <row r="456" spans="52:53" x14ac:dyDescent="0.35">
      <c r="AZ456" s="42"/>
      <c r="BA456" s="104"/>
    </row>
    <row r="457" spans="52:53" x14ac:dyDescent="0.35">
      <c r="AZ457" s="42"/>
      <c r="BA457" s="104"/>
    </row>
    <row r="458" spans="52:53" x14ac:dyDescent="0.35">
      <c r="AZ458" s="42"/>
      <c r="BA458" s="104"/>
    </row>
    <row r="459" spans="52:53" x14ac:dyDescent="0.35">
      <c r="AZ459" s="42"/>
      <c r="BA459" s="104"/>
    </row>
    <row r="460" spans="52:53" x14ac:dyDescent="0.35">
      <c r="AZ460" s="42"/>
      <c r="BA460" s="104"/>
    </row>
    <row r="461" spans="52:53" x14ac:dyDescent="0.35">
      <c r="AZ461" s="42"/>
      <c r="BA461" s="104"/>
    </row>
    <row r="462" spans="52:53" x14ac:dyDescent="0.35">
      <c r="AZ462" s="42"/>
      <c r="BA462" s="104"/>
    </row>
    <row r="463" spans="52:53" x14ac:dyDescent="0.35">
      <c r="AZ463" s="42"/>
      <c r="BA463" s="104"/>
    </row>
    <row r="464" spans="52:53" x14ac:dyDescent="0.35">
      <c r="AZ464" s="42"/>
      <c r="BA464" s="104"/>
    </row>
    <row r="465" spans="52:53" x14ac:dyDescent="0.35">
      <c r="AZ465" s="42"/>
      <c r="BA465" s="104"/>
    </row>
    <row r="466" spans="52:53" x14ac:dyDescent="0.35">
      <c r="AZ466" s="42"/>
      <c r="BA466" s="104"/>
    </row>
    <row r="467" spans="52:53" x14ac:dyDescent="0.35">
      <c r="AZ467" s="42"/>
      <c r="BA467" s="104"/>
    </row>
    <row r="468" spans="52:53" x14ac:dyDescent="0.35">
      <c r="AZ468" s="42"/>
      <c r="BA468" s="104"/>
    </row>
    <row r="469" spans="52:53" x14ac:dyDescent="0.35">
      <c r="AZ469" s="42"/>
      <c r="BA469" s="104"/>
    </row>
    <row r="470" spans="52:53" x14ac:dyDescent="0.35">
      <c r="AZ470" s="42"/>
      <c r="BA470" s="104"/>
    </row>
    <row r="471" spans="52:53" x14ac:dyDescent="0.35">
      <c r="AZ471" s="42"/>
      <c r="BA471" s="104"/>
    </row>
    <row r="472" spans="52:53" x14ac:dyDescent="0.35">
      <c r="AZ472" s="42"/>
      <c r="BA472" s="104"/>
    </row>
    <row r="473" spans="52:53" x14ac:dyDescent="0.35">
      <c r="AZ473" s="42"/>
      <c r="BA473" s="104"/>
    </row>
    <row r="474" spans="52:53" x14ac:dyDescent="0.35">
      <c r="AZ474" s="42"/>
      <c r="BA474" s="104"/>
    </row>
    <row r="475" spans="52:53" x14ac:dyDescent="0.35">
      <c r="AZ475" s="42"/>
      <c r="BA475" s="104"/>
    </row>
    <row r="476" spans="52:53" x14ac:dyDescent="0.35">
      <c r="AZ476" s="42"/>
      <c r="BA476" s="104"/>
    </row>
    <row r="477" spans="52:53" x14ac:dyDescent="0.35">
      <c r="AZ477" s="42"/>
      <c r="BA477" s="104"/>
    </row>
    <row r="478" spans="52:53" x14ac:dyDescent="0.35">
      <c r="AZ478" s="42"/>
      <c r="BA478" s="104"/>
    </row>
    <row r="479" spans="52:53" x14ac:dyDescent="0.35">
      <c r="AZ479" s="42"/>
      <c r="BA479" s="104"/>
    </row>
    <row r="480" spans="52:53" x14ac:dyDescent="0.35">
      <c r="AZ480" s="42"/>
      <c r="BA480" s="104"/>
    </row>
    <row r="481" spans="52:53" x14ac:dyDescent="0.35">
      <c r="AZ481" s="42"/>
      <c r="BA481" s="104"/>
    </row>
    <row r="482" spans="52:53" x14ac:dyDescent="0.35">
      <c r="AZ482" s="42"/>
      <c r="BA482" s="104"/>
    </row>
    <row r="483" spans="52:53" x14ac:dyDescent="0.35">
      <c r="AZ483" s="42"/>
      <c r="BA483" s="104"/>
    </row>
    <row r="484" spans="52:53" x14ac:dyDescent="0.35">
      <c r="AZ484" s="42"/>
      <c r="BA484" s="104"/>
    </row>
    <row r="485" spans="52:53" x14ac:dyDescent="0.35">
      <c r="AZ485" s="42"/>
      <c r="BA485" s="104"/>
    </row>
    <row r="486" spans="52:53" x14ac:dyDescent="0.35">
      <c r="AZ486" s="42"/>
      <c r="BA486" s="104"/>
    </row>
    <row r="487" spans="52:53" x14ac:dyDescent="0.35">
      <c r="AZ487" s="42"/>
      <c r="BA487" s="104"/>
    </row>
    <row r="488" spans="52:53" x14ac:dyDescent="0.35">
      <c r="AZ488" s="42"/>
      <c r="BA488" s="104"/>
    </row>
    <row r="489" spans="52:53" x14ac:dyDescent="0.35">
      <c r="AZ489" s="42"/>
      <c r="BA489" s="104"/>
    </row>
    <row r="490" spans="52:53" x14ac:dyDescent="0.35">
      <c r="AZ490" s="42"/>
      <c r="BA490" s="104"/>
    </row>
    <row r="491" spans="52:53" x14ac:dyDescent="0.35">
      <c r="AZ491" s="42"/>
      <c r="BA491" s="104"/>
    </row>
    <row r="492" spans="52:53" x14ac:dyDescent="0.35">
      <c r="AZ492" s="42"/>
      <c r="BA492" s="104"/>
    </row>
    <row r="493" spans="52:53" x14ac:dyDescent="0.35">
      <c r="AZ493" s="42"/>
      <c r="BA493" s="104"/>
    </row>
    <row r="494" spans="52:53" x14ac:dyDescent="0.35">
      <c r="AZ494" s="42"/>
      <c r="BA494" s="104"/>
    </row>
    <row r="495" spans="52:53" x14ac:dyDescent="0.35">
      <c r="AZ495" s="42"/>
      <c r="BA495" s="104"/>
    </row>
    <row r="496" spans="52:53" x14ac:dyDescent="0.35">
      <c r="AZ496" s="42"/>
      <c r="BA496" s="104"/>
    </row>
    <row r="497" spans="52:53" x14ac:dyDescent="0.35">
      <c r="AZ497" s="42"/>
      <c r="BA497" s="104"/>
    </row>
    <row r="498" spans="52:53" x14ac:dyDescent="0.35">
      <c r="AZ498" s="42"/>
      <c r="BA498" s="104"/>
    </row>
    <row r="499" spans="52:53" x14ac:dyDescent="0.35">
      <c r="AZ499" s="42"/>
      <c r="BA499" s="104"/>
    </row>
    <row r="500" spans="52:53" x14ac:dyDescent="0.35">
      <c r="AZ500" s="42"/>
      <c r="BA500" s="104"/>
    </row>
    <row r="501" spans="52:53" x14ac:dyDescent="0.35">
      <c r="AZ501" s="42"/>
      <c r="BA501" s="104"/>
    </row>
    <row r="502" spans="52:53" x14ac:dyDescent="0.35">
      <c r="AZ502" s="42"/>
      <c r="BA502" s="104"/>
    </row>
    <row r="503" spans="52:53" x14ac:dyDescent="0.35">
      <c r="AZ503" s="42"/>
      <c r="BA503" s="104"/>
    </row>
    <row r="504" spans="52:53" x14ac:dyDescent="0.35">
      <c r="AZ504" s="42"/>
      <c r="BA504" s="104"/>
    </row>
    <row r="505" spans="52:53" x14ac:dyDescent="0.35">
      <c r="AZ505" s="42"/>
      <c r="BA505" s="104"/>
    </row>
    <row r="506" spans="52:53" x14ac:dyDescent="0.35">
      <c r="AZ506" s="42"/>
      <c r="BA506" s="104"/>
    </row>
    <row r="507" spans="52:53" x14ac:dyDescent="0.35">
      <c r="AZ507" s="42"/>
      <c r="BA507" s="104"/>
    </row>
    <row r="508" spans="52:53" x14ac:dyDescent="0.35">
      <c r="AZ508" s="42"/>
      <c r="BA508" s="104"/>
    </row>
    <row r="509" spans="52:53" x14ac:dyDescent="0.35">
      <c r="AZ509" s="42"/>
      <c r="BA509" s="104"/>
    </row>
    <row r="510" spans="52:53" x14ac:dyDescent="0.35">
      <c r="AZ510" s="42"/>
      <c r="BA510" s="104"/>
    </row>
    <row r="511" spans="52:53" x14ac:dyDescent="0.35">
      <c r="AZ511" s="42"/>
      <c r="BA511" s="104"/>
    </row>
    <row r="512" spans="52:53" x14ac:dyDescent="0.35">
      <c r="AZ512" s="42"/>
      <c r="BA512" s="104"/>
    </row>
    <row r="513" spans="52:53" x14ac:dyDescent="0.35">
      <c r="AZ513" s="42"/>
      <c r="BA513" s="104"/>
    </row>
    <row r="514" spans="52:53" x14ac:dyDescent="0.35">
      <c r="AZ514" s="42"/>
      <c r="BA514" s="104"/>
    </row>
    <row r="515" spans="52:53" x14ac:dyDescent="0.35">
      <c r="AZ515" s="42"/>
      <c r="BA515" s="104"/>
    </row>
    <row r="516" spans="52:53" x14ac:dyDescent="0.35">
      <c r="AZ516" s="42"/>
      <c r="BA516" s="104"/>
    </row>
    <row r="517" spans="52:53" x14ac:dyDescent="0.35">
      <c r="AZ517" s="42"/>
      <c r="BA517" s="104"/>
    </row>
    <row r="518" spans="52:53" x14ac:dyDescent="0.35">
      <c r="AZ518" s="42"/>
      <c r="BA518" s="104"/>
    </row>
    <row r="519" spans="52:53" x14ac:dyDescent="0.35">
      <c r="AZ519" s="42"/>
      <c r="BA519" s="104"/>
    </row>
    <row r="520" spans="52:53" x14ac:dyDescent="0.35">
      <c r="AZ520" s="42"/>
      <c r="BA520" s="104"/>
    </row>
    <row r="521" spans="52:53" x14ac:dyDescent="0.35">
      <c r="AZ521" s="42"/>
      <c r="BA521" s="104"/>
    </row>
    <row r="522" spans="52:53" x14ac:dyDescent="0.35">
      <c r="AZ522" s="42"/>
      <c r="BA522" s="104"/>
    </row>
    <row r="523" spans="52:53" x14ac:dyDescent="0.35">
      <c r="AZ523" s="42"/>
      <c r="BA523" s="104"/>
    </row>
    <row r="524" spans="52:53" x14ac:dyDescent="0.35">
      <c r="AZ524" s="42"/>
      <c r="BA524" s="104"/>
    </row>
    <row r="525" spans="52:53" x14ac:dyDescent="0.35">
      <c r="AZ525" s="42"/>
      <c r="BA525" s="104"/>
    </row>
    <row r="526" spans="52:53" x14ac:dyDescent="0.35">
      <c r="AZ526" s="42"/>
      <c r="BA526" s="104"/>
    </row>
    <row r="527" spans="52:53" x14ac:dyDescent="0.35">
      <c r="AZ527" s="42"/>
      <c r="BA527" s="104"/>
    </row>
    <row r="528" spans="52:53" x14ac:dyDescent="0.35">
      <c r="AZ528" s="42"/>
      <c r="BA528" s="104"/>
    </row>
    <row r="529" spans="52:53" x14ac:dyDescent="0.35">
      <c r="AZ529" s="42"/>
      <c r="BA529" s="104"/>
    </row>
    <row r="530" spans="52:53" x14ac:dyDescent="0.35">
      <c r="AZ530" s="42"/>
      <c r="BA530" s="104"/>
    </row>
    <row r="531" spans="52:53" x14ac:dyDescent="0.35">
      <c r="AZ531" s="42"/>
      <c r="BA531" s="104"/>
    </row>
    <row r="532" spans="52:53" x14ac:dyDescent="0.35">
      <c r="AZ532" s="42"/>
      <c r="BA532" s="104"/>
    </row>
    <row r="533" spans="52:53" x14ac:dyDescent="0.35">
      <c r="AZ533" s="42"/>
      <c r="BA533" s="104"/>
    </row>
    <row r="534" spans="52:53" x14ac:dyDescent="0.35">
      <c r="AZ534" s="42"/>
      <c r="BA534" s="104"/>
    </row>
    <row r="535" spans="52:53" x14ac:dyDescent="0.35">
      <c r="AZ535" s="42"/>
      <c r="BA535" s="104"/>
    </row>
    <row r="536" spans="52:53" x14ac:dyDescent="0.35">
      <c r="AZ536" s="42"/>
      <c r="BA536" s="104"/>
    </row>
    <row r="537" spans="52:53" x14ac:dyDescent="0.35">
      <c r="AZ537" s="42"/>
      <c r="BA537" s="104"/>
    </row>
    <row r="538" spans="52:53" x14ac:dyDescent="0.35">
      <c r="AZ538" s="42"/>
      <c r="BA538" s="104"/>
    </row>
    <row r="539" spans="52:53" x14ac:dyDescent="0.35">
      <c r="AZ539" s="42"/>
      <c r="BA539" s="104"/>
    </row>
    <row r="540" spans="52:53" x14ac:dyDescent="0.35">
      <c r="AZ540" s="42"/>
      <c r="BA540" s="104"/>
    </row>
    <row r="541" spans="52:53" x14ac:dyDescent="0.35">
      <c r="AZ541" s="42"/>
      <c r="BA541" s="104"/>
    </row>
    <row r="542" spans="52:53" x14ac:dyDescent="0.35">
      <c r="AZ542" s="42"/>
      <c r="BA542" s="104"/>
    </row>
    <row r="543" spans="52:53" x14ac:dyDescent="0.35">
      <c r="AZ543" s="42"/>
      <c r="BA543" s="104"/>
    </row>
    <row r="544" spans="52:53" x14ac:dyDescent="0.35">
      <c r="AZ544" s="42"/>
      <c r="BA544" s="104"/>
    </row>
    <row r="545" spans="52:53" x14ac:dyDescent="0.35">
      <c r="AZ545" s="42"/>
      <c r="BA545" s="104"/>
    </row>
    <row r="546" spans="52:53" x14ac:dyDescent="0.35">
      <c r="AZ546" s="42"/>
      <c r="BA546" s="104"/>
    </row>
    <row r="547" spans="52:53" x14ac:dyDescent="0.35">
      <c r="AZ547" s="42"/>
      <c r="BA547" s="104"/>
    </row>
    <row r="548" spans="52:53" x14ac:dyDescent="0.35">
      <c r="AZ548" s="42"/>
      <c r="BA548" s="104"/>
    </row>
    <row r="549" spans="52:53" x14ac:dyDescent="0.35">
      <c r="AZ549" s="42"/>
      <c r="BA549" s="104"/>
    </row>
    <row r="550" spans="52:53" x14ac:dyDescent="0.35">
      <c r="AZ550" s="42"/>
      <c r="BA550" s="104"/>
    </row>
    <row r="551" spans="52:53" x14ac:dyDescent="0.35">
      <c r="AZ551" s="42"/>
      <c r="BA551" s="104"/>
    </row>
    <row r="552" spans="52:53" x14ac:dyDescent="0.35">
      <c r="AZ552" s="42"/>
      <c r="BA552" s="104"/>
    </row>
    <row r="553" spans="52:53" x14ac:dyDescent="0.35">
      <c r="AZ553" s="42"/>
      <c r="BA553" s="104"/>
    </row>
    <row r="554" spans="52:53" x14ac:dyDescent="0.35">
      <c r="AZ554" s="42"/>
      <c r="BA554" s="104"/>
    </row>
    <row r="555" spans="52:53" x14ac:dyDescent="0.35">
      <c r="AZ555" s="42"/>
      <c r="BA555" s="104"/>
    </row>
    <row r="556" spans="52:53" x14ac:dyDescent="0.35">
      <c r="AZ556" s="42"/>
      <c r="BA556" s="104"/>
    </row>
    <row r="557" spans="52:53" x14ac:dyDescent="0.35">
      <c r="AZ557" s="42"/>
      <c r="BA557" s="104"/>
    </row>
    <row r="558" spans="52:53" x14ac:dyDescent="0.35">
      <c r="AZ558" s="42"/>
      <c r="BA558" s="104"/>
    </row>
    <row r="559" spans="52:53" x14ac:dyDescent="0.35">
      <c r="AZ559" s="42"/>
      <c r="BA559" s="104"/>
    </row>
    <row r="560" spans="52:53" x14ac:dyDescent="0.35">
      <c r="AZ560" s="42"/>
      <c r="BA560" s="104"/>
    </row>
    <row r="561" spans="52:53" x14ac:dyDescent="0.35">
      <c r="AZ561" s="42"/>
      <c r="BA561" s="104"/>
    </row>
    <row r="562" spans="52:53" x14ac:dyDescent="0.35">
      <c r="AZ562" s="42"/>
      <c r="BA562" s="104"/>
    </row>
    <row r="563" spans="52:53" x14ac:dyDescent="0.35">
      <c r="AZ563" s="42"/>
      <c r="BA563" s="104"/>
    </row>
    <row r="564" spans="52:53" x14ac:dyDescent="0.35">
      <c r="AZ564" s="42"/>
      <c r="BA564" s="104"/>
    </row>
    <row r="565" spans="52:53" x14ac:dyDescent="0.35">
      <c r="AZ565" s="42"/>
      <c r="BA565" s="104"/>
    </row>
    <row r="566" spans="52:53" x14ac:dyDescent="0.35">
      <c r="AZ566" s="42"/>
      <c r="BA566" s="104"/>
    </row>
    <row r="567" spans="52:53" x14ac:dyDescent="0.35">
      <c r="AZ567" s="42"/>
      <c r="BA567" s="104"/>
    </row>
    <row r="568" spans="52:53" x14ac:dyDescent="0.35">
      <c r="AZ568" s="42"/>
      <c r="BA568" s="104"/>
    </row>
    <row r="569" spans="52:53" x14ac:dyDescent="0.35">
      <c r="AZ569" s="42"/>
      <c r="BA569" s="104"/>
    </row>
    <row r="570" spans="52:53" x14ac:dyDescent="0.35">
      <c r="AZ570" s="42"/>
      <c r="BA570" s="104"/>
    </row>
    <row r="571" spans="52:53" x14ac:dyDescent="0.35">
      <c r="AZ571" s="42"/>
      <c r="BA571" s="104"/>
    </row>
    <row r="572" spans="52:53" x14ac:dyDescent="0.35">
      <c r="AZ572" s="42"/>
      <c r="BA572" s="104"/>
    </row>
    <row r="573" spans="52:53" x14ac:dyDescent="0.35">
      <c r="AZ573" s="42"/>
      <c r="BA573" s="104"/>
    </row>
    <row r="574" spans="52:53" x14ac:dyDescent="0.35">
      <c r="AZ574" s="42"/>
      <c r="BA574" s="104"/>
    </row>
    <row r="575" spans="52:53" x14ac:dyDescent="0.35">
      <c r="AZ575" s="42"/>
      <c r="BA575" s="104"/>
    </row>
    <row r="576" spans="52:53" x14ac:dyDescent="0.35">
      <c r="AZ576" s="42"/>
      <c r="BA576" s="104"/>
    </row>
    <row r="577" spans="52:53" x14ac:dyDescent="0.35">
      <c r="AZ577" s="42"/>
      <c r="BA577" s="104"/>
    </row>
    <row r="578" spans="52:53" x14ac:dyDescent="0.35">
      <c r="AZ578" s="42"/>
      <c r="BA578" s="104"/>
    </row>
    <row r="579" spans="52:53" x14ac:dyDescent="0.35">
      <c r="AZ579" s="42"/>
      <c r="BA579" s="104"/>
    </row>
    <row r="580" spans="52:53" x14ac:dyDescent="0.35">
      <c r="AZ580" s="42"/>
      <c r="BA580" s="104"/>
    </row>
    <row r="581" spans="52:53" x14ac:dyDescent="0.35">
      <c r="AZ581" s="42"/>
      <c r="BA581" s="104"/>
    </row>
    <row r="582" spans="52:53" x14ac:dyDescent="0.35">
      <c r="AZ582" s="42"/>
      <c r="BA582" s="104"/>
    </row>
    <row r="583" spans="52:53" x14ac:dyDescent="0.35">
      <c r="AZ583" s="42"/>
      <c r="BA583" s="104"/>
    </row>
    <row r="584" spans="52:53" x14ac:dyDescent="0.35">
      <c r="AZ584" s="42"/>
      <c r="BA584" s="104"/>
    </row>
    <row r="585" spans="52:53" x14ac:dyDescent="0.35">
      <c r="AZ585" s="42"/>
      <c r="BA585" s="104"/>
    </row>
    <row r="586" spans="52:53" x14ac:dyDescent="0.35">
      <c r="AZ586" s="42"/>
      <c r="BA586" s="104"/>
    </row>
    <row r="587" spans="52:53" x14ac:dyDescent="0.35">
      <c r="AZ587" s="42"/>
      <c r="BA587" s="104"/>
    </row>
    <row r="588" spans="52:53" x14ac:dyDescent="0.35">
      <c r="AZ588" s="42"/>
      <c r="BA588" s="104"/>
    </row>
    <row r="589" spans="52:53" x14ac:dyDescent="0.35">
      <c r="AZ589" s="42"/>
      <c r="BA589" s="104"/>
    </row>
    <row r="590" spans="52:53" x14ac:dyDescent="0.35">
      <c r="AZ590" s="42"/>
      <c r="BA590" s="104"/>
    </row>
    <row r="591" spans="52:53" x14ac:dyDescent="0.35">
      <c r="AZ591" s="42"/>
      <c r="BA591" s="104"/>
    </row>
    <row r="592" spans="52:53" x14ac:dyDescent="0.35">
      <c r="AZ592" s="42"/>
      <c r="BA592" s="104"/>
    </row>
    <row r="593" spans="52:53" x14ac:dyDescent="0.35">
      <c r="AZ593" s="42"/>
      <c r="BA593" s="104"/>
    </row>
    <row r="594" spans="52:53" x14ac:dyDescent="0.35">
      <c r="AZ594" s="42"/>
      <c r="BA594" s="104"/>
    </row>
    <row r="595" spans="52:53" x14ac:dyDescent="0.35">
      <c r="AZ595" s="42"/>
      <c r="BA595" s="104"/>
    </row>
    <row r="596" spans="52:53" x14ac:dyDescent="0.35">
      <c r="AZ596" s="42"/>
      <c r="BA596" s="104"/>
    </row>
    <row r="597" spans="52:53" x14ac:dyDescent="0.35">
      <c r="AZ597" s="42"/>
      <c r="BA597" s="104"/>
    </row>
    <row r="598" spans="52:53" x14ac:dyDescent="0.35">
      <c r="AZ598" s="42"/>
      <c r="BA598" s="104"/>
    </row>
    <row r="599" spans="52:53" x14ac:dyDescent="0.35">
      <c r="AZ599" s="42"/>
      <c r="BA599" s="104"/>
    </row>
    <row r="600" spans="52:53" x14ac:dyDescent="0.35">
      <c r="AZ600" s="42"/>
      <c r="BA600" s="104"/>
    </row>
    <row r="601" spans="52:53" x14ac:dyDescent="0.35">
      <c r="AZ601" s="42"/>
      <c r="BA601" s="104"/>
    </row>
    <row r="602" spans="52:53" x14ac:dyDescent="0.35">
      <c r="AZ602" s="42"/>
      <c r="BA602" s="104"/>
    </row>
    <row r="603" spans="52:53" x14ac:dyDescent="0.35">
      <c r="AZ603" s="42"/>
      <c r="BA603" s="104"/>
    </row>
    <row r="604" spans="52:53" x14ac:dyDescent="0.35">
      <c r="AZ604" s="42"/>
      <c r="BA604" s="104"/>
    </row>
    <row r="605" spans="52:53" x14ac:dyDescent="0.35">
      <c r="AZ605" s="42"/>
      <c r="BA605" s="104"/>
    </row>
    <row r="606" spans="52:53" x14ac:dyDescent="0.35">
      <c r="AZ606" s="42"/>
      <c r="BA606" s="104"/>
    </row>
    <row r="607" spans="52:53" x14ac:dyDescent="0.35">
      <c r="AZ607" s="42"/>
      <c r="BA607" s="104"/>
    </row>
    <row r="608" spans="52:53" x14ac:dyDescent="0.35">
      <c r="AZ608" s="42"/>
      <c r="BA608" s="104"/>
    </row>
    <row r="609" spans="52:53" x14ac:dyDescent="0.35">
      <c r="AZ609" s="42"/>
      <c r="BA609" s="104"/>
    </row>
    <row r="610" spans="52:53" x14ac:dyDescent="0.35">
      <c r="AZ610" s="42"/>
      <c r="BA610" s="104"/>
    </row>
    <row r="611" spans="52:53" x14ac:dyDescent="0.35">
      <c r="AZ611" s="42"/>
      <c r="BA611" s="104"/>
    </row>
    <row r="612" spans="52:53" x14ac:dyDescent="0.35">
      <c r="AZ612" s="42"/>
      <c r="BA612" s="104"/>
    </row>
    <row r="613" spans="52:53" x14ac:dyDescent="0.35">
      <c r="AZ613" s="42"/>
      <c r="BA613" s="104"/>
    </row>
    <row r="614" spans="52:53" x14ac:dyDescent="0.35">
      <c r="AZ614" s="42"/>
      <c r="BA614" s="104"/>
    </row>
    <row r="615" spans="52:53" x14ac:dyDescent="0.35">
      <c r="AZ615" s="42"/>
      <c r="BA615" s="104"/>
    </row>
    <row r="616" spans="52:53" x14ac:dyDescent="0.35">
      <c r="AZ616" s="42"/>
      <c r="BA616" s="104"/>
    </row>
    <row r="617" spans="52:53" x14ac:dyDescent="0.35">
      <c r="AZ617" s="42"/>
      <c r="BA617" s="104"/>
    </row>
    <row r="618" spans="52:53" x14ac:dyDescent="0.35">
      <c r="AZ618" s="42"/>
      <c r="BA618" s="104"/>
    </row>
    <row r="619" spans="52:53" x14ac:dyDescent="0.35">
      <c r="AZ619" s="42"/>
      <c r="BA619" s="104"/>
    </row>
    <row r="620" spans="52:53" x14ac:dyDescent="0.35">
      <c r="AZ620" s="42"/>
      <c r="BA620" s="104"/>
    </row>
    <row r="621" spans="52:53" x14ac:dyDescent="0.35">
      <c r="AZ621" s="42"/>
      <c r="BA621" s="104"/>
    </row>
    <row r="622" spans="52:53" x14ac:dyDescent="0.35">
      <c r="AZ622" s="42"/>
      <c r="BA622" s="104"/>
    </row>
    <row r="623" spans="52:53" x14ac:dyDescent="0.35">
      <c r="AZ623" s="42"/>
      <c r="BA623" s="104"/>
    </row>
    <row r="624" spans="52:53" x14ac:dyDescent="0.35">
      <c r="AZ624" s="42"/>
      <c r="BA624" s="104"/>
    </row>
    <row r="625" spans="52:53" x14ac:dyDescent="0.35">
      <c r="AZ625" s="42"/>
      <c r="BA625" s="104"/>
    </row>
    <row r="626" spans="52:53" x14ac:dyDescent="0.35">
      <c r="AZ626" s="42"/>
      <c r="BA626" s="104"/>
    </row>
    <row r="627" spans="52:53" x14ac:dyDescent="0.35">
      <c r="AZ627" s="42"/>
      <c r="BA627" s="104"/>
    </row>
    <row r="628" spans="52:53" x14ac:dyDescent="0.35">
      <c r="AZ628" s="42"/>
      <c r="BA628" s="104"/>
    </row>
    <row r="629" spans="52:53" x14ac:dyDescent="0.35">
      <c r="AZ629" s="42"/>
      <c r="BA629" s="104"/>
    </row>
    <row r="630" spans="52:53" x14ac:dyDescent="0.35">
      <c r="AZ630" s="42"/>
      <c r="BA630" s="104"/>
    </row>
    <row r="631" spans="52:53" x14ac:dyDescent="0.35">
      <c r="AZ631" s="42"/>
      <c r="BA631" s="104"/>
    </row>
    <row r="632" spans="52:53" x14ac:dyDescent="0.35">
      <c r="AZ632" s="42"/>
      <c r="BA632" s="104"/>
    </row>
    <row r="633" spans="52:53" x14ac:dyDescent="0.35">
      <c r="AZ633" s="42"/>
      <c r="BA633" s="104"/>
    </row>
    <row r="634" spans="52:53" x14ac:dyDescent="0.35">
      <c r="AZ634" s="42"/>
      <c r="BA634" s="104"/>
    </row>
    <row r="635" spans="52:53" x14ac:dyDescent="0.35">
      <c r="AZ635" s="42"/>
      <c r="BA635" s="104"/>
    </row>
    <row r="636" spans="52:53" x14ac:dyDescent="0.35">
      <c r="AZ636" s="42"/>
      <c r="BA636" s="104"/>
    </row>
    <row r="637" spans="52:53" x14ac:dyDescent="0.35">
      <c r="AZ637" s="42"/>
      <c r="BA637" s="104"/>
    </row>
    <row r="638" spans="52:53" x14ac:dyDescent="0.35">
      <c r="AZ638" s="42"/>
      <c r="BA638" s="104"/>
    </row>
    <row r="639" spans="52:53" x14ac:dyDescent="0.35">
      <c r="AZ639" s="42"/>
      <c r="BA639" s="104"/>
    </row>
    <row r="640" spans="52:53" x14ac:dyDescent="0.35">
      <c r="AZ640" s="42"/>
      <c r="BA640" s="104"/>
    </row>
    <row r="641" spans="52:53" x14ac:dyDescent="0.35">
      <c r="AZ641" s="42"/>
      <c r="BA641" s="104"/>
    </row>
    <row r="642" spans="52:53" x14ac:dyDescent="0.35">
      <c r="AZ642" s="42"/>
      <c r="BA642" s="104"/>
    </row>
    <row r="643" spans="52:53" x14ac:dyDescent="0.35">
      <c r="AZ643" s="42"/>
      <c r="BA643" s="104"/>
    </row>
    <row r="644" spans="52:53" x14ac:dyDescent="0.35">
      <c r="AZ644" s="42"/>
      <c r="BA644" s="104"/>
    </row>
    <row r="645" spans="52:53" x14ac:dyDescent="0.35">
      <c r="AZ645" s="42"/>
      <c r="BA645" s="104"/>
    </row>
    <row r="646" spans="52:53" x14ac:dyDescent="0.35">
      <c r="AZ646" s="42"/>
      <c r="BA646" s="104"/>
    </row>
    <row r="647" spans="52:53" x14ac:dyDescent="0.35">
      <c r="AZ647" s="42"/>
      <c r="BA647" s="104"/>
    </row>
    <row r="648" spans="52:53" x14ac:dyDescent="0.35">
      <c r="AZ648" s="42"/>
      <c r="BA648" s="104"/>
    </row>
    <row r="649" spans="52:53" x14ac:dyDescent="0.35">
      <c r="AZ649" s="42"/>
      <c r="BA649" s="104"/>
    </row>
    <row r="650" spans="52:53" x14ac:dyDescent="0.35">
      <c r="AZ650" s="42"/>
      <c r="BA650" s="104"/>
    </row>
    <row r="651" spans="52:53" x14ac:dyDescent="0.35">
      <c r="AZ651" s="42"/>
      <c r="BA651" s="104"/>
    </row>
    <row r="652" spans="52:53" x14ac:dyDescent="0.35">
      <c r="AZ652" s="42"/>
      <c r="BA652" s="104"/>
    </row>
    <row r="653" spans="52:53" x14ac:dyDescent="0.35">
      <c r="AZ653" s="42"/>
      <c r="BA653" s="104"/>
    </row>
    <row r="654" spans="52:53" x14ac:dyDescent="0.35">
      <c r="AZ654" s="42"/>
      <c r="BA654" s="104"/>
    </row>
    <row r="655" spans="52:53" x14ac:dyDescent="0.35">
      <c r="AZ655" s="42"/>
      <c r="BA655" s="104"/>
    </row>
    <row r="656" spans="52:53" x14ac:dyDescent="0.35">
      <c r="AZ656" s="42"/>
      <c r="BA656" s="104"/>
    </row>
    <row r="657" spans="52:53" x14ac:dyDescent="0.35">
      <c r="AZ657" s="42"/>
      <c r="BA657" s="104"/>
    </row>
    <row r="658" spans="52:53" x14ac:dyDescent="0.35">
      <c r="AZ658" s="42"/>
      <c r="BA658" s="104"/>
    </row>
    <row r="659" spans="52:53" x14ac:dyDescent="0.35">
      <c r="AZ659" s="42"/>
      <c r="BA659" s="104"/>
    </row>
    <row r="660" spans="52:53" x14ac:dyDescent="0.35">
      <c r="AZ660" s="42"/>
      <c r="BA660" s="104"/>
    </row>
    <row r="661" spans="52:53" x14ac:dyDescent="0.35">
      <c r="AZ661" s="42"/>
      <c r="BA661" s="104"/>
    </row>
    <row r="662" spans="52:53" x14ac:dyDescent="0.35">
      <c r="AZ662" s="42"/>
      <c r="BA662" s="104"/>
    </row>
    <row r="663" spans="52:53" x14ac:dyDescent="0.35">
      <c r="AZ663" s="42"/>
      <c r="BA663" s="104"/>
    </row>
    <row r="664" spans="52:53" x14ac:dyDescent="0.35">
      <c r="AZ664" s="42"/>
      <c r="BA664" s="104"/>
    </row>
    <row r="665" spans="52:53" x14ac:dyDescent="0.35">
      <c r="AZ665" s="42"/>
      <c r="BA665" s="104"/>
    </row>
    <row r="666" spans="52:53" x14ac:dyDescent="0.35">
      <c r="AZ666" s="42"/>
      <c r="BA666" s="104"/>
    </row>
    <row r="667" spans="52:53" x14ac:dyDescent="0.35">
      <c r="AZ667" s="42"/>
      <c r="BA667" s="104"/>
    </row>
    <row r="668" spans="52:53" x14ac:dyDescent="0.35">
      <c r="AZ668" s="42"/>
      <c r="BA668" s="104"/>
    </row>
    <row r="669" spans="52:53" x14ac:dyDescent="0.35">
      <c r="AZ669" s="42"/>
      <c r="BA669" s="104"/>
    </row>
    <row r="670" spans="52:53" x14ac:dyDescent="0.35">
      <c r="AZ670" s="42"/>
      <c r="BA670" s="104"/>
    </row>
    <row r="671" spans="52:53" x14ac:dyDescent="0.35">
      <c r="AZ671" s="42"/>
      <c r="BA671" s="104"/>
    </row>
    <row r="672" spans="52:53" x14ac:dyDescent="0.35">
      <c r="AZ672" s="42"/>
      <c r="BA672" s="104"/>
    </row>
    <row r="673" spans="52:53" x14ac:dyDescent="0.35">
      <c r="AZ673" s="42"/>
      <c r="BA673" s="104"/>
    </row>
    <row r="674" spans="52:53" x14ac:dyDescent="0.35">
      <c r="AZ674" s="42"/>
      <c r="BA674" s="104"/>
    </row>
    <row r="675" spans="52:53" x14ac:dyDescent="0.35">
      <c r="AZ675" s="42"/>
      <c r="BA675" s="104"/>
    </row>
    <row r="676" spans="52:53" x14ac:dyDescent="0.35">
      <c r="AZ676" s="42"/>
      <c r="BA676" s="104"/>
    </row>
    <row r="677" spans="52:53" x14ac:dyDescent="0.35">
      <c r="AZ677" s="42"/>
      <c r="BA677" s="104"/>
    </row>
    <row r="678" spans="52:53" x14ac:dyDescent="0.35">
      <c r="AZ678" s="42"/>
      <c r="BA678" s="104"/>
    </row>
    <row r="679" spans="52:53" x14ac:dyDescent="0.35">
      <c r="AZ679" s="42"/>
      <c r="BA679" s="104"/>
    </row>
    <row r="680" spans="52:53" x14ac:dyDescent="0.35">
      <c r="AZ680" s="42"/>
      <c r="BA680" s="104"/>
    </row>
    <row r="681" spans="52:53" x14ac:dyDescent="0.35">
      <c r="AZ681" s="42"/>
      <c r="BA681" s="104"/>
    </row>
    <row r="682" spans="52:53" x14ac:dyDescent="0.35">
      <c r="AZ682" s="42"/>
      <c r="BA682" s="104"/>
    </row>
    <row r="683" spans="52:53" x14ac:dyDescent="0.35">
      <c r="AZ683" s="42"/>
      <c r="BA683" s="104"/>
    </row>
    <row r="684" spans="52:53" x14ac:dyDescent="0.35">
      <c r="AZ684" s="42"/>
      <c r="BA684" s="104"/>
    </row>
    <row r="685" spans="52:53" x14ac:dyDescent="0.35">
      <c r="AZ685" s="42"/>
      <c r="BA685" s="104"/>
    </row>
    <row r="686" spans="52:53" x14ac:dyDescent="0.35">
      <c r="AZ686" s="42"/>
      <c r="BA686" s="104"/>
    </row>
    <row r="687" spans="52:53" x14ac:dyDescent="0.35">
      <c r="AZ687" s="42"/>
      <c r="BA687" s="104"/>
    </row>
    <row r="688" spans="52:53" x14ac:dyDescent="0.35">
      <c r="AZ688" s="42"/>
      <c r="BA688" s="104"/>
    </row>
    <row r="689" spans="52:53" x14ac:dyDescent="0.35">
      <c r="AZ689" s="42"/>
      <c r="BA689" s="104"/>
    </row>
    <row r="690" spans="52:53" x14ac:dyDescent="0.35">
      <c r="AZ690" s="42"/>
      <c r="BA690" s="104"/>
    </row>
    <row r="691" spans="52:53" x14ac:dyDescent="0.35">
      <c r="AZ691" s="42"/>
      <c r="BA691" s="104"/>
    </row>
    <row r="692" spans="52:53" x14ac:dyDescent="0.35">
      <c r="AZ692" s="42"/>
      <c r="BA692" s="104"/>
    </row>
    <row r="693" spans="52:53" x14ac:dyDescent="0.35">
      <c r="AZ693" s="42"/>
      <c r="BA693" s="104"/>
    </row>
    <row r="694" spans="52:53" x14ac:dyDescent="0.35">
      <c r="AZ694" s="42"/>
      <c r="BA694" s="104"/>
    </row>
    <row r="695" spans="52:53" x14ac:dyDescent="0.35">
      <c r="AZ695" s="42"/>
      <c r="BA695" s="104"/>
    </row>
    <row r="696" spans="52:53" x14ac:dyDescent="0.35">
      <c r="AZ696" s="42"/>
      <c r="BA696" s="104"/>
    </row>
    <row r="697" spans="52:53" x14ac:dyDescent="0.35">
      <c r="AZ697" s="42"/>
      <c r="BA697" s="104"/>
    </row>
    <row r="698" spans="52:53" x14ac:dyDescent="0.35">
      <c r="AZ698" s="42"/>
      <c r="BA698" s="104"/>
    </row>
    <row r="699" spans="52:53" x14ac:dyDescent="0.35">
      <c r="AZ699" s="42"/>
      <c r="BA699" s="104"/>
    </row>
    <row r="700" spans="52:53" x14ac:dyDescent="0.35">
      <c r="AZ700" s="42"/>
      <c r="BA700" s="104"/>
    </row>
    <row r="701" spans="52:53" x14ac:dyDescent="0.35">
      <c r="AZ701" s="42"/>
      <c r="BA701" s="104"/>
    </row>
    <row r="702" spans="52:53" x14ac:dyDescent="0.35">
      <c r="AZ702" s="42"/>
      <c r="BA702" s="104"/>
    </row>
    <row r="703" spans="52:53" x14ac:dyDescent="0.35">
      <c r="AZ703" s="42"/>
      <c r="BA703" s="104"/>
    </row>
    <row r="704" spans="52:53" x14ac:dyDescent="0.35">
      <c r="AZ704" s="42"/>
      <c r="BA704" s="104"/>
    </row>
    <row r="705" spans="52:53" x14ac:dyDescent="0.35">
      <c r="AZ705" s="42"/>
      <c r="BA705" s="104"/>
    </row>
    <row r="706" spans="52:53" x14ac:dyDescent="0.35">
      <c r="AZ706" s="42"/>
      <c r="BA706" s="104"/>
    </row>
    <row r="707" spans="52:53" x14ac:dyDescent="0.35">
      <c r="AZ707" s="42"/>
      <c r="BA707" s="104"/>
    </row>
    <row r="708" spans="52:53" x14ac:dyDescent="0.35">
      <c r="AZ708" s="42"/>
      <c r="BA708" s="104"/>
    </row>
    <row r="709" spans="52:53" x14ac:dyDescent="0.35">
      <c r="AZ709" s="42"/>
      <c r="BA709" s="104"/>
    </row>
    <row r="710" spans="52:53" x14ac:dyDescent="0.35">
      <c r="AZ710" s="42"/>
      <c r="BA710" s="104"/>
    </row>
    <row r="711" spans="52:53" x14ac:dyDescent="0.35">
      <c r="AZ711" s="42"/>
      <c r="BA711" s="104"/>
    </row>
    <row r="712" spans="52:53" x14ac:dyDescent="0.35">
      <c r="AZ712" s="42"/>
      <c r="BA712" s="104"/>
    </row>
    <row r="713" spans="52:53" x14ac:dyDescent="0.35">
      <c r="AZ713" s="42"/>
      <c r="BA713" s="104"/>
    </row>
    <row r="714" spans="52:53" x14ac:dyDescent="0.35">
      <c r="AZ714" s="42"/>
      <c r="BA714" s="104"/>
    </row>
    <row r="715" spans="52:53" x14ac:dyDescent="0.35">
      <c r="AZ715" s="42"/>
      <c r="BA715" s="104"/>
    </row>
    <row r="716" spans="52:53" x14ac:dyDescent="0.35">
      <c r="AZ716" s="42"/>
      <c r="BA716" s="104"/>
    </row>
    <row r="717" spans="52:53" x14ac:dyDescent="0.35">
      <c r="AZ717" s="42"/>
      <c r="BA717" s="104"/>
    </row>
    <row r="718" spans="52:53" x14ac:dyDescent="0.35">
      <c r="AZ718" s="42"/>
      <c r="BA718" s="104"/>
    </row>
    <row r="719" spans="52:53" x14ac:dyDescent="0.35">
      <c r="AZ719" s="42"/>
      <c r="BA719" s="104"/>
    </row>
    <row r="720" spans="52:53" x14ac:dyDescent="0.35">
      <c r="AZ720" s="42"/>
      <c r="BA720" s="104"/>
    </row>
    <row r="721" spans="52:53" x14ac:dyDescent="0.35">
      <c r="AZ721" s="42"/>
      <c r="BA721" s="104"/>
    </row>
    <row r="722" spans="52:53" x14ac:dyDescent="0.35">
      <c r="AZ722" s="42"/>
      <c r="BA722" s="104"/>
    </row>
    <row r="723" spans="52:53" x14ac:dyDescent="0.35">
      <c r="AZ723" s="42"/>
      <c r="BA723" s="104"/>
    </row>
    <row r="724" spans="52:53" x14ac:dyDescent="0.35">
      <c r="AZ724" s="42"/>
      <c r="BA724" s="104"/>
    </row>
    <row r="725" spans="52:53" x14ac:dyDescent="0.35">
      <c r="AZ725" s="42"/>
      <c r="BA725" s="104"/>
    </row>
    <row r="726" spans="52:53" x14ac:dyDescent="0.35">
      <c r="AZ726" s="42"/>
      <c r="BA726" s="104"/>
    </row>
    <row r="727" spans="52:53" x14ac:dyDescent="0.35">
      <c r="AZ727" s="42"/>
      <c r="BA727" s="104"/>
    </row>
    <row r="728" spans="52:53" x14ac:dyDescent="0.35">
      <c r="AZ728" s="42"/>
      <c r="BA728" s="104"/>
    </row>
    <row r="729" spans="52:53" x14ac:dyDescent="0.35">
      <c r="AZ729" s="42"/>
      <c r="BA729" s="104"/>
    </row>
    <row r="730" spans="52:53" x14ac:dyDescent="0.35">
      <c r="AZ730" s="42"/>
      <c r="BA730" s="104"/>
    </row>
    <row r="731" spans="52:53" x14ac:dyDescent="0.35">
      <c r="AZ731" s="42"/>
      <c r="BA731" s="104"/>
    </row>
    <row r="732" spans="52:53" x14ac:dyDescent="0.35">
      <c r="AZ732" s="42"/>
      <c r="BA732" s="104"/>
    </row>
    <row r="733" spans="52:53" x14ac:dyDescent="0.35">
      <c r="AZ733" s="42"/>
      <c r="BA733" s="104"/>
    </row>
    <row r="734" spans="52:53" x14ac:dyDescent="0.35">
      <c r="AZ734" s="42"/>
      <c r="BA734" s="104"/>
    </row>
    <row r="735" spans="52:53" x14ac:dyDescent="0.35">
      <c r="AZ735" s="42"/>
      <c r="BA735" s="104"/>
    </row>
    <row r="736" spans="52:53" x14ac:dyDescent="0.35">
      <c r="AZ736" s="42"/>
      <c r="BA736" s="104"/>
    </row>
    <row r="737" spans="52:53" x14ac:dyDescent="0.35">
      <c r="AZ737" s="42"/>
      <c r="BA737" s="104"/>
    </row>
    <row r="738" spans="52:53" x14ac:dyDescent="0.35">
      <c r="AZ738" s="42"/>
      <c r="BA738" s="104"/>
    </row>
    <row r="739" spans="52:53" x14ac:dyDescent="0.35">
      <c r="AZ739" s="42"/>
      <c r="BA739" s="104"/>
    </row>
    <row r="740" spans="52:53" x14ac:dyDescent="0.35">
      <c r="AZ740" s="42"/>
      <c r="BA740" s="104"/>
    </row>
    <row r="741" spans="52:53" x14ac:dyDescent="0.35">
      <c r="AZ741" s="42"/>
      <c r="BA741" s="104"/>
    </row>
    <row r="742" spans="52:53" x14ac:dyDescent="0.35">
      <c r="AZ742" s="42"/>
      <c r="BA742" s="104"/>
    </row>
    <row r="743" spans="52:53" x14ac:dyDescent="0.35">
      <c r="AZ743" s="42"/>
      <c r="BA743" s="104"/>
    </row>
    <row r="744" spans="52:53" x14ac:dyDescent="0.35">
      <c r="AZ744" s="42"/>
      <c r="BA744" s="104"/>
    </row>
    <row r="745" spans="52:53" x14ac:dyDescent="0.35">
      <c r="AZ745" s="42"/>
      <c r="BA745" s="104"/>
    </row>
    <row r="746" spans="52:53" x14ac:dyDescent="0.35">
      <c r="AZ746" s="42"/>
      <c r="BA746" s="104"/>
    </row>
    <row r="747" spans="52:53" x14ac:dyDescent="0.35">
      <c r="AZ747" s="42"/>
      <c r="BA747" s="104"/>
    </row>
    <row r="748" spans="52:53" x14ac:dyDescent="0.35">
      <c r="AZ748" s="42"/>
      <c r="BA748" s="104"/>
    </row>
    <row r="749" spans="52:53" x14ac:dyDescent="0.35">
      <c r="AZ749" s="42"/>
      <c r="BA749" s="104"/>
    </row>
    <row r="750" spans="52:53" x14ac:dyDescent="0.35">
      <c r="AZ750" s="42"/>
      <c r="BA750" s="104"/>
    </row>
    <row r="751" spans="52:53" x14ac:dyDescent="0.35">
      <c r="AZ751" s="42"/>
      <c r="BA751" s="104"/>
    </row>
    <row r="752" spans="52:53" x14ac:dyDescent="0.35">
      <c r="AZ752" s="42"/>
      <c r="BA752" s="104"/>
    </row>
    <row r="753" spans="52:53" x14ac:dyDescent="0.35">
      <c r="AZ753" s="42"/>
      <c r="BA753" s="104"/>
    </row>
    <row r="754" spans="52:53" x14ac:dyDescent="0.35">
      <c r="BA754" s="104"/>
    </row>
    <row r="755" spans="52:53" x14ac:dyDescent="0.35">
      <c r="BA755" s="104"/>
    </row>
    <row r="756" spans="52:53" x14ac:dyDescent="0.35">
      <c r="BA756" s="104"/>
    </row>
    <row r="757" spans="52:53" x14ac:dyDescent="0.35">
      <c r="BA757" s="104"/>
    </row>
    <row r="758" spans="52:53" x14ac:dyDescent="0.35">
      <c r="BA758" s="104"/>
    </row>
    <row r="759" spans="52:53" x14ac:dyDescent="0.35">
      <c r="BA759" s="104"/>
    </row>
    <row r="760" spans="52:53" x14ac:dyDescent="0.35">
      <c r="BA760" s="104"/>
    </row>
    <row r="761" spans="52:53" x14ac:dyDescent="0.35">
      <c r="BA761" s="104"/>
    </row>
    <row r="762" spans="52:53" x14ac:dyDescent="0.35">
      <c r="BA762" s="104"/>
    </row>
    <row r="763" spans="52:53" x14ac:dyDescent="0.35">
      <c r="BA763" s="104"/>
    </row>
    <row r="764" spans="52:53" x14ac:dyDescent="0.35">
      <c r="BA764" s="104"/>
    </row>
    <row r="765" spans="52:53" x14ac:dyDescent="0.35">
      <c r="BA765" s="104"/>
    </row>
    <row r="766" spans="52:53" x14ac:dyDescent="0.35">
      <c r="BA766" s="104"/>
    </row>
    <row r="767" spans="52:53" x14ac:dyDescent="0.35">
      <c r="BA767" s="104"/>
    </row>
    <row r="768" spans="52:53" x14ac:dyDescent="0.35">
      <c r="BA768" s="104"/>
    </row>
    <row r="769" spans="53:53" x14ac:dyDescent="0.35">
      <c r="BA769" s="104"/>
    </row>
    <row r="770" spans="53:53" x14ac:dyDescent="0.35">
      <c r="BA770" s="104"/>
    </row>
    <row r="771" spans="53:53" x14ac:dyDescent="0.35">
      <c r="BA771" s="104"/>
    </row>
  </sheetData>
  <mergeCells count="20">
    <mergeCell ref="BB104:BB105"/>
    <mergeCell ref="BD7:BE7"/>
    <mergeCell ref="BD34:BE34"/>
    <mergeCell ref="BD62:BE62"/>
    <mergeCell ref="BB98:BB99"/>
    <mergeCell ref="BB91:BB92"/>
    <mergeCell ref="BI91:BJ91"/>
    <mergeCell ref="BI92:BJ92"/>
    <mergeCell ref="BG92:BH92"/>
    <mergeCell ref="BF105:BG105"/>
    <mergeCell ref="BC91:BD91"/>
    <mergeCell ref="BC92:BD92"/>
    <mergeCell ref="BE91:BF91"/>
    <mergeCell ref="BE92:BF92"/>
    <mergeCell ref="BG91:BH91"/>
    <mergeCell ref="BC98:BD98"/>
    <mergeCell ref="BE98:BF98"/>
    <mergeCell ref="BC99:BD99"/>
    <mergeCell ref="BE99:BF99"/>
    <mergeCell ref="BF104:BG104"/>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4"/>
  <sheetViews>
    <sheetView showGridLines="0" rightToLeft="1" topLeftCell="AS14" zoomScale="90" zoomScaleNormal="90" workbookViewId="0">
      <selection activeCell="BO29" sqref="BO29"/>
    </sheetView>
  </sheetViews>
  <sheetFormatPr defaultColWidth="11" defaultRowHeight="15.5" x14ac:dyDescent="0.35"/>
  <cols>
    <col min="1" max="2" width="4" style="17" customWidth="1"/>
    <col min="3" max="3" width="11" style="17"/>
    <col min="4" max="41" width="2.58203125" style="17" customWidth="1"/>
    <col min="42" max="57" width="2.6640625" style="17" customWidth="1"/>
    <col min="58" max="58" width="4.9140625" style="17" customWidth="1"/>
    <col min="59" max="59" width="12.5" style="17" customWidth="1"/>
    <col min="60" max="68" width="14.5" style="17" customWidth="1"/>
    <col min="69" max="16384" width="11" style="17"/>
  </cols>
  <sheetData>
    <row r="1" spans="1:66" ht="18" thickBot="1" x14ac:dyDescent="0.4">
      <c r="A1" s="40" t="s">
        <v>309</v>
      </c>
      <c r="B1" s="41"/>
      <c r="C1" s="41"/>
      <c r="D1" s="41"/>
      <c r="E1" s="41"/>
      <c r="F1" s="41"/>
      <c r="G1" s="41"/>
      <c r="H1" s="41"/>
      <c r="I1" s="41"/>
      <c r="J1" s="41"/>
      <c r="K1" s="41"/>
      <c r="L1" s="41"/>
      <c r="BE1" s="42"/>
      <c r="BG1" s="43" t="s">
        <v>142</v>
      </c>
      <c r="BH1" s="44"/>
      <c r="BI1" s="44"/>
    </row>
    <row r="2" spans="1:66" ht="16" thickTop="1" x14ac:dyDescent="0.35">
      <c r="BE2" s="42"/>
    </row>
    <row r="3" spans="1:66" x14ac:dyDescent="0.35">
      <c r="A3" s="45" t="s">
        <v>759</v>
      </c>
      <c r="BE3" s="42"/>
    </row>
    <row r="4" spans="1:66" x14ac:dyDescent="0.35">
      <c r="BE4" s="42"/>
      <c r="BG4" s="46" t="s">
        <v>769</v>
      </c>
      <c r="BH4" s="26"/>
      <c r="BI4" s="26"/>
      <c r="BJ4" s="26"/>
      <c r="BK4" s="26"/>
      <c r="BL4" s="26"/>
    </row>
    <row r="5" spans="1:66" ht="16" thickBot="1" x14ac:dyDescent="0.4">
      <c r="BE5" s="42"/>
      <c r="BG5" s="24" t="s">
        <v>320</v>
      </c>
    </row>
    <row r="6" spans="1:66" x14ac:dyDescent="0.35">
      <c r="A6" s="315" t="s">
        <v>670</v>
      </c>
      <c r="B6" s="50" t="s">
        <v>310</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49"/>
      <c r="AG6" s="52"/>
      <c r="AH6" s="52"/>
      <c r="AI6" s="52"/>
      <c r="AJ6" s="52"/>
      <c r="AK6" s="52"/>
      <c r="BE6" s="42"/>
      <c r="BG6" s="567" t="s">
        <v>144</v>
      </c>
      <c r="BH6" s="316" t="s">
        <v>319</v>
      </c>
      <c r="BI6" s="317" t="s">
        <v>312</v>
      </c>
      <c r="BJ6" s="318" t="s">
        <v>321</v>
      </c>
      <c r="BK6" s="318" t="s">
        <v>322</v>
      </c>
      <c r="BL6" s="319" t="s">
        <v>244</v>
      </c>
    </row>
    <row r="7" spans="1:66" ht="16" thickBot="1" x14ac:dyDescent="0.4">
      <c r="A7" s="52"/>
      <c r="B7" s="52" t="s">
        <v>30</v>
      </c>
      <c r="C7" s="52"/>
      <c r="D7" s="53"/>
      <c r="E7" s="53"/>
      <c r="F7" s="53" t="s">
        <v>130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BE7" s="42"/>
      <c r="BG7" s="568"/>
      <c r="BH7" s="320" t="s">
        <v>179</v>
      </c>
      <c r="BI7" s="320" t="s">
        <v>178</v>
      </c>
      <c r="BJ7" s="320" t="s">
        <v>178</v>
      </c>
      <c r="BK7" s="320" t="s">
        <v>179</v>
      </c>
      <c r="BL7" s="321" t="s">
        <v>179</v>
      </c>
    </row>
    <row r="8" spans="1:66" x14ac:dyDescent="0.35">
      <c r="A8" s="52"/>
      <c r="B8" s="52"/>
      <c r="C8" s="53" t="s">
        <v>103</v>
      </c>
      <c r="D8" s="53"/>
      <c r="E8" s="53"/>
      <c r="F8" s="53"/>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BE8" s="42"/>
    </row>
    <row r="9" spans="1:66" x14ac:dyDescent="0.35">
      <c r="A9" s="52"/>
      <c r="B9" s="52"/>
      <c r="C9" s="53" t="s">
        <v>0</v>
      </c>
      <c r="D9" s="52">
        <v>1</v>
      </c>
      <c r="E9" s="50" t="s">
        <v>311</v>
      </c>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BE9" s="42"/>
    </row>
    <row r="10" spans="1:66" x14ac:dyDescent="0.35">
      <c r="A10" s="52"/>
      <c r="B10" s="52"/>
      <c r="C10" s="53" t="s">
        <v>0</v>
      </c>
      <c r="D10" s="52">
        <v>2</v>
      </c>
      <c r="E10" s="50" t="s">
        <v>312</v>
      </c>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BE10" s="42"/>
      <c r="BG10" s="26" t="s">
        <v>745</v>
      </c>
      <c r="BH10" s="26"/>
      <c r="BI10" s="26"/>
    </row>
    <row r="11" spans="1:66" x14ac:dyDescent="0.35">
      <c r="A11" s="77"/>
      <c r="B11" s="77"/>
      <c r="C11" s="126" t="s">
        <v>0</v>
      </c>
      <c r="D11" s="77">
        <v>3</v>
      </c>
      <c r="E11" s="322" t="s">
        <v>313</v>
      </c>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BE11" s="42"/>
      <c r="BG11" s="17" t="s">
        <v>746</v>
      </c>
      <c r="BK11" s="26"/>
      <c r="BL11" s="26"/>
      <c r="BM11" s="26"/>
      <c r="BN11" s="26"/>
    </row>
    <row r="12" spans="1:66" x14ac:dyDescent="0.35">
      <c r="A12" s="52"/>
      <c r="B12" s="52"/>
      <c r="C12" s="53" t="s">
        <v>0</v>
      </c>
      <c r="D12" s="52">
        <v>4</v>
      </c>
      <c r="E12" s="50" t="s">
        <v>314</v>
      </c>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BE12" s="42"/>
      <c r="BG12" s="46" t="s">
        <v>747</v>
      </c>
      <c r="BH12" s="26"/>
      <c r="BI12" s="26"/>
      <c r="BJ12" s="26"/>
    </row>
    <row r="13" spans="1:66" ht="16" thickBot="1" x14ac:dyDescent="0.4">
      <c r="A13" s="52"/>
      <c r="B13" s="52"/>
      <c r="C13" s="53" t="s">
        <v>0</v>
      </c>
      <c r="D13" s="52">
        <v>5</v>
      </c>
      <c r="E13" s="53" t="s">
        <v>671</v>
      </c>
      <c r="F13" s="53"/>
      <c r="G13" s="53"/>
      <c r="H13" s="53"/>
      <c r="I13" s="53"/>
      <c r="J13" s="53"/>
      <c r="K13" s="99"/>
      <c r="L13" s="323"/>
      <c r="M13" s="323"/>
      <c r="N13" s="323"/>
      <c r="O13" s="323"/>
      <c r="P13" s="323"/>
      <c r="Q13" s="323"/>
      <c r="R13" s="323"/>
      <c r="S13" s="323"/>
      <c r="T13" s="323"/>
      <c r="U13" s="323"/>
      <c r="V13" s="323"/>
      <c r="W13" s="323"/>
      <c r="X13" s="323"/>
      <c r="Y13" s="323"/>
      <c r="Z13" s="323"/>
      <c r="AA13" s="323"/>
      <c r="AB13" s="324"/>
      <c r="AC13" s="53"/>
      <c r="AD13" s="52"/>
      <c r="AE13" s="52"/>
      <c r="AF13" s="52"/>
      <c r="AG13" s="52"/>
      <c r="AH13" s="52"/>
      <c r="AI13" s="52"/>
      <c r="AJ13" s="52"/>
      <c r="AK13" s="52"/>
      <c r="BE13" s="42"/>
      <c r="BG13" s="17" t="s">
        <v>332</v>
      </c>
    </row>
    <row r="14" spans="1:66" ht="31" x14ac:dyDescent="0.35">
      <c r="A14" s="52"/>
      <c r="B14" s="52"/>
      <c r="C14" s="50" t="s">
        <v>0</v>
      </c>
      <c r="D14" s="325">
        <v>6</v>
      </c>
      <c r="E14" s="50" t="s">
        <v>315</v>
      </c>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6" t="s">
        <v>4</v>
      </c>
      <c r="AF14" s="326" t="s">
        <v>672</v>
      </c>
      <c r="AG14" s="325"/>
      <c r="AH14" s="325"/>
      <c r="AI14" s="325"/>
      <c r="AJ14" s="325"/>
      <c r="AK14" s="325"/>
      <c r="AL14" s="94"/>
      <c r="AM14" s="94"/>
      <c r="BE14" s="42"/>
      <c r="BG14" s="567" t="s">
        <v>144</v>
      </c>
      <c r="BH14" s="23" t="s">
        <v>219</v>
      </c>
      <c r="BI14" s="317" t="s">
        <v>326</v>
      </c>
      <c r="BJ14" s="327" t="s">
        <v>331</v>
      </c>
    </row>
    <row r="15" spans="1:66" ht="16" thickBot="1" x14ac:dyDescent="0.4">
      <c r="A15" s="77"/>
      <c r="B15" s="77"/>
      <c r="C15" s="126"/>
      <c r="D15" s="77"/>
      <c r="E15" s="322"/>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147"/>
      <c r="AF15" s="147"/>
      <c r="AG15" s="77"/>
      <c r="AH15" s="77"/>
      <c r="AI15" s="77"/>
      <c r="AJ15" s="77"/>
      <c r="AK15" s="77"/>
      <c r="BE15" s="42"/>
      <c r="BG15" s="568"/>
      <c r="BH15" s="307">
        <v>9</v>
      </c>
      <c r="BI15" s="320">
        <v>5</v>
      </c>
      <c r="BJ15" s="328">
        <f>BI15/BH15</f>
        <v>0.55555555555555558</v>
      </c>
    </row>
    <row r="16" spans="1:66" x14ac:dyDescent="0.35">
      <c r="A16" s="315" t="s">
        <v>316</v>
      </c>
      <c r="B16" s="50" t="s">
        <v>318</v>
      </c>
      <c r="C16" s="50"/>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126"/>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42"/>
    </row>
    <row r="17" spans="1:68" x14ac:dyDescent="0.35">
      <c r="A17" s="52"/>
      <c r="B17" s="52" t="s">
        <v>30</v>
      </c>
      <c r="C17" s="52"/>
      <c r="D17" s="53"/>
      <c r="E17" s="53"/>
      <c r="F17" s="53" t="s">
        <v>130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3"/>
      <c r="AP17" s="53"/>
      <c r="AQ17" s="53"/>
      <c r="AR17" s="53"/>
      <c r="AS17" s="53"/>
      <c r="AT17" s="52"/>
      <c r="AU17" s="53"/>
      <c r="AV17" s="74"/>
      <c r="AW17" s="74"/>
      <c r="AX17" s="74"/>
      <c r="AY17" s="119"/>
      <c r="AZ17" s="53"/>
      <c r="BA17" s="52"/>
      <c r="BB17" s="52"/>
      <c r="BC17" s="52"/>
      <c r="BD17" s="52"/>
      <c r="BE17" s="42"/>
    </row>
    <row r="18" spans="1:68" x14ac:dyDescent="0.35">
      <c r="A18" s="52"/>
      <c r="B18" s="52"/>
      <c r="C18" s="53" t="s">
        <v>13</v>
      </c>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3"/>
      <c r="AP18" s="53"/>
      <c r="AQ18" s="53"/>
      <c r="AR18" s="53"/>
      <c r="AS18" s="53"/>
      <c r="AT18" s="116" t="s">
        <v>35</v>
      </c>
      <c r="AU18" s="53"/>
      <c r="AV18" s="52"/>
      <c r="AW18" s="52"/>
      <c r="AX18" s="74"/>
      <c r="AY18" s="52"/>
      <c r="AZ18" s="53"/>
      <c r="BA18" s="52"/>
      <c r="BB18" s="52"/>
      <c r="BC18" s="116" t="s">
        <v>109</v>
      </c>
      <c r="BD18" s="52"/>
      <c r="BE18" s="42"/>
    </row>
    <row r="19" spans="1:68" x14ac:dyDescent="0.35">
      <c r="A19" s="52"/>
      <c r="B19" s="52"/>
      <c r="C19" s="53" t="s">
        <v>0</v>
      </c>
      <c r="D19" s="50" t="s">
        <v>317</v>
      </c>
      <c r="E19" s="52"/>
      <c r="F19" s="52"/>
      <c r="G19" s="52"/>
      <c r="H19" s="52"/>
      <c r="I19" s="52"/>
      <c r="J19" s="52"/>
      <c r="K19" s="52" t="s">
        <v>1</v>
      </c>
      <c r="L19" s="52" t="s">
        <v>1</v>
      </c>
      <c r="M19" s="52" t="s">
        <v>1</v>
      </c>
      <c r="N19" s="52" t="s">
        <v>1</v>
      </c>
      <c r="O19" s="52" t="s">
        <v>1</v>
      </c>
      <c r="P19" s="52" t="s">
        <v>1</v>
      </c>
      <c r="Q19" s="52" t="s">
        <v>1</v>
      </c>
      <c r="R19" s="52" t="s">
        <v>1</v>
      </c>
      <c r="S19" s="52" t="s">
        <v>1</v>
      </c>
      <c r="T19" s="52" t="s">
        <v>1</v>
      </c>
      <c r="U19" s="52" t="s">
        <v>1</v>
      </c>
      <c r="V19" s="52" t="s">
        <v>1</v>
      </c>
      <c r="W19" s="52" t="s">
        <v>1</v>
      </c>
      <c r="X19" s="52" t="s">
        <v>1</v>
      </c>
      <c r="Y19" s="52" t="s">
        <v>1</v>
      </c>
      <c r="Z19" s="52" t="s">
        <v>1</v>
      </c>
      <c r="AA19" s="52" t="s">
        <v>1</v>
      </c>
      <c r="AB19" s="52" t="s">
        <v>1</v>
      </c>
      <c r="AC19" s="52" t="s">
        <v>1</v>
      </c>
      <c r="AD19" s="52" t="s">
        <v>1</v>
      </c>
      <c r="AE19" s="52" t="s">
        <v>1</v>
      </c>
      <c r="AF19" s="52" t="s">
        <v>1</v>
      </c>
      <c r="AG19" s="52" t="s">
        <v>1</v>
      </c>
      <c r="AH19" s="52" t="s">
        <v>1</v>
      </c>
      <c r="AI19" s="52" t="s">
        <v>1</v>
      </c>
      <c r="AJ19" s="52" t="s">
        <v>1</v>
      </c>
      <c r="AK19" s="52" t="s">
        <v>1</v>
      </c>
      <c r="AL19" s="52" t="s">
        <v>1</v>
      </c>
      <c r="AM19" s="52" t="s">
        <v>1</v>
      </c>
      <c r="AN19" s="52" t="s">
        <v>1</v>
      </c>
      <c r="AO19" s="72"/>
      <c r="AP19" s="72"/>
      <c r="AQ19" s="121">
        <v>5</v>
      </c>
      <c r="AR19" s="122" t="s">
        <v>1</v>
      </c>
      <c r="AS19" s="121">
        <v>0</v>
      </c>
      <c r="AT19" s="121">
        <v>0</v>
      </c>
      <c r="AZ19" s="91" t="s">
        <v>758</v>
      </c>
      <c r="BA19" s="91" t="s">
        <v>82</v>
      </c>
      <c r="BB19" s="52"/>
      <c r="BC19" s="52"/>
      <c r="BD19" s="52"/>
      <c r="BE19" s="42"/>
    </row>
    <row r="20" spans="1:68" x14ac:dyDescent="0.35">
      <c r="A20" s="52"/>
      <c r="B20" s="52"/>
      <c r="C20" s="53"/>
      <c r="D20" s="50"/>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3"/>
      <c r="AP20" s="53"/>
      <c r="AQ20" s="329"/>
      <c r="AR20" s="330"/>
      <c r="AS20" s="329"/>
      <c r="AT20" s="329"/>
      <c r="AZ20" s="126"/>
      <c r="BA20" s="126"/>
      <c r="BB20" s="52"/>
      <c r="BC20" s="52"/>
      <c r="BD20" s="52"/>
      <c r="BE20" s="42"/>
      <c r="BG20" s="26" t="s">
        <v>523</v>
      </c>
      <c r="BH20" s="26"/>
      <c r="BI20" s="26"/>
      <c r="BJ20" s="26"/>
    </row>
    <row r="21" spans="1:68" x14ac:dyDescent="0.35">
      <c r="A21" s="215"/>
      <c r="B21" s="215"/>
      <c r="C21" s="215"/>
      <c r="D21" s="214"/>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331"/>
      <c r="AR21" s="332"/>
      <c r="AS21" s="331"/>
      <c r="AT21" s="331"/>
      <c r="AU21" s="206"/>
      <c r="AV21" s="206"/>
      <c r="AW21" s="206"/>
      <c r="AX21" s="206"/>
      <c r="AY21" s="206"/>
      <c r="AZ21" s="333"/>
      <c r="BA21" s="333"/>
      <c r="BB21" s="215"/>
      <c r="BC21" s="215"/>
      <c r="BD21" s="215"/>
      <c r="BE21" s="207"/>
      <c r="BG21" s="308" t="s">
        <v>328</v>
      </c>
    </row>
    <row r="22" spans="1:68" x14ac:dyDescent="0.35">
      <c r="BE22" s="42"/>
      <c r="BG22" s="309" t="s">
        <v>329</v>
      </c>
    </row>
    <row r="23" spans="1:68" x14ac:dyDescent="0.35">
      <c r="A23" s="116" t="s">
        <v>3</v>
      </c>
      <c r="B23" s="77" t="s">
        <v>111</v>
      </c>
      <c r="C23" s="126"/>
      <c r="D23" s="126"/>
      <c r="E23" s="126"/>
      <c r="F23" s="126"/>
      <c r="G23" s="126"/>
      <c r="H23" s="126"/>
      <c r="I23" s="126"/>
      <c r="J23" s="126"/>
      <c r="K23" s="126"/>
      <c r="L23" s="126"/>
      <c r="M23" s="126"/>
      <c r="N23" s="126"/>
      <c r="O23" s="126"/>
      <c r="P23" s="126"/>
      <c r="Q23" s="126"/>
      <c r="R23" s="126"/>
      <c r="S23" s="126"/>
      <c r="T23" s="126"/>
      <c r="U23" s="126"/>
      <c r="W23" s="126"/>
      <c r="X23" s="126"/>
      <c r="Y23" s="126"/>
      <c r="Z23" s="126"/>
      <c r="AA23" s="126"/>
      <c r="AB23" s="126"/>
      <c r="AC23" s="126"/>
      <c r="AD23" s="126"/>
      <c r="AE23" s="126"/>
      <c r="AF23" s="126"/>
      <c r="AG23" s="126"/>
      <c r="AH23" s="126"/>
      <c r="AI23" s="126"/>
      <c r="AJ23" s="126"/>
      <c r="AK23" s="126"/>
      <c r="AL23" s="126"/>
      <c r="AM23" s="126"/>
      <c r="AN23" s="126"/>
      <c r="AO23" s="77"/>
      <c r="AP23" s="126"/>
      <c r="AQ23" s="126"/>
      <c r="AR23" s="126"/>
      <c r="AS23" s="126"/>
      <c r="AT23" s="126"/>
      <c r="AU23" s="126"/>
      <c r="AV23" s="126"/>
      <c r="AW23" s="126"/>
      <c r="AX23" s="126"/>
      <c r="AY23" s="126"/>
      <c r="AZ23" s="126"/>
      <c r="BA23" s="126"/>
      <c r="BB23" s="126"/>
      <c r="BC23" s="126"/>
      <c r="BD23" s="126"/>
      <c r="BE23" s="42"/>
      <c r="BG23" s="310" t="s">
        <v>330</v>
      </c>
    </row>
    <row r="24" spans="1:68" ht="16" thickBot="1" x14ac:dyDescent="0.4">
      <c r="A24" s="64"/>
      <c r="B24" s="52" t="s">
        <v>30</v>
      </c>
      <c r="C24" s="77"/>
      <c r="D24" s="126"/>
      <c r="E24" s="126"/>
      <c r="F24" s="53" t="s">
        <v>31</v>
      </c>
      <c r="G24" s="126"/>
      <c r="H24" s="126"/>
      <c r="I24" s="126"/>
      <c r="J24" s="126"/>
      <c r="K24" s="126"/>
      <c r="L24" s="126"/>
      <c r="M24" s="126"/>
      <c r="N24" s="126"/>
      <c r="O24" s="126"/>
      <c r="P24" s="126"/>
      <c r="Q24" s="126"/>
      <c r="R24" s="126"/>
      <c r="S24" s="126"/>
      <c r="T24" s="126"/>
      <c r="U24" s="126"/>
      <c r="V24" s="116"/>
      <c r="Y24" s="126"/>
      <c r="Z24" s="126"/>
      <c r="AA24" s="126"/>
      <c r="AB24" s="126"/>
      <c r="AC24" s="126"/>
      <c r="AD24" s="126"/>
      <c r="AE24" s="126"/>
      <c r="AF24" s="126"/>
      <c r="AG24" s="126"/>
      <c r="AH24" s="126"/>
      <c r="AI24" s="126"/>
      <c r="AJ24" s="126"/>
      <c r="AK24" s="126"/>
      <c r="AL24" s="126"/>
      <c r="AM24" s="126"/>
      <c r="AN24" s="126"/>
      <c r="AO24" s="77"/>
      <c r="AP24" s="126"/>
      <c r="AQ24" s="126"/>
      <c r="AR24" s="126"/>
      <c r="AS24" s="126"/>
      <c r="AT24" s="126"/>
      <c r="AU24" s="126"/>
      <c r="AV24" s="126"/>
      <c r="AW24" s="126"/>
      <c r="AX24" s="126"/>
      <c r="AY24" s="126"/>
      <c r="AZ24" s="126"/>
      <c r="BA24" s="126"/>
      <c r="BB24" s="126"/>
      <c r="BC24" s="126"/>
      <c r="BD24" s="126"/>
      <c r="BE24" s="42"/>
      <c r="BG24" s="17" t="s">
        <v>324</v>
      </c>
    </row>
    <row r="25" spans="1:68" ht="29" x14ac:dyDescent="0.35">
      <c r="A25" s="126"/>
      <c r="B25" s="127"/>
      <c r="C25" s="53" t="s">
        <v>103</v>
      </c>
      <c r="D25" s="126"/>
      <c r="E25" s="126"/>
      <c r="F25" s="126"/>
      <c r="G25" s="126"/>
      <c r="H25" s="126"/>
      <c r="I25" s="126"/>
      <c r="J25" s="126"/>
      <c r="K25" s="126"/>
      <c r="L25" s="126"/>
      <c r="M25" s="126"/>
      <c r="N25" s="126"/>
      <c r="O25" s="126"/>
      <c r="P25" s="126"/>
      <c r="Q25" s="126"/>
      <c r="R25" s="126"/>
      <c r="S25" s="126"/>
      <c r="T25" s="126"/>
      <c r="U25" s="126"/>
      <c r="V25" s="126"/>
      <c r="Y25" s="126"/>
      <c r="Z25" s="126"/>
      <c r="AA25" s="126"/>
      <c r="AB25" s="126"/>
      <c r="AC25" s="126"/>
      <c r="AD25" s="126"/>
      <c r="AE25" s="126"/>
      <c r="AF25" s="126"/>
      <c r="AG25" s="126"/>
      <c r="AH25" s="126"/>
      <c r="AI25" s="126"/>
      <c r="AJ25" s="126"/>
      <c r="AK25" s="126"/>
      <c r="AL25" s="126"/>
      <c r="AM25" s="126"/>
      <c r="AN25" s="126"/>
      <c r="AO25" s="77"/>
      <c r="AP25" s="126"/>
      <c r="AQ25" s="126"/>
      <c r="AR25" s="126"/>
      <c r="AS25" s="126"/>
      <c r="AT25" s="126"/>
      <c r="AU25" s="77"/>
      <c r="AV25" s="126"/>
      <c r="AW25" s="334"/>
      <c r="AX25" s="334"/>
      <c r="AY25" s="334"/>
      <c r="AZ25" s="335"/>
      <c r="BA25" s="126"/>
      <c r="BB25" s="126"/>
      <c r="BC25" s="126"/>
      <c r="BD25" s="126"/>
      <c r="BE25" s="42"/>
      <c r="BG25" s="22" t="s">
        <v>762</v>
      </c>
      <c r="BH25" s="316" t="s">
        <v>319</v>
      </c>
      <c r="BI25" s="317" t="s">
        <v>312</v>
      </c>
      <c r="BJ25" s="318" t="s">
        <v>321</v>
      </c>
      <c r="BK25" s="318" t="s">
        <v>322</v>
      </c>
      <c r="BL25" s="316" t="s">
        <v>244</v>
      </c>
      <c r="BM25" s="316" t="s">
        <v>325</v>
      </c>
      <c r="BN25" s="316" t="s">
        <v>326</v>
      </c>
      <c r="BO25" s="316" t="s">
        <v>327</v>
      </c>
      <c r="BP25" s="336" t="s">
        <v>213</v>
      </c>
    </row>
    <row r="26" spans="1:68" x14ac:dyDescent="0.35">
      <c r="A26" s="126"/>
      <c r="B26" s="127"/>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77"/>
      <c r="AP26" s="118" t="s">
        <v>108</v>
      </c>
      <c r="AQ26" s="24"/>
      <c r="AR26" s="53"/>
      <c r="AS26" s="53"/>
      <c r="AT26" s="53"/>
      <c r="AU26" s="24"/>
      <c r="AV26" s="53"/>
      <c r="AY26" s="118" t="s">
        <v>109</v>
      </c>
      <c r="BA26" s="126"/>
      <c r="BB26" s="126"/>
      <c r="BC26" s="126"/>
      <c r="BD26" s="126"/>
      <c r="BE26" s="42"/>
      <c r="BG26" s="337">
        <v>1</v>
      </c>
      <c r="BH26" s="55" t="s">
        <v>179</v>
      </c>
      <c r="BI26" s="55" t="s">
        <v>178</v>
      </c>
      <c r="BJ26" s="55" t="s">
        <v>178</v>
      </c>
      <c r="BK26" s="55" t="s">
        <v>179</v>
      </c>
      <c r="BL26" s="55" t="s">
        <v>179</v>
      </c>
      <c r="BM26" s="149">
        <v>9</v>
      </c>
      <c r="BN26" s="55">
        <v>5</v>
      </c>
      <c r="BO26" s="338">
        <f>BN26/BM26</f>
        <v>0.55555555555555558</v>
      </c>
      <c r="BP26" s="182" t="s">
        <v>214</v>
      </c>
    </row>
    <row r="27" spans="1:68" ht="16" thickBot="1" x14ac:dyDescent="0.4">
      <c r="A27" s="126"/>
      <c r="B27" s="127"/>
      <c r="C27" s="126" t="s">
        <v>0</v>
      </c>
      <c r="D27" s="126" t="s">
        <v>112</v>
      </c>
      <c r="E27" s="126" t="s">
        <v>116</v>
      </c>
      <c r="F27" s="126"/>
      <c r="G27" s="126"/>
      <c r="H27" s="126"/>
      <c r="I27" s="126"/>
      <c r="J27" s="126"/>
      <c r="K27" s="126"/>
      <c r="L27" s="126"/>
      <c r="M27" s="126"/>
      <c r="N27" s="126"/>
      <c r="O27" s="126"/>
      <c r="P27" s="77"/>
      <c r="Q27" s="77"/>
      <c r="R27" s="77"/>
      <c r="S27" s="77"/>
      <c r="T27" s="77"/>
      <c r="U27" s="77"/>
      <c r="V27" s="77"/>
      <c r="W27" s="77"/>
      <c r="X27" s="77"/>
      <c r="Y27" s="77"/>
      <c r="Z27" s="77"/>
      <c r="AA27" s="77"/>
      <c r="AB27" s="77"/>
      <c r="AC27" s="77"/>
      <c r="AD27" s="77"/>
      <c r="AE27" s="77"/>
      <c r="AF27" s="77"/>
      <c r="AG27" s="77"/>
      <c r="AH27" s="77"/>
      <c r="AI27" s="77"/>
      <c r="AJ27" s="77"/>
      <c r="AK27" s="77"/>
      <c r="AL27" s="77" t="s">
        <v>1</v>
      </c>
      <c r="AM27" s="77" t="s">
        <v>1</v>
      </c>
      <c r="AN27" s="77" t="s">
        <v>1</v>
      </c>
      <c r="AO27" s="77"/>
      <c r="AP27" s="91"/>
      <c r="AQ27" s="91"/>
      <c r="AR27" s="91"/>
      <c r="AS27" s="125" t="s">
        <v>1</v>
      </c>
      <c r="AT27" s="91"/>
      <c r="AU27" s="91"/>
      <c r="AZ27" s="91"/>
      <c r="BA27" s="91"/>
      <c r="BE27" s="42"/>
      <c r="BG27" s="337">
        <v>2</v>
      </c>
      <c r="BH27" s="55" t="s">
        <v>179</v>
      </c>
      <c r="BI27" s="55" t="s">
        <v>179</v>
      </c>
      <c r="BJ27" s="55" t="s">
        <v>179</v>
      </c>
      <c r="BK27" s="55" t="s">
        <v>179</v>
      </c>
      <c r="BL27" s="55" t="s">
        <v>179</v>
      </c>
      <c r="BM27" s="149">
        <v>15</v>
      </c>
      <c r="BN27" s="55">
        <v>0</v>
      </c>
      <c r="BO27" s="338">
        <f t="shared" ref="BO27:BO35" si="0">BN27/BM27</f>
        <v>0</v>
      </c>
      <c r="BP27" s="185" t="s">
        <v>215</v>
      </c>
    </row>
    <row r="28" spans="1:68" ht="16" thickBot="1" x14ac:dyDescent="0.4">
      <c r="A28" s="126"/>
      <c r="B28" s="127"/>
      <c r="C28" s="126" t="s">
        <v>0</v>
      </c>
      <c r="D28" s="126" t="s">
        <v>113</v>
      </c>
      <c r="E28" s="126" t="s">
        <v>117</v>
      </c>
      <c r="F28" s="126"/>
      <c r="G28" s="126"/>
      <c r="H28" s="126"/>
      <c r="I28" s="126"/>
      <c r="J28" s="126"/>
      <c r="K28" s="126"/>
      <c r="L28" s="126"/>
      <c r="M28" s="126"/>
      <c r="N28" s="126"/>
      <c r="O28" s="126"/>
      <c r="P28" s="126"/>
      <c r="Q28" s="126"/>
      <c r="R28" s="126"/>
      <c r="S28" s="126"/>
      <c r="T28" s="126"/>
      <c r="U28" s="126"/>
      <c r="V28" s="77"/>
      <c r="W28" s="77"/>
      <c r="X28" s="77"/>
      <c r="Y28" s="77"/>
      <c r="Z28" s="77"/>
      <c r="AA28" s="77"/>
      <c r="AB28" s="77"/>
      <c r="AC28" s="77"/>
      <c r="AD28" s="77"/>
      <c r="AE28" s="77"/>
      <c r="AF28" s="77"/>
      <c r="AG28" s="77"/>
      <c r="AH28" s="77"/>
      <c r="AI28" s="77"/>
      <c r="AJ28" s="77"/>
      <c r="AK28" s="77" t="s">
        <v>1</v>
      </c>
      <c r="AL28" s="77" t="s">
        <v>1</v>
      </c>
      <c r="AM28" s="77" t="s">
        <v>1</v>
      </c>
      <c r="AN28" s="77" t="s">
        <v>1</v>
      </c>
      <c r="AO28" s="77"/>
      <c r="AP28" s="91"/>
      <c r="AQ28" s="91"/>
      <c r="AR28" s="91"/>
      <c r="AS28" s="125" t="s">
        <v>1</v>
      </c>
      <c r="AT28" s="91"/>
      <c r="AU28" s="91"/>
      <c r="AZ28" s="91"/>
      <c r="BA28" s="91"/>
      <c r="BE28" s="42"/>
      <c r="BG28" s="337">
        <v>3</v>
      </c>
      <c r="BH28" s="55" t="s">
        <v>178</v>
      </c>
      <c r="BI28" s="55" t="s">
        <v>178</v>
      </c>
      <c r="BJ28" s="55" t="s">
        <v>179</v>
      </c>
      <c r="BK28" s="55" t="s">
        <v>179</v>
      </c>
      <c r="BL28" s="55" t="s">
        <v>179</v>
      </c>
      <c r="BM28" s="149">
        <v>20</v>
      </c>
      <c r="BN28" s="55">
        <v>1.9</v>
      </c>
      <c r="BO28" s="338">
        <f t="shared" si="0"/>
        <v>9.5000000000000001E-2</v>
      </c>
      <c r="BP28" s="185" t="s">
        <v>215</v>
      </c>
    </row>
    <row r="29" spans="1:68" x14ac:dyDescent="0.35">
      <c r="A29" s="126"/>
      <c r="B29" s="127"/>
      <c r="C29" s="126" t="s">
        <v>0</v>
      </c>
      <c r="D29" s="126">
        <v>2</v>
      </c>
      <c r="E29" s="77" t="s">
        <v>118</v>
      </c>
      <c r="F29" s="126"/>
      <c r="G29" s="126"/>
      <c r="H29" s="126"/>
      <c r="I29" s="126"/>
      <c r="J29" s="126"/>
      <c r="K29" s="126"/>
      <c r="L29" s="77" t="s">
        <v>1</v>
      </c>
      <c r="M29" s="77" t="s">
        <v>1</v>
      </c>
      <c r="N29" s="77" t="s">
        <v>1</v>
      </c>
      <c r="O29" s="77" t="s">
        <v>1</v>
      </c>
      <c r="P29" s="77" t="s">
        <v>1</v>
      </c>
      <c r="Q29" s="77" t="s">
        <v>1</v>
      </c>
      <c r="R29" s="77" t="s">
        <v>1</v>
      </c>
      <c r="S29" s="77" t="s">
        <v>1</v>
      </c>
      <c r="T29" s="77" t="s">
        <v>1</v>
      </c>
      <c r="U29" s="77" t="s">
        <v>1</v>
      </c>
      <c r="V29" s="77" t="s">
        <v>1</v>
      </c>
      <c r="W29" s="77" t="s">
        <v>1</v>
      </c>
      <c r="X29" s="77" t="s">
        <v>1</v>
      </c>
      <c r="Y29" s="77" t="s">
        <v>1</v>
      </c>
      <c r="Z29" s="77" t="s">
        <v>1</v>
      </c>
      <c r="AA29" s="77" t="s">
        <v>1</v>
      </c>
      <c r="AB29" s="77" t="s">
        <v>1</v>
      </c>
      <c r="AC29" s="77" t="s">
        <v>1</v>
      </c>
      <c r="AD29" s="77" t="s">
        <v>1</v>
      </c>
      <c r="AE29" s="77" t="s">
        <v>1</v>
      </c>
      <c r="AF29" s="77" t="s">
        <v>1</v>
      </c>
      <c r="AG29" s="77" t="s">
        <v>1</v>
      </c>
      <c r="AH29" s="77" t="s">
        <v>1</v>
      </c>
      <c r="AI29" s="77" t="s">
        <v>1</v>
      </c>
      <c r="AJ29" s="77" t="s">
        <v>1</v>
      </c>
      <c r="AK29" s="77" t="s">
        <v>1</v>
      </c>
      <c r="AL29" s="77" t="s">
        <v>1</v>
      </c>
      <c r="AM29" s="77" t="s">
        <v>1</v>
      </c>
      <c r="AN29" s="77" t="s">
        <v>1</v>
      </c>
      <c r="AO29" s="77"/>
      <c r="AP29" s="91"/>
      <c r="AQ29" s="91"/>
      <c r="AR29" s="91"/>
      <c r="AS29" s="125" t="s">
        <v>1</v>
      </c>
      <c r="AT29" s="91"/>
      <c r="AU29" s="91"/>
      <c r="AZ29" s="91"/>
      <c r="BA29" s="91"/>
      <c r="BE29" s="42"/>
      <c r="BG29" s="337">
        <v>4</v>
      </c>
      <c r="BH29" s="55" t="s">
        <v>179</v>
      </c>
      <c r="BI29" s="55" t="s">
        <v>178</v>
      </c>
      <c r="BJ29" s="55" t="s">
        <v>178</v>
      </c>
      <c r="BK29" s="55" t="s">
        <v>179</v>
      </c>
      <c r="BL29" s="55" t="s">
        <v>179</v>
      </c>
      <c r="BM29" s="149">
        <v>14</v>
      </c>
      <c r="BN29" s="55">
        <v>3.5</v>
      </c>
      <c r="BO29" s="338">
        <f t="shared" si="0"/>
        <v>0.25</v>
      </c>
      <c r="BP29" s="183" t="s">
        <v>216</v>
      </c>
    </row>
    <row r="30" spans="1:68" ht="16" thickBot="1" x14ac:dyDescent="0.4">
      <c r="A30" s="126"/>
      <c r="B30" s="127"/>
      <c r="C30" s="126" t="s">
        <v>0</v>
      </c>
      <c r="D30" s="126">
        <v>3</v>
      </c>
      <c r="E30" s="77" t="s">
        <v>119</v>
      </c>
      <c r="F30" s="126"/>
      <c r="G30" s="126"/>
      <c r="H30" s="126"/>
      <c r="I30" s="126"/>
      <c r="J30" s="126"/>
      <c r="K30" s="126"/>
      <c r="L30" s="126"/>
      <c r="M30" s="126"/>
      <c r="N30" s="77"/>
      <c r="O30" s="77"/>
      <c r="P30" s="77"/>
      <c r="Q30" s="77"/>
      <c r="R30" s="77" t="s">
        <v>1</v>
      </c>
      <c r="S30" s="77" t="s">
        <v>1</v>
      </c>
      <c r="T30" s="77" t="s">
        <v>1</v>
      </c>
      <c r="U30" s="77" t="s">
        <v>1</v>
      </c>
      <c r="V30" s="77" t="s">
        <v>1</v>
      </c>
      <c r="W30" s="77" t="s">
        <v>1</v>
      </c>
      <c r="X30" s="77" t="s">
        <v>1</v>
      </c>
      <c r="Y30" s="77" t="s">
        <v>1</v>
      </c>
      <c r="Z30" s="77" t="s">
        <v>1</v>
      </c>
      <c r="AA30" s="77" t="s">
        <v>1</v>
      </c>
      <c r="AB30" s="77" t="s">
        <v>1</v>
      </c>
      <c r="AC30" s="77" t="s">
        <v>1</v>
      </c>
      <c r="AD30" s="77" t="s">
        <v>1</v>
      </c>
      <c r="AE30" s="77" t="s">
        <v>1</v>
      </c>
      <c r="AF30" s="77" t="s">
        <v>1</v>
      </c>
      <c r="AG30" s="77" t="s">
        <v>1</v>
      </c>
      <c r="AH30" s="77" t="s">
        <v>1</v>
      </c>
      <c r="AI30" s="77" t="s">
        <v>1</v>
      </c>
      <c r="AJ30" s="77" t="s">
        <v>1</v>
      </c>
      <c r="AK30" s="77" t="s">
        <v>1</v>
      </c>
      <c r="AL30" s="77" t="s">
        <v>1</v>
      </c>
      <c r="AM30" s="77" t="s">
        <v>1</v>
      </c>
      <c r="AN30" s="77" t="s">
        <v>1</v>
      </c>
      <c r="AO30" s="77"/>
      <c r="AP30" s="91"/>
      <c r="AQ30" s="91"/>
      <c r="AR30" s="121">
        <v>3</v>
      </c>
      <c r="AS30" s="122" t="s">
        <v>1</v>
      </c>
      <c r="AT30" s="121">
        <v>0</v>
      </c>
      <c r="AU30" s="121">
        <v>0</v>
      </c>
      <c r="AZ30" s="91" t="s">
        <v>758</v>
      </c>
      <c r="BA30" s="91" t="s">
        <v>82</v>
      </c>
      <c r="BE30" s="42"/>
      <c r="BG30" s="337">
        <v>5</v>
      </c>
      <c r="BH30" s="55" t="s">
        <v>178</v>
      </c>
      <c r="BI30" s="55" t="s">
        <v>178</v>
      </c>
      <c r="BJ30" s="55" t="s">
        <v>179</v>
      </c>
      <c r="BK30" s="55" t="s">
        <v>179</v>
      </c>
      <c r="BL30" s="55" t="s">
        <v>178</v>
      </c>
      <c r="BM30" s="151">
        <v>2</v>
      </c>
      <c r="BN30" s="55">
        <v>0.1</v>
      </c>
      <c r="BO30" s="338">
        <f t="shared" si="0"/>
        <v>0.05</v>
      </c>
      <c r="BP30" s="185" t="s">
        <v>215</v>
      </c>
    </row>
    <row r="31" spans="1:68" ht="16" thickBot="1" x14ac:dyDescent="0.4">
      <c r="A31" s="126"/>
      <c r="B31" s="127"/>
      <c r="C31" s="126" t="s">
        <v>0</v>
      </c>
      <c r="D31" s="126">
        <v>4</v>
      </c>
      <c r="E31" s="126" t="s">
        <v>120</v>
      </c>
      <c r="F31" s="126"/>
      <c r="G31" s="126"/>
      <c r="H31" s="126"/>
      <c r="I31" s="126"/>
      <c r="J31" s="126"/>
      <c r="K31" s="126"/>
      <c r="L31" s="126"/>
      <c r="M31" s="126"/>
      <c r="N31" s="126"/>
      <c r="O31" s="126"/>
      <c r="P31" s="77"/>
      <c r="Q31" s="77" t="s">
        <v>1</v>
      </c>
      <c r="R31" s="77" t="s">
        <v>1</v>
      </c>
      <c r="S31" s="77" t="s">
        <v>1</v>
      </c>
      <c r="T31" s="77" t="s">
        <v>1</v>
      </c>
      <c r="U31" s="77" t="s">
        <v>1</v>
      </c>
      <c r="V31" s="77" t="s">
        <v>1</v>
      </c>
      <c r="W31" s="77" t="s">
        <v>1</v>
      </c>
      <c r="X31" s="77" t="s">
        <v>1</v>
      </c>
      <c r="Y31" s="77" t="s">
        <v>1</v>
      </c>
      <c r="Z31" s="77" t="s">
        <v>1</v>
      </c>
      <c r="AA31" s="77" t="s">
        <v>1</v>
      </c>
      <c r="AB31" s="77" t="s">
        <v>1</v>
      </c>
      <c r="AC31" s="77" t="s">
        <v>1</v>
      </c>
      <c r="AD31" s="77" t="s">
        <v>1</v>
      </c>
      <c r="AE31" s="77" t="s">
        <v>1</v>
      </c>
      <c r="AF31" s="77" t="s">
        <v>1</v>
      </c>
      <c r="AG31" s="77" t="s">
        <v>1</v>
      </c>
      <c r="AH31" s="77" t="s">
        <v>1</v>
      </c>
      <c r="AI31" s="77" t="s">
        <v>1</v>
      </c>
      <c r="AJ31" s="77" t="s">
        <v>1</v>
      </c>
      <c r="AK31" s="77" t="s">
        <v>1</v>
      </c>
      <c r="AL31" s="77" t="s">
        <v>1</v>
      </c>
      <c r="AM31" s="77" t="s">
        <v>1</v>
      </c>
      <c r="AN31" s="77" t="s">
        <v>1</v>
      </c>
      <c r="AO31" s="77"/>
      <c r="AP31" s="91"/>
      <c r="AQ31" s="91"/>
      <c r="AR31" s="91"/>
      <c r="AS31" s="125" t="s">
        <v>1</v>
      </c>
      <c r="AT31" s="91"/>
      <c r="AU31" s="91"/>
      <c r="AZ31" s="91"/>
      <c r="BA31" s="91"/>
      <c r="BE31" s="42"/>
      <c r="BG31" s="337">
        <v>6</v>
      </c>
      <c r="BH31" s="55" t="s">
        <v>178</v>
      </c>
      <c r="BI31" s="55" t="s">
        <v>179</v>
      </c>
      <c r="BJ31" s="55" t="s">
        <v>178</v>
      </c>
      <c r="BK31" s="55" t="s">
        <v>179</v>
      </c>
      <c r="BL31" s="55" t="s">
        <v>179</v>
      </c>
      <c r="BM31" s="149">
        <v>17</v>
      </c>
      <c r="BN31" s="55">
        <v>0.5</v>
      </c>
      <c r="BO31" s="338">
        <f t="shared" si="0"/>
        <v>2.9411764705882353E-2</v>
      </c>
      <c r="BP31" s="185" t="s">
        <v>215</v>
      </c>
    </row>
    <row r="32" spans="1:68" x14ac:dyDescent="0.35">
      <c r="A32" s="126"/>
      <c r="B32" s="127"/>
      <c r="C32" s="126" t="s">
        <v>0</v>
      </c>
      <c r="D32" s="126" t="s">
        <v>114</v>
      </c>
      <c r="E32" s="77" t="s">
        <v>121</v>
      </c>
      <c r="F32" s="126"/>
      <c r="G32" s="126"/>
      <c r="H32" s="126"/>
      <c r="I32" s="126"/>
      <c r="J32" s="126"/>
      <c r="K32" s="126"/>
      <c r="L32" s="126"/>
      <c r="M32" s="126"/>
      <c r="N32" s="126"/>
      <c r="O32" s="126"/>
      <c r="P32" s="126"/>
      <c r="Q32" s="126"/>
      <c r="R32" s="126"/>
      <c r="S32" s="126"/>
      <c r="T32" s="126"/>
      <c r="U32" s="126"/>
      <c r="V32" s="126"/>
      <c r="W32" s="126"/>
      <c r="X32" s="77"/>
      <c r="Y32" s="77"/>
      <c r="Z32" s="77"/>
      <c r="AA32" s="77"/>
      <c r="AB32" s="77"/>
      <c r="AC32" s="77"/>
      <c r="AD32" s="77"/>
      <c r="AE32" s="77"/>
      <c r="AF32" s="77"/>
      <c r="AG32" s="77"/>
      <c r="AH32" s="77"/>
      <c r="AI32" s="77"/>
      <c r="AJ32" s="77"/>
      <c r="AK32" s="77"/>
      <c r="AL32" s="77" t="s">
        <v>1</v>
      </c>
      <c r="AM32" s="77" t="s">
        <v>1</v>
      </c>
      <c r="AN32" s="77" t="s">
        <v>1</v>
      </c>
      <c r="AO32" s="77"/>
      <c r="AP32" s="91"/>
      <c r="AQ32" s="91"/>
      <c r="AR32" s="121">
        <v>6</v>
      </c>
      <c r="AS32" s="122" t="s">
        <v>1</v>
      </c>
      <c r="AT32" s="121">
        <v>0</v>
      </c>
      <c r="AU32" s="121">
        <v>0</v>
      </c>
      <c r="AZ32" s="91" t="s">
        <v>758</v>
      </c>
      <c r="BA32" s="91" t="s">
        <v>82</v>
      </c>
      <c r="BE32" s="42"/>
      <c r="BG32" s="337">
        <v>7</v>
      </c>
      <c r="BH32" s="55" t="s">
        <v>179</v>
      </c>
      <c r="BI32" s="55" t="s">
        <v>179</v>
      </c>
      <c r="BJ32" s="55" t="s">
        <v>178</v>
      </c>
      <c r="BK32" s="55" t="s">
        <v>178</v>
      </c>
      <c r="BL32" s="55" t="s">
        <v>179</v>
      </c>
      <c r="BM32" s="149">
        <v>3</v>
      </c>
      <c r="BN32" s="103">
        <v>3</v>
      </c>
      <c r="BO32" s="338">
        <f t="shared" si="0"/>
        <v>1</v>
      </c>
      <c r="BP32" s="182" t="s">
        <v>214</v>
      </c>
    </row>
    <row r="33" spans="1:68" x14ac:dyDescent="0.35">
      <c r="A33" s="126"/>
      <c r="B33" s="127"/>
      <c r="C33" s="126" t="s">
        <v>0</v>
      </c>
      <c r="D33" s="126" t="s">
        <v>115</v>
      </c>
      <c r="E33" s="77" t="s">
        <v>122</v>
      </c>
      <c r="F33" s="126"/>
      <c r="G33" s="126"/>
      <c r="H33" s="126"/>
      <c r="I33" s="126"/>
      <c r="J33" s="126"/>
      <c r="K33" s="126"/>
      <c r="L33" s="126"/>
      <c r="M33" s="126"/>
      <c r="N33" s="126"/>
      <c r="O33" s="126"/>
      <c r="P33" s="126"/>
      <c r="Q33" s="126"/>
      <c r="R33" s="126"/>
      <c r="S33" s="126"/>
      <c r="T33" s="126"/>
      <c r="U33" s="126"/>
      <c r="V33" s="77"/>
      <c r="W33" s="77"/>
      <c r="X33" s="77"/>
      <c r="Y33" s="77"/>
      <c r="Z33" s="77"/>
      <c r="AA33" s="77"/>
      <c r="AB33" s="77"/>
      <c r="AC33" s="77"/>
      <c r="AD33" s="77"/>
      <c r="AE33" s="77"/>
      <c r="AF33" s="77"/>
      <c r="AG33" s="77"/>
      <c r="AH33" s="77"/>
      <c r="AI33" s="77"/>
      <c r="AJ33" s="77"/>
      <c r="AK33" s="77"/>
      <c r="AL33" s="77" t="s">
        <v>1</v>
      </c>
      <c r="AM33" s="77" t="s">
        <v>1</v>
      </c>
      <c r="AN33" s="77" t="s">
        <v>1</v>
      </c>
      <c r="AO33" s="77"/>
      <c r="AP33" s="91"/>
      <c r="AQ33" s="91"/>
      <c r="AR33" s="91"/>
      <c r="AS33" s="125" t="s">
        <v>1</v>
      </c>
      <c r="AT33" s="91"/>
      <c r="AU33" s="91"/>
      <c r="AZ33" s="91"/>
      <c r="BA33" s="91"/>
      <c r="BE33" s="42"/>
      <c r="BG33" s="337">
        <v>8</v>
      </c>
      <c r="BH33" s="55" t="s">
        <v>179</v>
      </c>
      <c r="BI33" s="55" t="s">
        <v>179</v>
      </c>
      <c r="BJ33" s="55" t="s">
        <v>178</v>
      </c>
      <c r="BK33" s="55" t="s">
        <v>179</v>
      </c>
      <c r="BL33" s="55" t="s">
        <v>179</v>
      </c>
      <c r="BM33" s="149">
        <v>23</v>
      </c>
      <c r="BN33" s="103">
        <v>3</v>
      </c>
      <c r="BO33" s="338">
        <f t="shared" si="0"/>
        <v>0.13043478260869565</v>
      </c>
      <c r="BP33" s="183" t="s">
        <v>216</v>
      </c>
    </row>
    <row r="34" spans="1:68" x14ac:dyDescent="0.35">
      <c r="A34" s="126"/>
      <c r="B34" s="127"/>
      <c r="C34" s="126" t="s">
        <v>0</v>
      </c>
      <c r="D34" s="126">
        <v>6</v>
      </c>
      <c r="E34" s="77" t="s">
        <v>123</v>
      </c>
      <c r="F34" s="126"/>
      <c r="G34" s="126"/>
      <c r="H34" s="126"/>
      <c r="I34" s="126"/>
      <c r="J34" s="126"/>
      <c r="K34" s="126"/>
      <c r="L34" s="126"/>
      <c r="M34" s="126"/>
      <c r="N34" s="126"/>
      <c r="O34" s="126"/>
      <c r="P34" s="126"/>
      <c r="Q34" s="126"/>
      <c r="R34" s="77" t="s">
        <v>1</v>
      </c>
      <c r="S34" s="77" t="s">
        <v>1</v>
      </c>
      <c r="T34" s="77" t="s">
        <v>1</v>
      </c>
      <c r="U34" s="77" t="s">
        <v>1</v>
      </c>
      <c r="V34" s="77" t="s">
        <v>1</v>
      </c>
      <c r="W34" s="77" t="s">
        <v>1</v>
      </c>
      <c r="X34" s="77" t="s">
        <v>1</v>
      </c>
      <c r="Y34" s="77" t="s">
        <v>1</v>
      </c>
      <c r="Z34" s="77" t="s">
        <v>1</v>
      </c>
      <c r="AA34" s="77" t="s">
        <v>1</v>
      </c>
      <c r="AB34" s="77" t="s">
        <v>1</v>
      </c>
      <c r="AC34" s="77" t="s">
        <v>1</v>
      </c>
      <c r="AD34" s="77" t="s">
        <v>1</v>
      </c>
      <c r="AE34" s="77" t="s">
        <v>1</v>
      </c>
      <c r="AF34" s="77" t="s">
        <v>1</v>
      </c>
      <c r="AG34" s="77" t="s">
        <v>1</v>
      </c>
      <c r="AH34" s="77" t="s">
        <v>1</v>
      </c>
      <c r="AI34" s="77" t="s">
        <v>1</v>
      </c>
      <c r="AJ34" s="77" t="s">
        <v>1</v>
      </c>
      <c r="AK34" s="77" t="s">
        <v>1</v>
      </c>
      <c r="AL34" s="77" t="s">
        <v>1</v>
      </c>
      <c r="AM34" s="77" t="s">
        <v>1</v>
      </c>
      <c r="AN34" s="77" t="s">
        <v>1</v>
      </c>
      <c r="AO34" s="77"/>
      <c r="AP34" s="91"/>
      <c r="AQ34" s="91"/>
      <c r="AR34" s="91"/>
      <c r="AS34" s="125" t="s">
        <v>1</v>
      </c>
      <c r="AT34" s="91"/>
      <c r="AU34" s="91"/>
      <c r="AZ34" s="91"/>
      <c r="BA34" s="91"/>
      <c r="BE34" s="42"/>
      <c r="BG34" s="337">
        <v>9</v>
      </c>
      <c r="BH34" s="55" t="s">
        <v>178</v>
      </c>
      <c r="BI34" s="55" t="s">
        <v>179</v>
      </c>
      <c r="BJ34" s="55" t="s">
        <v>179</v>
      </c>
      <c r="BK34" s="55" t="s">
        <v>178</v>
      </c>
      <c r="BL34" s="55" t="s">
        <v>178</v>
      </c>
      <c r="BM34" s="149">
        <v>8</v>
      </c>
      <c r="BN34" s="103">
        <v>1</v>
      </c>
      <c r="BO34" s="338">
        <f t="shared" si="0"/>
        <v>0.125</v>
      </c>
      <c r="BP34" s="183" t="s">
        <v>216</v>
      </c>
    </row>
    <row r="35" spans="1:68" ht="16" thickBot="1" x14ac:dyDescent="0.4">
      <c r="A35" s="126"/>
      <c r="B35" s="127"/>
      <c r="C35" s="126"/>
      <c r="D35" s="126"/>
      <c r="E35" s="77"/>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77"/>
      <c r="AI35" s="77"/>
      <c r="AJ35" s="77"/>
      <c r="AK35" s="77"/>
      <c r="AL35" s="77"/>
      <c r="AM35" s="77"/>
      <c r="AN35" s="540" t="s">
        <v>124</v>
      </c>
      <c r="AO35" s="77"/>
      <c r="AP35" s="91"/>
      <c r="AQ35" s="91"/>
      <c r="AR35" s="91">
        <v>9</v>
      </c>
      <c r="AS35" s="125" t="s">
        <v>1</v>
      </c>
      <c r="AT35" s="91">
        <v>0</v>
      </c>
      <c r="AU35" s="91">
        <v>0</v>
      </c>
      <c r="AZ35" s="91" t="s">
        <v>758</v>
      </c>
      <c r="BA35" s="91" t="s">
        <v>82</v>
      </c>
      <c r="BE35" s="42"/>
      <c r="BG35" s="339">
        <v>10</v>
      </c>
      <c r="BH35" s="55" t="s">
        <v>178</v>
      </c>
      <c r="BI35" s="55" t="s">
        <v>178</v>
      </c>
      <c r="BJ35" s="55" t="s">
        <v>179</v>
      </c>
      <c r="BK35" s="55" t="s">
        <v>178</v>
      </c>
      <c r="BL35" s="55" t="s">
        <v>179</v>
      </c>
      <c r="BM35" s="188">
        <v>2</v>
      </c>
      <c r="BN35" s="233">
        <v>0.1</v>
      </c>
      <c r="BO35" s="340">
        <f t="shared" si="0"/>
        <v>0.05</v>
      </c>
      <c r="BP35" s="185" t="s">
        <v>215</v>
      </c>
    </row>
    <row r="36" spans="1:68" x14ac:dyDescent="0.35">
      <c r="BE36" s="42"/>
    </row>
    <row r="37" spans="1:68" x14ac:dyDescent="0.35">
      <c r="A37" s="206"/>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7"/>
    </row>
    <row r="38" spans="1:68" x14ac:dyDescent="0.35">
      <c r="BE38" s="42"/>
    </row>
    <row r="39" spans="1:68" x14ac:dyDescent="0.35">
      <c r="BE39" s="42"/>
      <c r="BG39" s="26" t="s">
        <v>744</v>
      </c>
      <c r="BH39" s="26"/>
      <c r="BI39" s="26"/>
      <c r="BJ39" s="26"/>
      <c r="BK39" s="26"/>
      <c r="BL39" s="26"/>
      <c r="BM39" s="26"/>
    </row>
    <row r="40" spans="1:68" ht="16" thickBot="1" x14ac:dyDescent="0.4">
      <c r="J40" s="48"/>
      <c r="K40" s="48"/>
      <c r="L40" s="48"/>
      <c r="M40" s="48"/>
      <c r="N40" s="48"/>
      <c r="O40" s="48"/>
      <c r="P40" s="48"/>
      <c r="Q40" s="48"/>
      <c r="R40" s="48"/>
      <c r="S40" s="48"/>
      <c r="T40" s="48"/>
      <c r="U40" s="104"/>
      <c r="V40" s="104"/>
      <c r="W40" s="104"/>
      <c r="BE40" s="42"/>
      <c r="BG40" s="24" t="s">
        <v>323</v>
      </c>
    </row>
    <row r="41" spans="1:68" ht="29" x14ac:dyDescent="0.35">
      <c r="BE41" s="42"/>
      <c r="BG41" s="30" t="s">
        <v>213</v>
      </c>
      <c r="BH41" s="23" t="s">
        <v>219</v>
      </c>
      <c r="BI41" s="25" t="s">
        <v>260</v>
      </c>
    </row>
    <row r="42" spans="1:68" x14ac:dyDescent="0.35">
      <c r="BE42" s="42"/>
      <c r="BG42" s="189" t="s">
        <v>215</v>
      </c>
      <c r="BH42" s="190">
        <f>BM27+BM28+BM30+BM35+BM31</f>
        <v>56</v>
      </c>
      <c r="BI42" s="341">
        <f>BH42/$BH$45</f>
        <v>0.49557522123893805</v>
      </c>
    </row>
    <row r="43" spans="1:68" x14ac:dyDescent="0.35">
      <c r="BE43" s="42"/>
      <c r="BG43" s="192" t="s">
        <v>216</v>
      </c>
      <c r="BH43" s="193">
        <f>BM29+BM33+BM34</f>
        <v>45</v>
      </c>
      <c r="BI43" s="342">
        <f>BH43/$BH$45</f>
        <v>0.39823008849557523</v>
      </c>
    </row>
    <row r="44" spans="1:68" x14ac:dyDescent="0.35">
      <c r="BE44" s="42"/>
      <c r="BG44" s="195" t="s">
        <v>214</v>
      </c>
      <c r="BH44" s="196">
        <f>BM26+BM32</f>
        <v>12</v>
      </c>
      <c r="BI44" s="343">
        <f>BH44/$BH$45</f>
        <v>0.10619469026548672</v>
      </c>
    </row>
    <row r="45" spans="1:68" ht="16" thickBot="1" x14ac:dyDescent="0.4">
      <c r="BE45" s="42"/>
      <c r="BG45" s="198" t="s">
        <v>43</v>
      </c>
      <c r="BH45" s="145">
        <f>SUM(BH42:BH44)</f>
        <v>113</v>
      </c>
      <c r="BI45" s="344">
        <f>BH45/$BH$45</f>
        <v>1</v>
      </c>
    </row>
    <row r="46" spans="1:68" x14ac:dyDescent="0.35">
      <c r="BE46" s="42"/>
    </row>
    <row r="47" spans="1:68" x14ac:dyDescent="0.35">
      <c r="BE47" s="42"/>
    </row>
    <row r="48" spans="1:68" x14ac:dyDescent="0.35">
      <c r="BE48" s="42"/>
    </row>
    <row r="49" spans="57:57" x14ac:dyDescent="0.35">
      <c r="BE49" s="42"/>
    </row>
    <row r="50" spans="57:57" x14ac:dyDescent="0.35">
      <c r="BE50" s="42"/>
    </row>
    <row r="51" spans="57:57" x14ac:dyDescent="0.35">
      <c r="BE51" s="42"/>
    </row>
    <row r="52" spans="57:57" x14ac:dyDescent="0.35">
      <c r="BE52" s="42"/>
    </row>
    <row r="53" spans="57:57" x14ac:dyDescent="0.35">
      <c r="BE53" s="42"/>
    </row>
    <row r="54" spans="57:57" x14ac:dyDescent="0.35">
      <c r="BE54" s="42"/>
    </row>
    <row r="55" spans="57:57" x14ac:dyDescent="0.35">
      <c r="BE55" s="42"/>
    </row>
    <row r="56" spans="57:57" x14ac:dyDescent="0.35">
      <c r="BE56" s="42"/>
    </row>
    <row r="57" spans="57:57" x14ac:dyDescent="0.35">
      <c r="BE57" s="42"/>
    </row>
    <row r="58" spans="57:57" x14ac:dyDescent="0.35">
      <c r="BE58" s="42"/>
    </row>
    <row r="59" spans="57:57" x14ac:dyDescent="0.35">
      <c r="BE59" s="42"/>
    </row>
    <row r="60" spans="57:57" x14ac:dyDescent="0.35">
      <c r="BE60" s="42"/>
    </row>
    <row r="61" spans="57:57" x14ac:dyDescent="0.35">
      <c r="BE61" s="42"/>
    </row>
    <row r="62" spans="57:57" x14ac:dyDescent="0.35">
      <c r="BE62" s="42"/>
    </row>
    <row r="63" spans="57:57" x14ac:dyDescent="0.35">
      <c r="BE63" s="42"/>
    </row>
    <row r="64" spans="57:57" x14ac:dyDescent="0.35">
      <c r="BE64" s="42"/>
    </row>
    <row r="65" spans="57:57" x14ac:dyDescent="0.35">
      <c r="BE65" s="42"/>
    </row>
    <row r="66" spans="57:57" x14ac:dyDescent="0.35">
      <c r="BE66" s="42"/>
    </row>
    <row r="67" spans="57:57" x14ac:dyDescent="0.35">
      <c r="BE67" s="42"/>
    </row>
    <row r="68" spans="57:57" x14ac:dyDescent="0.35">
      <c r="BE68" s="42"/>
    </row>
    <row r="69" spans="57:57" x14ac:dyDescent="0.35">
      <c r="BE69" s="42"/>
    </row>
    <row r="70" spans="57:57" x14ac:dyDescent="0.35">
      <c r="BE70" s="42"/>
    </row>
    <row r="71" spans="57:57" x14ac:dyDescent="0.35">
      <c r="BE71" s="42"/>
    </row>
    <row r="72" spans="57:57" x14ac:dyDescent="0.35">
      <c r="BE72" s="42"/>
    </row>
    <row r="73" spans="57:57" x14ac:dyDescent="0.35">
      <c r="BE73" s="42"/>
    </row>
    <row r="74" spans="57:57" x14ac:dyDescent="0.35">
      <c r="BE74" s="42"/>
    </row>
    <row r="75" spans="57:57" x14ac:dyDescent="0.35">
      <c r="BE75" s="42"/>
    </row>
    <row r="76" spans="57:57" x14ac:dyDescent="0.35">
      <c r="BE76" s="42"/>
    </row>
    <row r="77" spans="57:57" x14ac:dyDescent="0.35">
      <c r="BE77" s="42"/>
    </row>
    <row r="78" spans="57:57" x14ac:dyDescent="0.35">
      <c r="BE78" s="42"/>
    </row>
    <row r="79" spans="57:57" x14ac:dyDescent="0.35">
      <c r="BE79" s="42"/>
    </row>
    <row r="80" spans="57:57" x14ac:dyDescent="0.35">
      <c r="BE80" s="42"/>
    </row>
    <row r="81" spans="57:57" x14ac:dyDescent="0.35">
      <c r="BE81" s="42"/>
    </row>
    <row r="82" spans="57:57" x14ac:dyDescent="0.35">
      <c r="BE82" s="42"/>
    </row>
    <row r="83" spans="57:57" x14ac:dyDescent="0.35">
      <c r="BE83" s="42"/>
    </row>
    <row r="84" spans="57:57" x14ac:dyDescent="0.35">
      <c r="BE84" s="42"/>
    </row>
    <row r="85" spans="57:57" x14ac:dyDescent="0.35">
      <c r="BE85" s="42"/>
    </row>
    <row r="86" spans="57:57" x14ac:dyDescent="0.35">
      <c r="BE86" s="42"/>
    </row>
    <row r="87" spans="57:57" x14ac:dyDescent="0.35">
      <c r="BE87" s="42"/>
    </row>
    <row r="88" spans="57:57" x14ac:dyDescent="0.35">
      <c r="BE88" s="42"/>
    </row>
    <row r="89" spans="57:57" x14ac:dyDescent="0.35">
      <c r="BE89" s="42"/>
    </row>
    <row r="90" spans="57:57" x14ac:dyDescent="0.35">
      <c r="BE90" s="42"/>
    </row>
    <row r="91" spans="57:57" x14ac:dyDescent="0.35">
      <c r="BE91" s="42"/>
    </row>
    <row r="92" spans="57:57" x14ac:dyDescent="0.35">
      <c r="BE92" s="42"/>
    </row>
    <row r="93" spans="57:57" x14ac:dyDescent="0.35">
      <c r="BE93" s="42"/>
    </row>
    <row r="94" spans="57:57" x14ac:dyDescent="0.35">
      <c r="BE94" s="42"/>
    </row>
    <row r="95" spans="57:57" x14ac:dyDescent="0.35">
      <c r="BE95" s="42"/>
    </row>
    <row r="96" spans="57:57" x14ac:dyDescent="0.35">
      <c r="BE96" s="42"/>
    </row>
    <row r="97" spans="57:57" x14ac:dyDescent="0.35">
      <c r="BE97" s="42"/>
    </row>
    <row r="98" spans="57:57" x14ac:dyDescent="0.35">
      <c r="BE98" s="42"/>
    </row>
    <row r="99" spans="57:57" x14ac:dyDescent="0.35">
      <c r="BE99" s="42"/>
    </row>
    <row r="100" spans="57:57" x14ac:dyDescent="0.35">
      <c r="BE100" s="42"/>
    </row>
    <row r="101" spans="57:57" x14ac:dyDescent="0.35">
      <c r="BE101" s="42"/>
    </row>
    <row r="102" spans="57:57" x14ac:dyDescent="0.35">
      <c r="BE102" s="42"/>
    </row>
    <row r="103" spans="57:57" x14ac:dyDescent="0.35">
      <c r="BE103" s="42"/>
    </row>
    <row r="104" spans="57:57" x14ac:dyDescent="0.35">
      <c r="BE104" s="42"/>
    </row>
    <row r="105" spans="57:57" x14ac:dyDescent="0.35">
      <c r="BE105" s="42"/>
    </row>
    <row r="106" spans="57:57" x14ac:dyDescent="0.35">
      <c r="BE106" s="42"/>
    </row>
    <row r="107" spans="57:57" x14ac:dyDescent="0.35">
      <c r="BE107" s="42"/>
    </row>
    <row r="108" spans="57:57" x14ac:dyDescent="0.35">
      <c r="BE108" s="42"/>
    </row>
    <row r="109" spans="57:57" x14ac:dyDescent="0.35">
      <c r="BE109" s="42"/>
    </row>
    <row r="110" spans="57:57" x14ac:dyDescent="0.35">
      <c r="BE110" s="42"/>
    </row>
    <row r="111" spans="57:57" x14ac:dyDescent="0.35">
      <c r="BE111" s="42"/>
    </row>
    <row r="112" spans="57:57" x14ac:dyDescent="0.35">
      <c r="BE112" s="42"/>
    </row>
    <row r="113" spans="57:57" x14ac:dyDescent="0.35">
      <c r="BE113" s="42"/>
    </row>
    <row r="114" spans="57:57" x14ac:dyDescent="0.35">
      <c r="BE114" s="42"/>
    </row>
    <row r="115" spans="57:57" x14ac:dyDescent="0.35">
      <c r="BE115" s="42"/>
    </row>
    <row r="116" spans="57:57" x14ac:dyDescent="0.35">
      <c r="BE116" s="42"/>
    </row>
    <row r="117" spans="57:57" x14ac:dyDescent="0.35">
      <c r="BE117" s="42"/>
    </row>
    <row r="118" spans="57:57" x14ac:dyDescent="0.35">
      <c r="BE118" s="42"/>
    </row>
    <row r="119" spans="57:57" x14ac:dyDescent="0.35">
      <c r="BE119" s="42"/>
    </row>
    <row r="120" spans="57:57" x14ac:dyDescent="0.35">
      <c r="BE120" s="42"/>
    </row>
    <row r="121" spans="57:57" x14ac:dyDescent="0.35">
      <c r="BE121" s="42"/>
    </row>
    <row r="122" spans="57:57" x14ac:dyDescent="0.35">
      <c r="BE122" s="42"/>
    </row>
    <row r="123" spans="57:57" x14ac:dyDescent="0.35">
      <c r="BE123" s="42"/>
    </row>
    <row r="124" spans="57:57" x14ac:dyDescent="0.35">
      <c r="BE124" s="42"/>
    </row>
    <row r="125" spans="57:57" x14ac:dyDescent="0.35">
      <c r="BE125" s="42"/>
    </row>
    <row r="126" spans="57:57" x14ac:dyDescent="0.35">
      <c r="BE126" s="42"/>
    </row>
    <row r="127" spans="57:57" x14ac:dyDescent="0.35">
      <c r="BE127" s="42"/>
    </row>
    <row r="128" spans="57:57" x14ac:dyDescent="0.35">
      <c r="BE128" s="42"/>
    </row>
    <row r="129" spans="57:57" x14ac:dyDescent="0.35">
      <c r="BE129" s="42"/>
    </row>
    <row r="130" spans="57:57" x14ac:dyDescent="0.35">
      <c r="BE130" s="42"/>
    </row>
    <row r="131" spans="57:57" x14ac:dyDescent="0.35">
      <c r="BE131" s="42"/>
    </row>
    <row r="132" spans="57:57" x14ac:dyDescent="0.35">
      <c r="BE132" s="42"/>
    </row>
    <row r="133" spans="57:57" x14ac:dyDescent="0.35">
      <c r="BE133" s="42"/>
    </row>
    <row r="134" spans="57:57" x14ac:dyDescent="0.35">
      <c r="BE134" s="42"/>
    </row>
    <row r="135" spans="57:57" x14ac:dyDescent="0.35">
      <c r="BE135" s="42"/>
    </row>
    <row r="136" spans="57:57" x14ac:dyDescent="0.35">
      <c r="BE136" s="42"/>
    </row>
    <row r="137" spans="57:57" x14ac:dyDescent="0.35">
      <c r="BE137" s="42"/>
    </row>
    <row r="138" spans="57:57" x14ac:dyDescent="0.35">
      <c r="BE138" s="42"/>
    </row>
    <row r="139" spans="57:57" x14ac:dyDescent="0.35">
      <c r="BE139" s="42"/>
    </row>
    <row r="140" spans="57:57" x14ac:dyDescent="0.35">
      <c r="BE140" s="42"/>
    </row>
    <row r="141" spans="57:57" x14ac:dyDescent="0.35">
      <c r="BE141" s="42"/>
    </row>
    <row r="142" spans="57:57" x14ac:dyDescent="0.35">
      <c r="BE142" s="42"/>
    </row>
    <row r="143" spans="57:57" x14ac:dyDescent="0.35">
      <c r="BE143" s="42"/>
    </row>
    <row r="144" spans="57:57" x14ac:dyDescent="0.35">
      <c r="BE144" s="42"/>
    </row>
    <row r="145" spans="57:57" x14ac:dyDescent="0.35">
      <c r="BE145" s="42"/>
    </row>
    <row r="146" spans="57:57" x14ac:dyDescent="0.35">
      <c r="BE146" s="42"/>
    </row>
    <row r="147" spans="57:57" x14ac:dyDescent="0.35">
      <c r="BE147" s="42"/>
    </row>
    <row r="148" spans="57:57" x14ac:dyDescent="0.35">
      <c r="BE148" s="42"/>
    </row>
    <row r="149" spans="57:57" x14ac:dyDescent="0.35">
      <c r="BE149" s="42"/>
    </row>
    <row r="150" spans="57:57" x14ac:dyDescent="0.35">
      <c r="BE150" s="42"/>
    </row>
    <row r="151" spans="57:57" x14ac:dyDescent="0.35">
      <c r="BE151" s="42"/>
    </row>
    <row r="152" spans="57:57" x14ac:dyDescent="0.35">
      <c r="BE152" s="42"/>
    </row>
    <row r="153" spans="57:57" x14ac:dyDescent="0.35">
      <c r="BE153" s="42"/>
    </row>
    <row r="154" spans="57:57" x14ac:dyDescent="0.35">
      <c r="BE154" s="42"/>
    </row>
    <row r="155" spans="57:57" x14ac:dyDescent="0.35">
      <c r="BE155" s="42"/>
    </row>
    <row r="156" spans="57:57" x14ac:dyDescent="0.35">
      <c r="BE156" s="42"/>
    </row>
    <row r="157" spans="57:57" x14ac:dyDescent="0.35">
      <c r="BE157" s="42"/>
    </row>
    <row r="158" spans="57:57" x14ac:dyDescent="0.35">
      <c r="BE158" s="42"/>
    </row>
    <row r="159" spans="57:57" x14ac:dyDescent="0.35">
      <c r="BE159" s="42"/>
    </row>
    <row r="160" spans="57:57" x14ac:dyDescent="0.35">
      <c r="BE160" s="42"/>
    </row>
    <row r="161" spans="57:57" x14ac:dyDescent="0.35">
      <c r="BE161" s="42"/>
    </row>
    <row r="162" spans="57:57" x14ac:dyDescent="0.35">
      <c r="BE162" s="42"/>
    </row>
    <row r="163" spans="57:57" x14ac:dyDescent="0.35">
      <c r="BE163" s="42"/>
    </row>
    <row r="164" spans="57:57" x14ac:dyDescent="0.35">
      <c r="BE164" s="42"/>
    </row>
    <row r="165" spans="57:57" x14ac:dyDescent="0.35">
      <c r="BE165" s="42"/>
    </row>
    <row r="166" spans="57:57" x14ac:dyDescent="0.35">
      <c r="BE166" s="42"/>
    </row>
    <row r="167" spans="57:57" x14ac:dyDescent="0.35">
      <c r="BE167" s="42"/>
    </row>
    <row r="168" spans="57:57" x14ac:dyDescent="0.35">
      <c r="BE168" s="42"/>
    </row>
    <row r="169" spans="57:57" x14ac:dyDescent="0.35">
      <c r="BE169" s="42"/>
    </row>
    <row r="170" spans="57:57" x14ac:dyDescent="0.35">
      <c r="BE170" s="42"/>
    </row>
    <row r="171" spans="57:57" x14ac:dyDescent="0.35">
      <c r="BE171" s="42"/>
    </row>
    <row r="172" spans="57:57" x14ac:dyDescent="0.35">
      <c r="BE172" s="42"/>
    </row>
    <row r="173" spans="57:57" x14ac:dyDescent="0.35">
      <c r="BE173" s="42"/>
    </row>
    <row r="174" spans="57:57" x14ac:dyDescent="0.35">
      <c r="BE174" s="42"/>
    </row>
    <row r="175" spans="57:57" x14ac:dyDescent="0.35">
      <c r="BE175" s="42"/>
    </row>
    <row r="176" spans="57:57" x14ac:dyDescent="0.35">
      <c r="BE176" s="42"/>
    </row>
    <row r="177" spans="57:57" x14ac:dyDescent="0.35">
      <c r="BE177" s="42"/>
    </row>
    <row r="178" spans="57:57" x14ac:dyDescent="0.35">
      <c r="BE178" s="42"/>
    </row>
    <row r="179" spans="57:57" x14ac:dyDescent="0.35">
      <c r="BE179" s="42"/>
    </row>
    <row r="180" spans="57:57" x14ac:dyDescent="0.35">
      <c r="BE180" s="42"/>
    </row>
    <row r="181" spans="57:57" x14ac:dyDescent="0.35">
      <c r="BE181" s="42"/>
    </row>
    <row r="182" spans="57:57" x14ac:dyDescent="0.35">
      <c r="BE182" s="42"/>
    </row>
    <row r="183" spans="57:57" x14ac:dyDescent="0.35">
      <c r="BE183" s="42"/>
    </row>
    <row r="184" spans="57:57" x14ac:dyDescent="0.35">
      <c r="BE184" s="42"/>
    </row>
    <row r="185" spans="57:57" x14ac:dyDescent="0.35">
      <c r="BE185" s="42"/>
    </row>
    <row r="186" spans="57:57" x14ac:dyDescent="0.35">
      <c r="BE186" s="42"/>
    </row>
    <row r="187" spans="57:57" x14ac:dyDescent="0.35">
      <c r="BE187" s="42"/>
    </row>
    <row r="188" spans="57:57" x14ac:dyDescent="0.35">
      <c r="BE188" s="42"/>
    </row>
    <row r="189" spans="57:57" x14ac:dyDescent="0.35">
      <c r="BE189" s="42"/>
    </row>
    <row r="190" spans="57:57" x14ac:dyDescent="0.35">
      <c r="BE190" s="42"/>
    </row>
    <row r="191" spans="57:57" x14ac:dyDescent="0.35">
      <c r="BE191" s="42"/>
    </row>
    <row r="192" spans="57:57" x14ac:dyDescent="0.35">
      <c r="BE192" s="42"/>
    </row>
    <row r="193" spans="57:57" x14ac:dyDescent="0.35">
      <c r="BE193" s="42"/>
    </row>
    <row r="194" spans="57:57" x14ac:dyDescent="0.35">
      <c r="BE194" s="42"/>
    </row>
    <row r="195" spans="57:57" x14ac:dyDescent="0.35">
      <c r="BE195" s="42"/>
    </row>
    <row r="196" spans="57:57" x14ac:dyDescent="0.35">
      <c r="BE196" s="42"/>
    </row>
    <row r="197" spans="57:57" x14ac:dyDescent="0.35">
      <c r="BE197" s="42"/>
    </row>
    <row r="198" spans="57:57" x14ac:dyDescent="0.35">
      <c r="BE198" s="42"/>
    </row>
    <row r="199" spans="57:57" x14ac:dyDescent="0.35">
      <c r="BE199" s="42"/>
    </row>
    <row r="200" spans="57:57" x14ac:dyDescent="0.35">
      <c r="BE200" s="42"/>
    </row>
    <row r="201" spans="57:57" x14ac:dyDescent="0.35">
      <c r="BE201" s="42"/>
    </row>
    <row r="202" spans="57:57" x14ac:dyDescent="0.35">
      <c r="BE202" s="42"/>
    </row>
    <row r="203" spans="57:57" x14ac:dyDescent="0.35">
      <c r="BE203" s="42"/>
    </row>
    <row r="204" spans="57:57" x14ac:dyDescent="0.35">
      <c r="BE204" s="42"/>
    </row>
    <row r="205" spans="57:57" x14ac:dyDescent="0.35">
      <c r="BE205" s="42"/>
    </row>
    <row r="206" spans="57:57" x14ac:dyDescent="0.35">
      <c r="BE206" s="42"/>
    </row>
    <row r="207" spans="57:57" x14ac:dyDescent="0.35">
      <c r="BE207" s="42"/>
    </row>
    <row r="208" spans="57:57" x14ac:dyDescent="0.35">
      <c r="BE208" s="42"/>
    </row>
    <row r="209" spans="57:57" x14ac:dyDescent="0.35">
      <c r="BE209" s="42"/>
    </row>
    <row r="210" spans="57:57" x14ac:dyDescent="0.35">
      <c r="BE210" s="42"/>
    </row>
    <row r="211" spans="57:57" x14ac:dyDescent="0.35">
      <c r="BE211" s="42"/>
    </row>
    <row r="212" spans="57:57" x14ac:dyDescent="0.35">
      <c r="BE212" s="42"/>
    </row>
    <row r="213" spans="57:57" x14ac:dyDescent="0.35">
      <c r="BE213" s="42"/>
    </row>
    <row r="214" spans="57:57" x14ac:dyDescent="0.35">
      <c r="BE214" s="42"/>
    </row>
    <row r="215" spans="57:57" x14ac:dyDescent="0.35">
      <c r="BE215" s="42"/>
    </row>
    <row r="216" spans="57:57" x14ac:dyDescent="0.35">
      <c r="BE216" s="42"/>
    </row>
    <row r="217" spans="57:57" x14ac:dyDescent="0.35">
      <c r="BE217" s="42"/>
    </row>
    <row r="218" spans="57:57" x14ac:dyDescent="0.35">
      <c r="BE218" s="42"/>
    </row>
    <row r="219" spans="57:57" x14ac:dyDescent="0.35">
      <c r="BE219" s="42"/>
    </row>
    <row r="220" spans="57:57" x14ac:dyDescent="0.35">
      <c r="BE220" s="42"/>
    </row>
    <row r="221" spans="57:57" x14ac:dyDescent="0.35">
      <c r="BE221" s="42"/>
    </row>
    <row r="222" spans="57:57" x14ac:dyDescent="0.35">
      <c r="BE222" s="42"/>
    </row>
    <row r="223" spans="57:57" x14ac:dyDescent="0.35">
      <c r="BE223" s="42"/>
    </row>
    <row r="224" spans="57:57" x14ac:dyDescent="0.35">
      <c r="BE224" s="42"/>
    </row>
    <row r="225" spans="57:57" x14ac:dyDescent="0.35">
      <c r="BE225" s="42"/>
    </row>
    <row r="226" spans="57:57" x14ac:dyDescent="0.35">
      <c r="BE226" s="42"/>
    </row>
    <row r="227" spans="57:57" x14ac:dyDescent="0.35">
      <c r="BE227" s="42"/>
    </row>
    <row r="228" spans="57:57" x14ac:dyDescent="0.35">
      <c r="BE228" s="42"/>
    </row>
    <row r="229" spans="57:57" x14ac:dyDescent="0.35">
      <c r="BE229" s="42"/>
    </row>
    <row r="230" spans="57:57" x14ac:dyDescent="0.35">
      <c r="BE230" s="42"/>
    </row>
    <row r="231" spans="57:57" x14ac:dyDescent="0.35">
      <c r="BE231" s="42"/>
    </row>
    <row r="232" spans="57:57" x14ac:dyDescent="0.35">
      <c r="BE232" s="42"/>
    </row>
    <row r="233" spans="57:57" x14ac:dyDescent="0.35">
      <c r="BE233" s="42"/>
    </row>
    <row r="234" spans="57:57" x14ac:dyDescent="0.35">
      <c r="BE234" s="42"/>
    </row>
    <row r="235" spans="57:57" x14ac:dyDescent="0.35">
      <c r="BE235" s="42"/>
    </row>
    <row r="236" spans="57:57" x14ac:dyDescent="0.35">
      <c r="BE236" s="42"/>
    </row>
    <row r="237" spans="57:57" x14ac:dyDescent="0.35">
      <c r="BE237" s="42"/>
    </row>
    <row r="238" spans="57:57" x14ac:dyDescent="0.35">
      <c r="BE238" s="42"/>
    </row>
    <row r="239" spans="57:57" x14ac:dyDescent="0.35">
      <c r="BE239" s="42"/>
    </row>
    <row r="240" spans="57:57" x14ac:dyDescent="0.35">
      <c r="BE240" s="42"/>
    </row>
    <row r="241" spans="57:57" x14ac:dyDescent="0.35">
      <c r="BE241" s="42"/>
    </row>
    <row r="242" spans="57:57" x14ac:dyDescent="0.35">
      <c r="BE242" s="42"/>
    </row>
    <row r="243" spans="57:57" x14ac:dyDescent="0.35">
      <c r="BE243" s="42"/>
    </row>
    <row r="244" spans="57:57" x14ac:dyDescent="0.35">
      <c r="BE244" s="42"/>
    </row>
    <row r="245" spans="57:57" x14ac:dyDescent="0.35">
      <c r="BE245" s="42"/>
    </row>
    <row r="246" spans="57:57" x14ac:dyDescent="0.35">
      <c r="BE246" s="42"/>
    </row>
    <row r="247" spans="57:57" x14ac:dyDescent="0.35">
      <c r="BE247" s="42"/>
    </row>
    <row r="248" spans="57:57" x14ac:dyDescent="0.35">
      <c r="BE248" s="42"/>
    </row>
    <row r="249" spans="57:57" x14ac:dyDescent="0.35">
      <c r="BE249" s="42"/>
    </row>
    <row r="250" spans="57:57" x14ac:dyDescent="0.35">
      <c r="BE250" s="42"/>
    </row>
    <row r="251" spans="57:57" x14ac:dyDescent="0.35">
      <c r="BE251" s="42"/>
    </row>
    <row r="252" spans="57:57" x14ac:dyDescent="0.35">
      <c r="BE252" s="42"/>
    </row>
    <row r="253" spans="57:57" x14ac:dyDescent="0.35">
      <c r="BE253" s="42"/>
    </row>
    <row r="254" spans="57:57" x14ac:dyDescent="0.35">
      <c r="BE254" s="42"/>
    </row>
    <row r="255" spans="57:57" x14ac:dyDescent="0.35">
      <c r="BE255" s="42"/>
    </row>
    <row r="256" spans="57:57" x14ac:dyDescent="0.35">
      <c r="BE256" s="42"/>
    </row>
    <row r="257" spans="57:57" x14ac:dyDescent="0.35">
      <c r="BE257" s="42"/>
    </row>
    <row r="258" spans="57:57" x14ac:dyDescent="0.35">
      <c r="BE258" s="42"/>
    </row>
    <row r="259" spans="57:57" x14ac:dyDescent="0.35">
      <c r="BE259" s="42"/>
    </row>
    <row r="260" spans="57:57" x14ac:dyDescent="0.35">
      <c r="BE260" s="42"/>
    </row>
    <row r="261" spans="57:57" x14ac:dyDescent="0.35">
      <c r="BE261" s="42"/>
    </row>
    <row r="262" spans="57:57" x14ac:dyDescent="0.35">
      <c r="BE262" s="42"/>
    </row>
    <row r="263" spans="57:57" x14ac:dyDescent="0.35">
      <c r="BE263" s="42"/>
    </row>
    <row r="264" spans="57:57" x14ac:dyDescent="0.35">
      <c r="BE264" s="42"/>
    </row>
    <row r="265" spans="57:57" x14ac:dyDescent="0.35">
      <c r="BE265" s="42"/>
    </row>
    <row r="266" spans="57:57" x14ac:dyDescent="0.35">
      <c r="BE266" s="42"/>
    </row>
    <row r="267" spans="57:57" x14ac:dyDescent="0.35">
      <c r="BE267" s="42"/>
    </row>
    <row r="268" spans="57:57" x14ac:dyDescent="0.35">
      <c r="BE268" s="42"/>
    </row>
    <row r="269" spans="57:57" x14ac:dyDescent="0.35">
      <c r="BE269" s="42"/>
    </row>
    <row r="270" spans="57:57" x14ac:dyDescent="0.35">
      <c r="BE270" s="42"/>
    </row>
    <row r="271" spans="57:57" x14ac:dyDescent="0.35">
      <c r="BE271" s="42"/>
    </row>
    <row r="272" spans="57:57" x14ac:dyDescent="0.35">
      <c r="BE272" s="42"/>
    </row>
    <row r="273" spans="57:57" x14ac:dyDescent="0.35">
      <c r="BE273" s="42"/>
    </row>
    <row r="274" spans="57:57" x14ac:dyDescent="0.35">
      <c r="BE274" s="42"/>
    </row>
    <row r="275" spans="57:57" x14ac:dyDescent="0.35">
      <c r="BE275" s="42"/>
    </row>
    <row r="276" spans="57:57" x14ac:dyDescent="0.35">
      <c r="BE276" s="42"/>
    </row>
    <row r="277" spans="57:57" x14ac:dyDescent="0.35">
      <c r="BE277" s="42"/>
    </row>
    <row r="278" spans="57:57" x14ac:dyDescent="0.35">
      <c r="BE278" s="42"/>
    </row>
    <row r="279" spans="57:57" x14ac:dyDescent="0.35">
      <c r="BE279" s="42"/>
    </row>
    <row r="280" spans="57:57" x14ac:dyDescent="0.35">
      <c r="BE280" s="42"/>
    </row>
    <row r="281" spans="57:57" x14ac:dyDescent="0.35">
      <c r="BE281" s="42"/>
    </row>
    <row r="282" spans="57:57" x14ac:dyDescent="0.35">
      <c r="BE282" s="42"/>
    </row>
    <row r="283" spans="57:57" x14ac:dyDescent="0.35">
      <c r="BE283" s="42"/>
    </row>
    <row r="284" spans="57:57" x14ac:dyDescent="0.35">
      <c r="BE284" s="42"/>
    </row>
    <row r="285" spans="57:57" x14ac:dyDescent="0.35">
      <c r="BE285" s="42"/>
    </row>
    <row r="286" spans="57:57" x14ac:dyDescent="0.35">
      <c r="BE286" s="42"/>
    </row>
    <row r="287" spans="57:57" x14ac:dyDescent="0.35">
      <c r="BE287" s="42"/>
    </row>
    <row r="288" spans="57:57" x14ac:dyDescent="0.35">
      <c r="BE288" s="42"/>
    </row>
    <row r="289" spans="57:57" x14ac:dyDescent="0.35">
      <c r="BE289" s="42"/>
    </row>
    <row r="290" spans="57:57" x14ac:dyDescent="0.35">
      <c r="BE290" s="42"/>
    </row>
    <row r="291" spans="57:57" x14ac:dyDescent="0.35">
      <c r="BE291" s="42"/>
    </row>
    <row r="292" spans="57:57" x14ac:dyDescent="0.35">
      <c r="BE292" s="42"/>
    </row>
    <row r="293" spans="57:57" x14ac:dyDescent="0.35">
      <c r="BE293" s="42"/>
    </row>
    <row r="294" spans="57:57" x14ac:dyDescent="0.35">
      <c r="BE294" s="42"/>
    </row>
    <row r="295" spans="57:57" x14ac:dyDescent="0.35">
      <c r="BE295" s="42"/>
    </row>
    <row r="296" spans="57:57" x14ac:dyDescent="0.35">
      <c r="BE296" s="42"/>
    </row>
    <row r="297" spans="57:57" x14ac:dyDescent="0.35">
      <c r="BE297" s="42"/>
    </row>
    <row r="298" spans="57:57" x14ac:dyDescent="0.35">
      <c r="BE298" s="42"/>
    </row>
    <row r="299" spans="57:57" x14ac:dyDescent="0.35">
      <c r="BE299" s="42"/>
    </row>
    <row r="300" spans="57:57" x14ac:dyDescent="0.35">
      <c r="BE300" s="42"/>
    </row>
    <row r="301" spans="57:57" x14ac:dyDescent="0.35">
      <c r="BE301" s="42"/>
    </row>
    <row r="302" spans="57:57" x14ac:dyDescent="0.35">
      <c r="BE302" s="42"/>
    </row>
    <row r="303" spans="57:57" x14ac:dyDescent="0.35">
      <c r="BE303" s="42"/>
    </row>
    <row r="304" spans="57:57" x14ac:dyDescent="0.35">
      <c r="BE304" s="42"/>
    </row>
    <row r="305" spans="57:57" x14ac:dyDescent="0.35">
      <c r="BE305" s="42"/>
    </row>
    <row r="306" spans="57:57" x14ac:dyDescent="0.35">
      <c r="BE306" s="42"/>
    </row>
    <row r="307" spans="57:57" x14ac:dyDescent="0.35">
      <c r="BE307" s="42"/>
    </row>
    <row r="308" spans="57:57" x14ac:dyDescent="0.35">
      <c r="BE308" s="42"/>
    </row>
    <row r="309" spans="57:57" x14ac:dyDescent="0.35">
      <c r="BE309" s="42"/>
    </row>
    <row r="310" spans="57:57" x14ac:dyDescent="0.35">
      <c r="BE310" s="42"/>
    </row>
    <row r="311" spans="57:57" x14ac:dyDescent="0.35">
      <c r="BE311" s="42"/>
    </row>
    <row r="312" spans="57:57" x14ac:dyDescent="0.35">
      <c r="BE312" s="42"/>
    </row>
    <row r="313" spans="57:57" x14ac:dyDescent="0.35">
      <c r="BE313" s="42"/>
    </row>
    <row r="314" spans="57:57" x14ac:dyDescent="0.35">
      <c r="BE314" s="42"/>
    </row>
    <row r="315" spans="57:57" x14ac:dyDescent="0.35">
      <c r="BE315" s="42"/>
    </row>
    <row r="316" spans="57:57" x14ac:dyDescent="0.35">
      <c r="BE316" s="42"/>
    </row>
    <row r="317" spans="57:57" x14ac:dyDescent="0.35">
      <c r="BE317" s="42"/>
    </row>
    <row r="318" spans="57:57" x14ac:dyDescent="0.35">
      <c r="BE318" s="42"/>
    </row>
    <row r="319" spans="57:57" x14ac:dyDescent="0.35">
      <c r="BE319" s="42"/>
    </row>
    <row r="320" spans="57:57" x14ac:dyDescent="0.35">
      <c r="BE320" s="42"/>
    </row>
    <row r="321" spans="57:57" x14ac:dyDescent="0.35">
      <c r="BE321" s="42"/>
    </row>
    <row r="322" spans="57:57" x14ac:dyDescent="0.35">
      <c r="BE322" s="42"/>
    </row>
    <row r="323" spans="57:57" x14ac:dyDescent="0.35">
      <c r="BE323" s="42"/>
    </row>
    <row r="324" spans="57:57" x14ac:dyDescent="0.35">
      <c r="BE324" s="42"/>
    </row>
    <row r="325" spans="57:57" x14ac:dyDescent="0.35">
      <c r="BE325" s="42"/>
    </row>
    <row r="326" spans="57:57" x14ac:dyDescent="0.35">
      <c r="BE326" s="42"/>
    </row>
    <row r="327" spans="57:57" x14ac:dyDescent="0.35">
      <c r="BE327" s="42"/>
    </row>
    <row r="328" spans="57:57" x14ac:dyDescent="0.35">
      <c r="BE328" s="42"/>
    </row>
    <row r="329" spans="57:57" x14ac:dyDescent="0.35">
      <c r="BE329" s="42"/>
    </row>
    <row r="330" spans="57:57" x14ac:dyDescent="0.35">
      <c r="BE330" s="42"/>
    </row>
    <row r="331" spans="57:57" x14ac:dyDescent="0.35">
      <c r="BE331" s="42"/>
    </row>
    <row r="332" spans="57:57" x14ac:dyDescent="0.35">
      <c r="BE332" s="42"/>
    </row>
    <row r="333" spans="57:57" x14ac:dyDescent="0.35">
      <c r="BE333" s="42"/>
    </row>
    <row r="334" spans="57:57" x14ac:dyDescent="0.35">
      <c r="BE334" s="42"/>
    </row>
    <row r="335" spans="57:57" x14ac:dyDescent="0.35">
      <c r="BE335" s="42"/>
    </row>
    <row r="336" spans="57:57" x14ac:dyDescent="0.35">
      <c r="BE336" s="42"/>
    </row>
    <row r="337" spans="57:57" x14ac:dyDescent="0.35">
      <c r="BE337" s="42"/>
    </row>
    <row r="338" spans="57:57" x14ac:dyDescent="0.35">
      <c r="BE338" s="42"/>
    </row>
    <row r="339" spans="57:57" x14ac:dyDescent="0.35">
      <c r="BE339" s="42"/>
    </row>
    <row r="340" spans="57:57" x14ac:dyDescent="0.35">
      <c r="BE340" s="42"/>
    </row>
    <row r="341" spans="57:57" x14ac:dyDescent="0.35">
      <c r="BE341" s="42"/>
    </row>
    <row r="342" spans="57:57" x14ac:dyDescent="0.35">
      <c r="BE342" s="42"/>
    </row>
    <row r="343" spans="57:57" x14ac:dyDescent="0.35">
      <c r="BE343" s="42"/>
    </row>
    <row r="344" spans="57:57" x14ac:dyDescent="0.35">
      <c r="BE344" s="42"/>
    </row>
    <row r="345" spans="57:57" x14ac:dyDescent="0.35">
      <c r="BE345" s="42"/>
    </row>
    <row r="346" spans="57:57" x14ac:dyDescent="0.35">
      <c r="BE346" s="42"/>
    </row>
    <row r="347" spans="57:57" x14ac:dyDescent="0.35">
      <c r="BE347" s="42"/>
    </row>
    <row r="348" spans="57:57" x14ac:dyDescent="0.35">
      <c r="BE348" s="42"/>
    </row>
    <row r="349" spans="57:57" x14ac:dyDescent="0.35">
      <c r="BE349" s="42"/>
    </row>
    <row r="350" spans="57:57" x14ac:dyDescent="0.35">
      <c r="BE350" s="42"/>
    </row>
    <row r="351" spans="57:57" x14ac:dyDescent="0.35">
      <c r="BE351" s="42"/>
    </row>
    <row r="352" spans="57:57" x14ac:dyDescent="0.35">
      <c r="BE352" s="42"/>
    </row>
    <row r="353" spans="57:57" x14ac:dyDescent="0.35">
      <c r="BE353" s="42"/>
    </row>
    <row r="354" spans="57:57" x14ac:dyDescent="0.35">
      <c r="BE354" s="42"/>
    </row>
    <row r="355" spans="57:57" x14ac:dyDescent="0.35">
      <c r="BE355" s="42"/>
    </row>
    <row r="356" spans="57:57" x14ac:dyDescent="0.35">
      <c r="BE356" s="42"/>
    </row>
    <row r="357" spans="57:57" x14ac:dyDescent="0.35">
      <c r="BE357" s="42"/>
    </row>
    <row r="358" spans="57:57" x14ac:dyDescent="0.35">
      <c r="BE358" s="42"/>
    </row>
    <row r="359" spans="57:57" x14ac:dyDescent="0.35">
      <c r="BE359" s="42"/>
    </row>
    <row r="360" spans="57:57" x14ac:dyDescent="0.35">
      <c r="BE360" s="42"/>
    </row>
    <row r="361" spans="57:57" x14ac:dyDescent="0.35">
      <c r="BE361" s="42"/>
    </row>
    <row r="362" spans="57:57" x14ac:dyDescent="0.35">
      <c r="BE362" s="42"/>
    </row>
    <row r="363" spans="57:57" x14ac:dyDescent="0.35">
      <c r="BE363" s="42"/>
    </row>
    <row r="364" spans="57:57" x14ac:dyDescent="0.35">
      <c r="BE364" s="42"/>
    </row>
    <row r="365" spans="57:57" x14ac:dyDescent="0.35">
      <c r="BE365" s="42"/>
    </row>
    <row r="366" spans="57:57" x14ac:dyDescent="0.35">
      <c r="BE366" s="42"/>
    </row>
    <row r="367" spans="57:57" x14ac:dyDescent="0.35">
      <c r="BE367" s="42"/>
    </row>
    <row r="368" spans="57:57" x14ac:dyDescent="0.35">
      <c r="BE368" s="42"/>
    </row>
    <row r="369" spans="57:57" x14ac:dyDescent="0.35">
      <c r="BE369" s="42"/>
    </row>
    <row r="370" spans="57:57" x14ac:dyDescent="0.35">
      <c r="BE370" s="42"/>
    </row>
    <row r="371" spans="57:57" x14ac:dyDescent="0.35">
      <c r="BE371" s="42"/>
    </row>
    <row r="372" spans="57:57" x14ac:dyDescent="0.35">
      <c r="BE372" s="42"/>
    </row>
    <row r="373" spans="57:57" x14ac:dyDescent="0.35">
      <c r="BE373" s="42"/>
    </row>
    <row r="374" spans="57:57" x14ac:dyDescent="0.35">
      <c r="BE374" s="42"/>
    </row>
    <row r="375" spans="57:57" x14ac:dyDescent="0.35">
      <c r="BE375" s="42"/>
    </row>
    <row r="376" spans="57:57" x14ac:dyDescent="0.35">
      <c r="BE376" s="42"/>
    </row>
    <row r="377" spans="57:57" x14ac:dyDescent="0.35">
      <c r="BE377" s="42"/>
    </row>
    <row r="378" spans="57:57" x14ac:dyDescent="0.35">
      <c r="BE378" s="42"/>
    </row>
    <row r="379" spans="57:57" x14ac:dyDescent="0.35">
      <c r="BE379" s="42"/>
    </row>
    <row r="380" spans="57:57" x14ac:dyDescent="0.35">
      <c r="BE380" s="42"/>
    </row>
    <row r="381" spans="57:57" x14ac:dyDescent="0.35">
      <c r="BE381" s="42"/>
    </row>
    <row r="382" spans="57:57" x14ac:dyDescent="0.35">
      <c r="BE382" s="42"/>
    </row>
    <row r="383" spans="57:57" x14ac:dyDescent="0.35">
      <c r="BE383" s="42"/>
    </row>
    <row r="384" spans="57:57" x14ac:dyDescent="0.35">
      <c r="BE384" s="42"/>
    </row>
    <row r="385" spans="57:57" x14ac:dyDescent="0.35">
      <c r="BE385" s="42"/>
    </row>
    <row r="386" spans="57:57" x14ac:dyDescent="0.35">
      <c r="BE386" s="42"/>
    </row>
    <row r="387" spans="57:57" x14ac:dyDescent="0.35">
      <c r="BE387" s="42"/>
    </row>
    <row r="388" spans="57:57" x14ac:dyDescent="0.35">
      <c r="BE388" s="42"/>
    </row>
    <row r="389" spans="57:57" x14ac:dyDescent="0.35">
      <c r="BE389" s="42"/>
    </row>
    <row r="390" spans="57:57" x14ac:dyDescent="0.35">
      <c r="BE390" s="42"/>
    </row>
    <row r="391" spans="57:57" x14ac:dyDescent="0.35">
      <c r="BE391" s="42"/>
    </row>
    <row r="392" spans="57:57" x14ac:dyDescent="0.35">
      <c r="BE392" s="42"/>
    </row>
    <row r="393" spans="57:57" x14ac:dyDescent="0.35">
      <c r="BE393" s="42"/>
    </row>
    <row r="394" spans="57:57" x14ac:dyDescent="0.35">
      <c r="BE394" s="42"/>
    </row>
    <row r="395" spans="57:57" x14ac:dyDescent="0.35">
      <c r="BE395" s="42"/>
    </row>
    <row r="396" spans="57:57" x14ac:dyDescent="0.35">
      <c r="BE396" s="42"/>
    </row>
    <row r="397" spans="57:57" x14ac:dyDescent="0.35">
      <c r="BE397" s="42"/>
    </row>
    <row r="398" spans="57:57" x14ac:dyDescent="0.35">
      <c r="BE398" s="42"/>
    </row>
    <row r="399" spans="57:57" x14ac:dyDescent="0.35">
      <c r="BE399" s="42"/>
    </row>
    <row r="400" spans="57:57" x14ac:dyDescent="0.35">
      <c r="BE400" s="42"/>
    </row>
    <row r="401" spans="57:57" x14ac:dyDescent="0.35">
      <c r="BE401" s="42"/>
    </row>
    <row r="402" spans="57:57" x14ac:dyDescent="0.35">
      <c r="BE402" s="42"/>
    </row>
    <row r="403" spans="57:57" x14ac:dyDescent="0.35">
      <c r="BE403" s="42"/>
    </row>
    <row r="404" spans="57:57" x14ac:dyDescent="0.35">
      <c r="BE404" s="42"/>
    </row>
    <row r="405" spans="57:57" x14ac:dyDescent="0.35">
      <c r="BE405" s="42"/>
    </row>
    <row r="406" spans="57:57" x14ac:dyDescent="0.35">
      <c r="BE406" s="42"/>
    </row>
    <row r="407" spans="57:57" x14ac:dyDescent="0.35">
      <c r="BE407" s="42"/>
    </row>
    <row r="408" spans="57:57" x14ac:dyDescent="0.35">
      <c r="BE408" s="42"/>
    </row>
    <row r="409" spans="57:57" x14ac:dyDescent="0.35">
      <c r="BE409" s="42"/>
    </row>
    <row r="410" spans="57:57" x14ac:dyDescent="0.35">
      <c r="BE410" s="42"/>
    </row>
    <row r="411" spans="57:57" x14ac:dyDescent="0.35">
      <c r="BE411" s="42"/>
    </row>
    <row r="412" spans="57:57" x14ac:dyDescent="0.35">
      <c r="BE412" s="42"/>
    </row>
    <row r="413" spans="57:57" x14ac:dyDescent="0.35">
      <c r="BE413" s="42"/>
    </row>
    <row r="414" spans="57:57" x14ac:dyDescent="0.35">
      <c r="BE414" s="42"/>
    </row>
    <row r="415" spans="57:57" x14ac:dyDescent="0.35">
      <c r="BE415" s="42"/>
    </row>
    <row r="416" spans="57:57" x14ac:dyDescent="0.35">
      <c r="BE416" s="42"/>
    </row>
    <row r="417" spans="57:57" x14ac:dyDescent="0.35">
      <c r="BE417" s="42"/>
    </row>
    <row r="418" spans="57:57" x14ac:dyDescent="0.35">
      <c r="BE418" s="42"/>
    </row>
    <row r="419" spans="57:57" x14ac:dyDescent="0.35">
      <c r="BE419" s="42"/>
    </row>
    <row r="420" spans="57:57" x14ac:dyDescent="0.35">
      <c r="BE420" s="42"/>
    </row>
    <row r="421" spans="57:57" x14ac:dyDescent="0.35">
      <c r="BE421" s="42"/>
    </row>
    <row r="422" spans="57:57" x14ac:dyDescent="0.35">
      <c r="BE422" s="42"/>
    </row>
    <row r="423" spans="57:57" x14ac:dyDescent="0.35">
      <c r="BE423" s="42"/>
    </row>
    <row r="424" spans="57:57" x14ac:dyDescent="0.35">
      <c r="BE424" s="42"/>
    </row>
    <row r="425" spans="57:57" x14ac:dyDescent="0.35">
      <c r="BE425" s="42"/>
    </row>
    <row r="426" spans="57:57" x14ac:dyDescent="0.35">
      <c r="BE426" s="42"/>
    </row>
    <row r="427" spans="57:57" x14ac:dyDescent="0.35">
      <c r="BE427" s="42"/>
    </row>
    <row r="428" spans="57:57" x14ac:dyDescent="0.35">
      <c r="BE428" s="42"/>
    </row>
    <row r="429" spans="57:57" x14ac:dyDescent="0.35">
      <c r="BE429" s="42"/>
    </row>
    <row r="430" spans="57:57" x14ac:dyDescent="0.35">
      <c r="BE430" s="42"/>
    </row>
    <row r="431" spans="57:57" x14ac:dyDescent="0.35">
      <c r="BE431" s="42"/>
    </row>
    <row r="432" spans="57:57" x14ac:dyDescent="0.35">
      <c r="BE432" s="42"/>
    </row>
    <row r="433" spans="57:57" x14ac:dyDescent="0.35">
      <c r="BE433" s="42"/>
    </row>
    <row r="434" spans="57:57" x14ac:dyDescent="0.35">
      <c r="BE434" s="42"/>
    </row>
    <row r="435" spans="57:57" x14ac:dyDescent="0.35">
      <c r="BE435" s="42"/>
    </row>
    <row r="436" spans="57:57" x14ac:dyDescent="0.35">
      <c r="BE436" s="42"/>
    </row>
    <row r="437" spans="57:57" x14ac:dyDescent="0.35">
      <c r="BE437" s="42"/>
    </row>
    <row r="438" spans="57:57" x14ac:dyDescent="0.35">
      <c r="BE438" s="42"/>
    </row>
    <row r="439" spans="57:57" x14ac:dyDescent="0.35">
      <c r="BE439" s="42"/>
    </row>
    <row r="440" spans="57:57" x14ac:dyDescent="0.35">
      <c r="BE440" s="42"/>
    </row>
    <row r="441" spans="57:57" x14ac:dyDescent="0.35">
      <c r="BE441" s="42"/>
    </row>
    <row r="442" spans="57:57" x14ac:dyDescent="0.35">
      <c r="BE442" s="42"/>
    </row>
    <row r="443" spans="57:57" x14ac:dyDescent="0.35">
      <c r="BE443" s="42"/>
    </row>
    <row r="444" spans="57:57" x14ac:dyDescent="0.35">
      <c r="BE444" s="42"/>
    </row>
    <row r="445" spans="57:57" x14ac:dyDescent="0.35">
      <c r="BE445" s="42"/>
    </row>
    <row r="446" spans="57:57" x14ac:dyDescent="0.35">
      <c r="BE446" s="42"/>
    </row>
    <row r="447" spans="57:57" x14ac:dyDescent="0.35">
      <c r="BE447" s="42"/>
    </row>
    <row r="448" spans="57:57" x14ac:dyDescent="0.35">
      <c r="BE448" s="42"/>
    </row>
    <row r="449" spans="57:57" x14ac:dyDescent="0.35">
      <c r="BE449" s="42"/>
    </row>
    <row r="450" spans="57:57" x14ac:dyDescent="0.35">
      <c r="BE450" s="42"/>
    </row>
    <row r="451" spans="57:57" x14ac:dyDescent="0.35">
      <c r="BE451" s="42"/>
    </row>
    <row r="452" spans="57:57" x14ac:dyDescent="0.35">
      <c r="BE452" s="42"/>
    </row>
    <row r="453" spans="57:57" x14ac:dyDescent="0.35">
      <c r="BE453" s="42"/>
    </row>
    <row r="454" spans="57:57" x14ac:dyDescent="0.35">
      <c r="BE454" s="42"/>
    </row>
    <row r="455" spans="57:57" x14ac:dyDescent="0.35">
      <c r="BE455" s="42"/>
    </row>
    <row r="456" spans="57:57" x14ac:dyDescent="0.35">
      <c r="BE456" s="42"/>
    </row>
    <row r="457" spans="57:57" x14ac:dyDescent="0.35">
      <c r="BE457" s="42"/>
    </row>
    <row r="458" spans="57:57" x14ac:dyDescent="0.35">
      <c r="BE458" s="42"/>
    </row>
    <row r="459" spans="57:57" x14ac:dyDescent="0.35">
      <c r="BE459" s="42"/>
    </row>
    <row r="460" spans="57:57" x14ac:dyDescent="0.35">
      <c r="BE460" s="42"/>
    </row>
    <row r="461" spans="57:57" x14ac:dyDescent="0.35">
      <c r="BE461" s="42"/>
    </row>
    <row r="462" spans="57:57" x14ac:dyDescent="0.35">
      <c r="BE462" s="42"/>
    </row>
    <row r="463" spans="57:57" x14ac:dyDescent="0.35">
      <c r="BE463" s="42"/>
    </row>
    <row r="464" spans="57:57" x14ac:dyDescent="0.35">
      <c r="BE464" s="42"/>
    </row>
    <row r="465" spans="57:57" x14ac:dyDescent="0.35">
      <c r="BE465" s="42"/>
    </row>
    <row r="466" spans="57:57" x14ac:dyDescent="0.35">
      <c r="BE466" s="42"/>
    </row>
    <row r="467" spans="57:57" x14ac:dyDescent="0.35">
      <c r="BE467" s="42"/>
    </row>
    <row r="468" spans="57:57" x14ac:dyDescent="0.35">
      <c r="BE468" s="42"/>
    </row>
    <row r="469" spans="57:57" x14ac:dyDescent="0.35">
      <c r="BE469" s="42"/>
    </row>
    <row r="470" spans="57:57" x14ac:dyDescent="0.35">
      <c r="BE470" s="42"/>
    </row>
    <row r="471" spans="57:57" x14ac:dyDescent="0.35">
      <c r="BE471" s="42"/>
    </row>
    <row r="472" spans="57:57" x14ac:dyDescent="0.35">
      <c r="BE472" s="42"/>
    </row>
    <row r="473" spans="57:57" x14ac:dyDescent="0.35">
      <c r="BE473" s="42"/>
    </row>
    <row r="474" spans="57:57" x14ac:dyDescent="0.35">
      <c r="BE474" s="42"/>
    </row>
    <row r="475" spans="57:57" x14ac:dyDescent="0.35">
      <c r="BE475" s="42"/>
    </row>
    <row r="476" spans="57:57" x14ac:dyDescent="0.35">
      <c r="BE476" s="42"/>
    </row>
    <row r="477" spans="57:57" x14ac:dyDescent="0.35">
      <c r="BE477" s="42"/>
    </row>
    <row r="478" spans="57:57" x14ac:dyDescent="0.35">
      <c r="BE478" s="42"/>
    </row>
    <row r="479" spans="57:57" x14ac:dyDescent="0.35">
      <c r="BE479" s="42"/>
    </row>
    <row r="480" spans="57:57" x14ac:dyDescent="0.35">
      <c r="BE480" s="42"/>
    </row>
    <row r="481" spans="57:57" x14ac:dyDescent="0.35">
      <c r="BE481" s="42"/>
    </row>
    <row r="482" spans="57:57" x14ac:dyDescent="0.35">
      <c r="BE482" s="42"/>
    </row>
    <row r="483" spans="57:57" x14ac:dyDescent="0.35">
      <c r="BE483" s="42"/>
    </row>
    <row r="484" spans="57:57" x14ac:dyDescent="0.35">
      <c r="BE484" s="42"/>
    </row>
    <row r="485" spans="57:57" x14ac:dyDescent="0.35">
      <c r="BE485" s="42"/>
    </row>
    <row r="486" spans="57:57" x14ac:dyDescent="0.35">
      <c r="BE486" s="42"/>
    </row>
    <row r="487" spans="57:57" x14ac:dyDescent="0.35">
      <c r="BE487" s="42"/>
    </row>
    <row r="488" spans="57:57" x14ac:dyDescent="0.35">
      <c r="BE488" s="42"/>
    </row>
    <row r="489" spans="57:57" x14ac:dyDescent="0.35">
      <c r="BE489" s="42"/>
    </row>
    <row r="490" spans="57:57" x14ac:dyDescent="0.35">
      <c r="BE490" s="42"/>
    </row>
    <row r="491" spans="57:57" x14ac:dyDescent="0.35">
      <c r="BE491" s="42"/>
    </row>
    <row r="492" spans="57:57" x14ac:dyDescent="0.35">
      <c r="BE492" s="42"/>
    </row>
    <row r="493" spans="57:57" x14ac:dyDescent="0.35">
      <c r="BE493" s="42"/>
    </row>
    <row r="494" spans="57:57" x14ac:dyDescent="0.35">
      <c r="BE494" s="42"/>
    </row>
    <row r="495" spans="57:57" x14ac:dyDescent="0.35">
      <c r="BE495" s="42"/>
    </row>
    <row r="496" spans="57:57" x14ac:dyDescent="0.35">
      <c r="BE496" s="42"/>
    </row>
    <row r="497" spans="57:57" x14ac:dyDescent="0.35">
      <c r="BE497" s="42"/>
    </row>
    <row r="498" spans="57:57" x14ac:dyDescent="0.35">
      <c r="BE498" s="42"/>
    </row>
    <row r="499" spans="57:57" x14ac:dyDescent="0.35">
      <c r="BE499" s="42"/>
    </row>
    <row r="500" spans="57:57" x14ac:dyDescent="0.35">
      <c r="BE500" s="42"/>
    </row>
    <row r="501" spans="57:57" x14ac:dyDescent="0.35">
      <c r="BE501" s="42"/>
    </row>
    <row r="502" spans="57:57" x14ac:dyDescent="0.35">
      <c r="BE502" s="42"/>
    </row>
    <row r="503" spans="57:57" x14ac:dyDescent="0.35">
      <c r="BE503" s="42"/>
    </row>
    <row r="504" spans="57:57" x14ac:dyDescent="0.35">
      <c r="BE504" s="42"/>
    </row>
    <row r="505" spans="57:57" x14ac:dyDescent="0.35">
      <c r="BE505" s="42"/>
    </row>
    <row r="506" spans="57:57" x14ac:dyDescent="0.35">
      <c r="BE506" s="42"/>
    </row>
    <row r="507" spans="57:57" x14ac:dyDescent="0.35">
      <c r="BE507" s="42"/>
    </row>
    <row r="508" spans="57:57" x14ac:dyDescent="0.35">
      <c r="BE508" s="42"/>
    </row>
    <row r="509" spans="57:57" x14ac:dyDescent="0.35">
      <c r="BE509" s="42"/>
    </row>
    <row r="510" spans="57:57" x14ac:dyDescent="0.35">
      <c r="BE510" s="42"/>
    </row>
    <row r="511" spans="57:57" x14ac:dyDescent="0.35">
      <c r="BE511" s="42"/>
    </row>
    <row r="512" spans="57:57" x14ac:dyDescent="0.35">
      <c r="BE512" s="42"/>
    </row>
    <row r="513" spans="57:57" x14ac:dyDescent="0.35">
      <c r="BE513" s="42"/>
    </row>
    <row r="514" spans="57:57" x14ac:dyDescent="0.35">
      <c r="BE514" s="42"/>
    </row>
    <row r="515" spans="57:57" x14ac:dyDescent="0.35">
      <c r="BE515" s="42"/>
    </row>
    <row r="516" spans="57:57" x14ac:dyDescent="0.35">
      <c r="BE516" s="42"/>
    </row>
    <row r="517" spans="57:57" x14ac:dyDescent="0.35">
      <c r="BE517" s="42"/>
    </row>
    <row r="518" spans="57:57" x14ac:dyDescent="0.35">
      <c r="BE518" s="42"/>
    </row>
    <row r="519" spans="57:57" x14ac:dyDescent="0.35">
      <c r="BE519" s="42"/>
    </row>
    <row r="520" spans="57:57" x14ac:dyDescent="0.35">
      <c r="BE520" s="42"/>
    </row>
    <row r="521" spans="57:57" x14ac:dyDescent="0.35">
      <c r="BE521" s="42"/>
    </row>
    <row r="522" spans="57:57" x14ac:dyDescent="0.35">
      <c r="BE522" s="42"/>
    </row>
    <row r="523" spans="57:57" x14ac:dyDescent="0.35">
      <c r="BE523" s="42"/>
    </row>
    <row r="524" spans="57:57" x14ac:dyDescent="0.35">
      <c r="BE524" s="42"/>
    </row>
    <row r="525" spans="57:57" x14ac:dyDescent="0.35">
      <c r="BE525" s="42"/>
    </row>
    <row r="526" spans="57:57" x14ac:dyDescent="0.35">
      <c r="BE526" s="42"/>
    </row>
    <row r="527" spans="57:57" x14ac:dyDescent="0.35">
      <c r="BE527" s="42"/>
    </row>
    <row r="528" spans="57:57" x14ac:dyDescent="0.35">
      <c r="BE528" s="42"/>
    </row>
    <row r="529" spans="57:57" x14ac:dyDescent="0.35">
      <c r="BE529" s="42"/>
    </row>
    <row r="530" spans="57:57" x14ac:dyDescent="0.35">
      <c r="BE530" s="42"/>
    </row>
    <row r="531" spans="57:57" x14ac:dyDescent="0.35">
      <c r="BE531" s="42"/>
    </row>
    <row r="532" spans="57:57" x14ac:dyDescent="0.35">
      <c r="BE532" s="42"/>
    </row>
    <row r="533" spans="57:57" x14ac:dyDescent="0.35">
      <c r="BE533" s="42"/>
    </row>
    <row r="534" spans="57:57" x14ac:dyDescent="0.35">
      <c r="BE534" s="42"/>
    </row>
    <row r="535" spans="57:57" x14ac:dyDescent="0.35">
      <c r="BE535" s="42"/>
    </row>
    <row r="536" spans="57:57" x14ac:dyDescent="0.35">
      <c r="BE536" s="42"/>
    </row>
    <row r="537" spans="57:57" x14ac:dyDescent="0.35">
      <c r="BE537" s="42"/>
    </row>
    <row r="538" spans="57:57" x14ac:dyDescent="0.35">
      <c r="BE538" s="42"/>
    </row>
    <row r="539" spans="57:57" x14ac:dyDescent="0.35">
      <c r="BE539" s="42"/>
    </row>
    <row r="540" spans="57:57" x14ac:dyDescent="0.35">
      <c r="BE540" s="42"/>
    </row>
    <row r="541" spans="57:57" x14ac:dyDescent="0.35">
      <c r="BE541" s="42"/>
    </row>
    <row r="542" spans="57:57" x14ac:dyDescent="0.35">
      <c r="BE542" s="42"/>
    </row>
    <row r="543" spans="57:57" x14ac:dyDescent="0.35">
      <c r="BE543" s="42"/>
    </row>
    <row r="544" spans="57:57" x14ac:dyDescent="0.35">
      <c r="BE544" s="42"/>
    </row>
    <row r="545" spans="57:57" x14ac:dyDescent="0.35">
      <c r="BE545" s="42"/>
    </row>
    <row r="546" spans="57:57" x14ac:dyDescent="0.35">
      <c r="BE546" s="42"/>
    </row>
    <row r="547" spans="57:57" x14ac:dyDescent="0.35">
      <c r="BE547" s="42"/>
    </row>
    <row r="548" spans="57:57" x14ac:dyDescent="0.35">
      <c r="BE548" s="42"/>
    </row>
    <row r="549" spans="57:57" x14ac:dyDescent="0.35">
      <c r="BE549" s="42"/>
    </row>
    <row r="550" spans="57:57" x14ac:dyDescent="0.35">
      <c r="BE550" s="42"/>
    </row>
    <row r="551" spans="57:57" x14ac:dyDescent="0.35">
      <c r="BE551" s="42"/>
    </row>
    <row r="552" spans="57:57" x14ac:dyDescent="0.35">
      <c r="BE552" s="42"/>
    </row>
    <row r="553" spans="57:57" x14ac:dyDescent="0.35">
      <c r="BE553" s="42"/>
    </row>
    <row r="554" spans="57:57" x14ac:dyDescent="0.35">
      <c r="BE554" s="42"/>
    </row>
    <row r="555" spans="57:57" x14ac:dyDescent="0.35">
      <c r="BE555" s="42"/>
    </row>
    <row r="556" spans="57:57" x14ac:dyDescent="0.35">
      <c r="BE556" s="42"/>
    </row>
    <row r="557" spans="57:57" x14ac:dyDescent="0.35">
      <c r="BE557" s="42"/>
    </row>
    <row r="558" spans="57:57" x14ac:dyDescent="0.35">
      <c r="BE558" s="42"/>
    </row>
    <row r="559" spans="57:57" x14ac:dyDescent="0.35">
      <c r="BE559" s="42"/>
    </row>
    <row r="560" spans="57:57" x14ac:dyDescent="0.35">
      <c r="BE560" s="42"/>
    </row>
    <row r="561" spans="57:57" x14ac:dyDescent="0.35">
      <c r="BE561" s="42"/>
    </row>
    <row r="562" spans="57:57" x14ac:dyDescent="0.35">
      <c r="BE562" s="42"/>
    </row>
    <row r="563" spans="57:57" x14ac:dyDescent="0.35">
      <c r="BE563" s="42"/>
    </row>
    <row r="564" spans="57:57" x14ac:dyDescent="0.35">
      <c r="BE564" s="42"/>
    </row>
    <row r="565" spans="57:57" x14ac:dyDescent="0.35">
      <c r="BE565" s="42"/>
    </row>
    <row r="566" spans="57:57" x14ac:dyDescent="0.35">
      <c r="BE566" s="42"/>
    </row>
    <row r="567" spans="57:57" x14ac:dyDescent="0.35">
      <c r="BE567" s="42"/>
    </row>
    <row r="568" spans="57:57" x14ac:dyDescent="0.35">
      <c r="BE568" s="42"/>
    </row>
    <row r="569" spans="57:57" x14ac:dyDescent="0.35">
      <c r="BE569" s="42"/>
    </row>
    <row r="570" spans="57:57" x14ac:dyDescent="0.35">
      <c r="BE570" s="42"/>
    </row>
    <row r="571" spans="57:57" x14ac:dyDescent="0.35">
      <c r="BE571" s="42"/>
    </row>
    <row r="572" spans="57:57" x14ac:dyDescent="0.35">
      <c r="BE572" s="42"/>
    </row>
    <row r="573" spans="57:57" x14ac:dyDescent="0.35">
      <c r="BE573" s="42"/>
    </row>
    <row r="574" spans="57:57" x14ac:dyDescent="0.35">
      <c r="BE574" s="42"/>
    </row>
  </sheetData>
  <mergeCells count="2">
    <mergeCell ref="BG6:BG7"/>
    <mergeCell ref="BG14:BG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9"/>
  <sheetViews>
    <sheetView showGridLines="0" rightToLeft="1" zoomScaleNormal="100" workbookViewId="0">
      <selection activeCell="AW1" sqref="AW1"/>
    </sheetView>
  </sheetViews>
  <sheetFormatPr defaultColWidth="11" defaultRowHeight="15.5" x14ac:dyDescent="0.35"/>
  <cols>
    <col min="1" max="2" width="4.4140625" style="17" customWidth="1"/>
    <col min="3" max="3" width="11" style="17"/>
    <col min="4" max="40" width="2.5" style="17" customWidth="1"/>
    <col min="41" max="60" width="2.58203125" style="17" customWidth="1"/>
    <col min="61" max="61" width="6.6640625" style="17" customWidth="1"/>
    <col min="62" max="62" width="12.1640625" style="17" customWidth="1"/>
    <col min="63" max="63" width="14.4140625" style="17" customWidth="1"/>
    <col min="64" max="64" width="29.4140625" style="17" customWidth="1"/>
    <col min="65" max="65" width="18" style="17" customWidth="1"/>
    <col min="66" max="66" width="14.6640625" style="17" customWidth="1"/>
    <col min="67" max="67" width="12.5" style="17" customWidth="1"/>
    <col min="68" max="68" width="11" style="17"/>
    <col min="69" max="69" width="14" style="17" customWidth="1"/>
    <col min="70" max="16384" width="11" style="17"/>
  </cols>
  <sheetData>
    <row r="1" spans="1:68" ht="18" thickBot="1" x14ac:dyDescent="0.4">
      <c r="A1" s="40" t="s">
        <v>333</v>
      </c>
      <c r="B1" s="41"/>
      <c r="C1" s="41"/>
      <c r="D1" s="41"/>
      <c r="E1" s="41"/>
      <c r="F1" s="41"/>
      <c r="G1" s="41"/>
      <c r="H1" s="41"/>
      <c r="I1" s="41"/>
      <c r="J1" s="41"/>
      <c r="K1" s="41"/>
      <c r="L1" s="41"/>
      <c r="BH1" s="42"/>
      <c r="BJ1" s="43" t="s">
        <v>142</v>
      </c>
      <c r="BK1" s="43"/>
      <c r="BL1" s="44"/>
      <c r="BM1" s="44"/>
    </row>
    <row r="2" spans="1:68" ht="16" thickTop="1" x14ac:dyDescent="0.35">
      <c r="BH2" s="42"/>
    </row>
    <row r="3" spans="1:68" x14ac:dyDescent="0.35">
      <c r="A3" s="45" t="s">
        <v>759</v>
      </c>
      <c r="BH3" s="42"/>
      <c r="BJ3" s="46" t="s">
        <v>770</v>
      </c>
      <c r="BK3" s="46"/>
      <c r="BL3" s="26"/>
      <c r="BM3" s="26"/>
      <c r="BN3" s="26"/>
    </row>
    <row r="4" spans="1:68" ht="16" thickBot="1" x14ac:dyDescent="0.4">
      <c r="BH4" s="42"/>
      <c r="BJ4" s="24" t="s">
        <v>345</v>
      </c>
      <c r="BK4" s="24"/>
    </row>
    <row r="5" spans="1:68" ht="34.5" customHeight="1" x14ac:dyDescent="0.35">
      <c r="A5" s="116" t="s">
        <v>136</v>
      </c>
      <c r="B5" s="53" t="s">
        <v>129</v>
      </c>
      <c r="C5" s="53"/>
      <c r="D5" s="53"/>
      <c r="E5" s="53"/>
      <c r="F5" s="53"/>
      <c r="G5" s="53"/>
      <c r="H5" s="53"/>
      <c r="I5" s="53"/>
      <c r="J5" s="53"/>
      <c r="K5" s="53"/>
      <c r="L5" s="53"/>
      <c r="M5" s="53"/>
      <c r="N5" s="53"/>
      <c r="O5" s="53"/>
      <c r="P5" s="53"/>
      <c r="Q5" s="53"/>
      <c r="R5" s="53"/>
      <c r="S5" s="53"/>
      <c r="T5" s="53"/>
      <c r="U5" s="53"/>
      <c r="V5" s="53"/>
      <c r="W5" s="53"/>
      <c r="X5" s="53"/>
      <c r="Y5" s="116"/>
      <c r="Z5" s="53"/>
      <c r="AA5" s="53"/>
      <c r="AB5" s="53"/>
      <c r="AC5" s="53"/>
      <c r="AD5" s="53"/>
      <c r="AE5" s="53"/>
      <c r="AF5" s="126"/>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42"/>
      <c r="BJ5" s="585" t="s">
        <v>144</v>
      </c>
      <c r="BK5" s="345" t="s">
        <v>346</v>
      </c>
      <c r="BL5" s="346" t="s">
        <v>347</v>
      </c>
      <c r="BM5" s="347" t="s">
        <v>349</v>
      </c>
      <c r="BN5" s="348"/>
      <c r="BO5" s="348"/>
    </row>
    <row r="6" spans="1:68" ht="32.25" customHeight="1" thickBot="1" x14ac:dyDescent="0.4">
      <c r="A6" s="53"/>
      <c r="B6" s="52" t="s">
        <v>30</v>
      </c>
      <c r="C6" s="52"/>
      <c r="D6" s="53"/>
      <c r="E6" s="53"/>
      <c r="F6" s="53" t="s">
        <v>130</v>
      </c>
      <c r="G6" s="52"/>
      <c r="H6" s="52"/>
      <c r="I6" s="52"/>
      <c r="J6" s="52"/>
      <c r="K6" s="52"/>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74"/>
      <c r="AW6" s="74"/>
      <c r="AX6" s="74"/>
      <c r="AY6" s="119"/>
      <c r="AZ6" s="53"/>
      <c r="BA6" s="53"/>
      <c r="BB6" s="53"/>
      <c r="BC6" s="53"/>
      <c r="BD6" s="53"/>
      <c r="BE6" s="53"/>
      <c r="BF6" s="53"/>
      <c r="BG6" s="53"/>
      <c r="BH6" s="42"/>
      <c r="BJ6" s="586"/>
      <c r="BK6" s="349" t="s">
        <v>178</v>
      </c>
      <c r="BL6" s="350" t="s">
        <v>348</v>
      </c>
      <c r="BM6" s="142"/>
      <c r="BN6" s="186"/>
      <c r="BO6" s="186"/>
    </row>
    <row r="7" spans="1:68" x14ac:dyDescent="0.35">
      <c r="A7" s="52"/>
      <c r="B7" s="52"/>
      <c r="C7" s="53" t="s">
        <v>126</v>
      </c>
      <c r="D7" s="53"/>
      <c r="E7" s="53"/>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3"/>
      <c r="AP7" s="53"/>
      <c r="AQ7" s="53"/>
      <c r="AR7" s="53"/>
      <c r="AS7" s="53"/>
      <c r="AT7" s="541" t="s">
        <v>35</v>
      </c>
      <c r="AU7" s="53"/>
      <c r="AV7" s="74"/>
      <c r="AW7" s="74"/>
      <c r="AX7" s="74"/>
      <c r="AY7" s="52"/>
      <c r="AZ7" s="53"/>
      <c r="BA7" s="52"/>
      <c r="BB7" s="52"/>
      <c r="BC7" s="541" t="s">
        <v>109</v>
      </c>
      <c r="BD7" s="52"/>
      <c r="BE7" s="52"/>
      <c r="BF7" s="52"/>
      <c r="BG7" s="52"/>
      <c r="BH7" s="42"/>
    </row>
    <row r="8" spans="1:68" x14ac:dyDescent="0.35">
      <c r="A8" s="52"/>
      <c r="B8" s="52"/>
      <c r="C8" s="53" t="s">
        <v>0</v>
      </c>
      <c r="D8" s="53">
        <v>1</v>
      </c>
      <c r="E8" s="53" t="s">
        <v>131</v>
      </c>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72"/>
      <c r="AP8" s="72"/>
      <c r="AQ8" s="121">
        <v>6</v>
      </c>
      <c r="AR8" s="122" t="s">
        <v>1</v>
      </c>
      <c r="AS8" s="121">
        <v>0</v>
      </c>
      <c r="AT8" s="121">
        <v>0</v>
      </c>
      <c r="AU8" s="52"/>
      <c r="AV8" s="74"/>
      <c r="AW8" s="74"/>
      <c r="AX8" s="53"/>
      <c r="AY8" s="52"/>
      <c r="AZ8" s="72" t="s">
        <v>758</v>
      </c>
      <c r="BA8" s="72" t="s">
        <v>82</v>
      </c>
      <c r="BB8" s="52"/>
      <c r="BC8" s="52"/>
      <c r="BD8" s="52"/>
      <c r="BE8" s="52"/>
      <c r="BF8" s="52"/>
      <c r="BG8" s="52"/>
      <c r="BH8" s="42"/>
    </row>
    <row r="9" spans="1:68" x14ac:dyDescent="0.35">
      <c r="A9" s="52"/>
      <c r="B9" s="52"/>
      <c r="C9" s="53" t="s">
        <v>0</v>
      </c>
      <c r="D9" s="53">
        <v>2</v>
      </c>
      <c r="E9" s="53" t="s">
        <v>132</v>
      </c>
      <c r="F9" s="52"/>
      <c r="G9" s="52"/>
      <c r="H9" s="52"/>
      <c r="I9" s="52"/>
      <c r="J9" s="52"/>
      <c r="K9" s="52"/>
      <c r="L9" s="52"/>
      <c r="M9" s="52"/>
      <c r="N9" s="52"/>
      <c r="O9" s="52"/>
      <c r="P9" s="52"/>
      <c r="Q9" s="52"/>
      <c r="R9" s="52"/>
      <c r="S9" s="52"/>
      <c r="T9" s="52"/>
      <c r="U9" s="52"/>
      <c r="V9" s="52"/>
      <c r="W9" s="52"/>
      <c r="X9" s="52"/>
      <c r="Y9" s="52"/>
      <c r="Z9" s="52"/>
      <c r="AA9" s="52"/>
      <c r="AB9" s="52"/>
      <c r="AC9" s="52"/>
      <c r="AD9" s="52"/>
      <c r="AE9" s="143" t="s">
        <v>4</v>
      </c>
      <c r="AF9" s="143" t="s">
        <v>135</v>
      </c>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42"/>
      <c r="BJ9" s="26" t="s">
        <v>752</v>
      </c>
      <c r="BK9" s="26"/>
      <c r="BL9" s="26"/>
    </row>
    <row r="10" spans="1:68" x14ac:dyDescent="0.35">
      <c r="A10" s="52"/>
      <c r="B10" s="52"/>
      <c r="C10" s="53" t="s">
        <v>0</v>
      </c>
      <c r="D10" s="53">
        <v>3</v>
      </c>
      <c r="E10" s="53" t="s">
        <v>133</v>
      </c>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143" t="s">
        <v>4</v>
      </c>
      <c r="AF10" s="143" t="s">
        <v>135</v>
      </c>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42"/>
      <c r="BJ10" s="17" t="s">
        <v>753</v>
      </c>
      <c r="BM10" s="26"/>
      <c r="BN10" s="26"/>
      <c r="BO10" s="26"/>
      <c r="BP10" s="26"/>
    </row>
    <row r="11" spans="1:68" x14ac:dyDescent="0.35">
      <c r="A11" s="52"/>
      <c r="B11" s="52"/>
      <c r="C11" s="53" t="s">
        <v>0</v>
      </c>
      <c r="D11" s="53">
        <v>4</v>
      </c>
      <c r="E11" s="53" t="s">
        <v>134</v>
      </c>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143" t="s">
        <v>4</v>
      </c>
      <c r="AF11" s="143" t="s">
        <v>135</v>
      </c>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42"/>
      <c r="BJ11" s="46" t="s">
        <v>350</v>
      </c>
      <c r="BK11" s="46"/>
    </row>
    <row r="12" spans="1:68" ht="16" thickBot="1" x14ac:dyDescent="0.4">
      <c r="A12" s="52"/>
      <c r="B12" s="52"/>
      <c r="C12" s="53"/>
      <c r="D12" s="53"/>
      <c r="E12" s="53"/>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143"/>
      <c r="AF12" s="143"/>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42"/>
      <c r="BJ12" s="17" t="s">
        <v>353</v>
      </c>
    </row>
    <row r="13" spans="1:68" ht="31" x14ac:dyDescent="0.35">
      <c r="A13" s="52"/>
      <c r="B13" s="52"/>
      <c r="C13" s="53"/>
      <c r="D13" s="53"/>
      <c r="E13" s="53"/>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143"/>
      <c r="AF13" s="143"/>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42"/>
      <c r="BJ13" s="585" t="s">
        <v>144</v>
      </c>
      <c r="BK13" s="23" t="s">
        <v>219</v>
      </c>
      <c r="BL13" s="346" t="s">
        <v>351</v>
      </c>
      <c r="BM13" s="327" t="s">
        <v>352</v>
      </c>
    </row>
    <row r="14" spans="1:68" ht="16" thickBot="1" x14ac:dyDescent="0.4">
      <c r="A14" s="49" t="s">
        <v>673</v>
      </c>
      <c r="B14" s="50" t="s">
        <v>334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42"/>
      <c r="BJ14" s="586"/>
      <c r="BK14" s="307">
        <v>9</v>
      </c>
      <c r="BL14" s="320">
        <v>6</v>
      </c>
      <c r="BM14" s="328">
        <f>BL14/BK14</f>
        <v>0.66666666666666663</v>
      </c>
    </row>
    <row r="15" spans="1:68" x14ac:dyDescent="0.35">
      <c r="A15" s="52"/>
      <c r="B15" s="52" t="s">
        <v>30</v>
      </c>
      <c r="C15" s="52"/>
      <c r="D15" s="53"/>
      <c r="E15" s="53"/>
      <c r="F15" s="53" t="s">
        <v>130</v>
      </c>
      <c r="G15" s="52"/>
      <c r="H15" s="52"/>
      <c r="I15" s="52"/>
      <c r="J15" s="52"/>
      <c r="K15" s="52"/>
      <c r="L15" s="53"/>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42"/>
    </row>
    <row r="16" spans="1:68" x14ac:dyDescent="0.35">
      <c r="A16" s="52"/>
      <c r="B16" s="52"/>
      <c r="C16" s="53" t="s">
        <v>126</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42"/>
    </row>
    <row r="17" spans="1:69" x14ac:dyDescent="0.35">
      <c r="A17" s="52"/>
      <c r="B17" s="52"/>
      <c r="C17" s="53" t="s">
        <v>0</v>
      </c>
      <c r="D17" s="53">
        <v>1</v>
      </c>
      <c r="E17" s="53" t="s">
        <v>335</v>
      </c>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143" t="s">
        <v>4</v>
      </c>
      <c r="AF17" s="143" t="s">
        <v>674</v>
      </c>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42"/>
      <c r="BJ17" s="26" t="s">
        <v>523</v>
      </c>
      <c r="BK17" s="26"/>
      <c r="BL17" s="26"/>
    </row>
    <row r="18" spans="1:69" x14ac:dyDescent="0.35">
      <c r="A18" s="52"/>
      <c r="B18" s="52"/>
      <c r="C18" s="53" t="s">
        <v>0</v>
      </c>
      <c r="D18" s="53">
        <v>2</v>
      </c>
      <c r="E18" s="53" t="s">
        <v>336</v>
      </c>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42"/>
      <c r="BJ18" s="209" t="s">
        <v>359</v>
      </c>
    </row>
    <row r="19" spans="1:69" x14ac:dyDescent="0.35">
      <c r="A19" s="52"/>
      <c r="B19" s="52"/>
      <c r="C19" s="53" t="s">
        <v>0</v>
      </c>
      <c r="D19" s="53">
        <v>3</v>
      </c>
      <c r="E19" s="53" t="s">
        <v>337</v>
      </c>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42"/>
      <c r="BJ19" s="209" t="s">
        <v>358</v>
      </c>
      <c r="BK19" s="209"/>
    </row>
    <row r="20" spans="1:69" x14ac:dyDescent="0.35">
      <c r="A20" s="52"/>
      <c r="B20" s="52"/>
      <c r="C20" s="53" t="s">
        <v>0</v>
      </c>
      <c r="D20" s="53">
        <v>4</v>
      </c>
      <c r="E20" s="53" t="s">
        <v>338</v>
      </c>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42"/>
      <c r="BJ20" s="352" t="s">
        <v>361</v>
      </c>
      <c r="BK20" s="352"/>
    </row>
    <row r="21" spans="1:69" x14ac:dyDescent="0.35">
      <c r="A21" s="52"/>
      <c r="B21" s="52"/>
      <c r="C21" s="53"/>
      <c r="D21" s="53"/>
      <c r="E21" s="53"/>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42"/>
      <c r="BJ21" s="352" t="s">
        <v>360</v>
      </c>
    </row>
    <row r="22" spans="1:69" x14ac:dyDescent="0.3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42"/>
      <c r="BJ22" s="353" t="s">
        <v>362</v>
      </c>
      <c r="BK22" s="353"/>
    </row>
    <row r="23" spans="1:69" ht="16" thickBot="1" x14ac:dyDescent="0.4">
      <c r="A23" s="49" t="s">
        <v>675</v>
      </c>
      <c r="B23" s="52" t="s">
        <v>339</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42"/>
      <c r="BJ23" s="17" t="s">
        <v>344</v>
      </c>
    </row>
    <row r="24" spans="1:69" ht="62" x14ac:dyDescent="0.35">
      <c r="A24" s="52"/>
      <c r="B24" s="52" t="s">
        <v>30</v>
      </c>
      <c r="C24" s="52"/>
      <c r="D24" s="53"/>
      <c r="E24" s="53"/>
      <c r="F24" s="53" t="s">
        <v>130</v>
      </c>
      <c r="G24" s="52"/>
      <c r="H24" s="52"/>
      <c r="I24" s="52"/>
      <c r="J24" s="52"/>
      <c r="K24" s="52"/>
      <c r="L24" s="53"/>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42"/>
      <c r="BJ24" s="22" t="s">
        <v>762</v>
      </c>
      <c r="BK24" s="345" t="s">
        <v>346</v>
      </c>
      <c r="BL24" s="346" t="s">
        <v>347</v>
      </c>
      <c r="BM24" s="347" t="s">
        <v>349</v>
      </c>
      <c r="BN24" s="346" t="s">
        <v>351</v>
      </c>
      <c r="BO24" s="316" t="s">
        <v>325</v>
      </c>
      <c r="BP24" s="327" t="s">
        <v>352</v>
      </c>
      <c r="BQ24" s="347" t="s">
        <v>213</v>
      </c>
    </row>
    <row r="25" spans="1:69" ht="16" thickBot="1" x14ac:dyDescent="0.4">
      <c r="A25" s="52"/>
      <c r="B25" s="52"/>
      <c r="C25" s="53" t="s">
        <v>126</v>
      </c>
      <c r="D25" s="52"/>
      <c r="E25" s="52"/>
      <c r="F25" s="52"/>
      <c r="G25" s="11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42"/>
      <c r="BJ25" s="354">
        <v>1</v>
      </c>
      <c r="BK25" s="149" t="s">
        <v>178</v>
      </c>
      <c r="BL25" s="355" t="s">
        <v>355</v>
      </c>
      <c r="BM25" s="55"/>
      <c r="BN25" s="65">
        <v>6</v>
      </c>
      <c r="BO25" s="149">
        <v>9</v>
      </c>
      <c r="BP25" s="356">
        <f>BN25/BO25</f>
        <v>0.66666666666666663</v>
      </c>
      <c r="BQ25" s="185" t="s">
        <v>215</v>
      </c>
    </row>
    <row r="26" spans="1:69" ht="16" thickBot="1" x14ac:dyDescent="0.4">
      <c r="A26" s="52"/>
      <c r="B26" s="52"/>
      <c r="C26" s="53" t="s">
        <v>0</v>
      </c>
      <c r="D26" s="53">
        <v>1</v>
      </c>
      <c r="E26" s="52" t="s">
        <v>340</v>
      </c>
      <c r="F26" s="112"/>
      <c r="G26" s="11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42"/>
      <c r="BJ26" s="354">
        <v>2</v>
      </c>
      <c r="BK26" s="149" t="s">
        <v>178</v>
      </c>
      <c r="BL26" s="357" t="s">
        <v>338</v>
      </c>
      <c r="BM26" s="357" t="s">
        <v>340</v>
      </c>
      <c r="BN26" s="357">
        <v>1</v>
      </c>
      <c r="BO26" s="149">
        <v>15</v>
      </c>
      <c r="BP26" s="356">
        <f t="shared" ref="BP26:BP34" si="0">BN26/BO26</f>
        <v>6.6666666666666666E-2</v>
      </c>
      <c r="BQ26" s="185" t="s">
        <v>215</v>
      </c>
    </row>
    <row r="27" spans="1:69" ht="29" x14ac:dyDescent="0.35">
      <c r="A27" s="52"/>
      <c r="B27" s="52"/>
      <c r="C27" s="53" t="s">
        <v>0</v>
      </c>
      <c r="D27" s="111">
        <v>2</v>
      </c>
      <c r="E27" s="112" t="s">
        <v>341</v>
      </c>
      <c r="F27" s="112"/>
      <c r="G27" s="112"/>
      <c r="H27" s="52"/>
      <c r="I27" s="52"/>
      <c r="J27" s="52"/>
      <c r="K27" s="52"/>
      <c r="L27" s="52"/>
      <c r="M27" s="52"/>
      <c r="N27" s="52"/>
      <c r="O27" s="52"/>
      <c r="P27" s="52"/>
      <c r="Q27" s="52"/>
      <c r="R27" s="52"/>
      <c r="S27" s="52"/>
      <c r="T27" s="52"/>
      <c r="U27" s="52"/>
      <c r="V27" s="52"/>
      <c r="W27" s="99"/>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c r="BC27" s="323"/>
      <c r="BD27" s="323"/>
      <c r="BE27" s="323"/>
      <c r="BF27" s="324"/>
      <c r="BG27" s="52"/>
      <c r="BH27" s="42"/>
      <c r="BJ27" s="354">
        <v>3</v>
      </c>
      <c r="BK27" s="149" t="s">
        <v>178</v>
      </c>
      <c r="BL27" s="357" t="s">
        <v>336</v>
      </c>
      <c r="BM27" s="357" t="s">
        <v>356</v>
      </c>
      <c r="BN27" s="357">
        <v>8</v>
      </c>
      <c r="BO27" s="149">
        <v>20</v>
      </c>
      <c r="BP27" s="356">
        <f t="shared" si="0"/>
        <v>0.4</v>
      </c>
      <c r="BQ27" s="182" t="s">
        <v>214</v>
      </c>
    </row>
    <row r="28" spans="1:69" ht="29" x14ac:dyDescent="0.35">
      <c r="A28" s="52"/>
      <c r="B28" s="52"/>
      <c r="C28" s="53" t="s">
        <v>0</v>
      </c>
      <c r="D28" s="111">
        <v>3</v>
      </c>
      <c r="E28" s="112" t="s">
        <v>342</v>
      </c>
      <c r="F28" s="112"/>
      <c r="G28" s="11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42"/>
      <c r="BJ28" s="354">
        <v>4</v>
      </c>
      <c r="BK28" s="149" t="s">
        <v>178</v>
      </c>
      <c r="BL28" s="357" t="s">
        <v>336</v>
      </c>
      <c r="BM28" s="357" t="s">
        <v>357</v>
      </c>
      <c r="BN28" s="55">
        <v>4</v>
      </c>
      <c r="BO28" s="149">
        <v>14</v>
      </c>
      <c r="BP28" s="356">
        <f t="shared" si="0"/>
        <v>0.2857142857142857</v>
      </c>
      <c r="BQ28" s="183" t="s">
        <v>216</v>
      </c>
    </row>
    <row r="29" spans="1:69" ht="16" thickBot="1" x14ac:dyDescent="0.4">
      <c r="A29" s="53"/>
      <c r="B29" s="214"/>
      <c r="C29" s="214" t="s">
        <v>0</v>
      </c>
      <c r="D29" s="214">
        <v>4</v>
      </c>
      <c r="E29" s="214" t="s">
        <v>338</v>
      </c>
      <c r="F29" s="358"/>
      <c r="G29" s="358"/>
      <c r="H29" s="214"/>
      <c r="I29" s="214"/>
      <c r="J29" s="214"/>
      <c r="K29" s="214"/>
      <c r="L29" s="214"/>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07"/>
      <c r="BJ29" s="354">
        <v>5</v>
      </c>
      <c r="BK29" s="149" t="s">
        <v>754</v>
      </c>
      <c r="BL29" s="357"/>
      <c r="BM29" s="357" t="s">
        <v>340</v>
      </c>
      <c r="BN29" s="55">
        <v>0</v>
      </c>
      <c r="BO29" s="151">
        <v>2</v>
      </c>
      <c r="BP29" s="356">
        <f t="shared" si="0"/>
        <v>0</v>
      </c>
      <c r="BQ29" s="185" t="s">
        <v>215</v>
      </c>
    </row>
    <row r="30" spans="1:69" ht="43.5" x14ac:dyDescent="0.35">
      <c r="A30" s="131"/>
      <c r="BH30" s="42"/>
      <c r="BJ30" s="354">
        <v>6</v>
      </c>
      <c r="BK30" s="149" t="s">
        <v>178</v>
      </c>
      <c r="BL30" s="357" t="s">
        <v>337</v>
      </c>
      <c r="BM30" s="55" t="s">
        <v>356</v>
      </c>
      <c r="BN30" s="55">
        <v>17</v>
      </c>
      <c r="BO30" s="149">
        <v>17</v>
      </c>
      <c r="BP30" s="356">
        <f t="shared" si="0"/>
        <v>1</v>
      </c>
      <c r="BQ30" s="182" t="s">
        <v>214</v>
      </c>
    </row>
    <row r="31" spans="1:69" ht="43.5" x14ac:dyDescent="0.35">
      <c r="A31" s="116" t="s">
        <v>3</v>
      </c>
      <c r="B31" s="77" t="s">
        <v>111</v>
      </c>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77"/>
      <c r="AP31" s="126"/>
      <c r="AQ31" s="126"/>
      <c r="AR31" s="126"/>
      <c r="AS31" s="126"/>
      <c r="AT31" s="126"/>
      <c r="AU31" s="126"/>
      <c r="AV31" s="126"/>
      <c r="AW31" s="126"/>
      <c r="AX31" s="126"/>
      <c r="AY31" s="126"/>
      <c r="AZ31" s="126"/>
      <c r="BA31" s="126"/>
      <c r="BB31" s="126"/>
      <c r="BC31" s="126"/>
      <c r="BD31" s="126"/>
      <c r="BH31" s="42"/>
      <c r="BJ31" s="354">
        <v>7</v>
      </c>
      <c r="BK31" s="149" t="s">
        <v>178</v>
      </c>
      <c r="BL31" s="357" t="s">
        <v>337</v>
      </c>
      <c r="BM31" s="55" t="s">
        <v>356</v>
      </c>
      <c r="BN31" s="55">
        <v>1</v>
      </c>
      <c r="BO31" s="149">
        <v>3</v>
      </c>
      <c r="BP31" s="356">
        <f t="shared" si="0"/>
        <v>0.33333333333333331</v>
      </c>
      <c r="BQ31" s="182" t="s">
        <v>214</v>
      </c>
    </row>
    <row r="32" spans="1:69" x14ac:dyDescent="0.35">
      <c r="A32" s="64"/>
      <c r="B32" s="52" t="s">
        <v>30</v>
      </c>
      <c r="C32" s="77"/>
      <c r="D32" s="126"/>
      <c r="E32" s="126"/>
      <c r="F32" s="53" t="s">
        <v>31</v>
      </c>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77"/>
      <c r="AP32" s="126"/>
      <c r="AQ32" s="126"/>
      <c r="AR32" s="126"/>
      <c r="AS32" s="126"/>
      <c r="AT32" s="126"/>
      <c r="AU32" s="126"/>
      <c r="AV32" s="126"/>
      <c r="AW32" s="126"/>
      <c r="AX32" s="126"/>
      <c r="AY32" s="126"/>
      <c r="AZ32" s="126"/>
      <c r="BA32" s="126"/>
      <c r="BB32" s="126"/>
      <c r="BC32" s="126"/>
      <c r="BD32" s="126"/>
      <c r="BH32" s="42"/>
      <c r="BJ32" s="354">
        <v>8</v>
      </c>
      <c r="BK32" s="149" t="s">
        <v>178</v>
      </c>
      <c r="BL32" s="357" t="s">
        <v>338</v>
      </c>
      <c r="BM32" s="55" t="s">
        <v>338</v>
      </c>
      <c r="BN32" s="55">
        <v>5</v>
      </c>
      <c r="BO32" s="149">
        <v>23</v>
      </c>
      <c r="BP32" s="356">
        <f t="shared" si="0"/>
        <v>0.21739130434782608</v>
      </c>
      <c r="BQ32" s="183" t="s">
        <v>216</v>
      </c>
    </row>
    <row r="33" spans="1:69" ht="29.5" thickBot="1" x14ac:dyDescent="0.4">
      <c r="A33" s="126"/>
      <c r="B33" s="127"/>
      <c r="C33" s="53" t="s">
        <v>103</v>
      </c>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77"/>
      <c r="AP33" s="126"/>
      <c r="AQ33" s="126"/>
      <c r="AR33" s="126"/>
      <c r="AS33" s="126"/>
      <c r="AT33" s="126"/>
      <c r="AU33" s="77"/>
      <c r="AV33" s="126"/>
      <c r="AW33" s="334"/>
      <c r="AX33" s="334"/>
      <c r="AY33" s="334"/>
      <c r="AZ33" s="335"/>
      <c r="BA33" s="126"/>
      <c r="BB33" s="126"/>
      <c r="BC33" s="126"/>
      <c r="BD33" s="126"/>
      <c r="BH33" s="42"/>
      <c r="BJ33" s="354">
        <v>9</v>
      </c>
      <c r="BK33" s="149" t="s">
        <v>354</v>
      </c>
      <c r="BL33" s="357"/>
      <c r="BM33" s="149" t="s">
        <v>340</v>
      </c>
      <c r="BN33" s="55">
        <v>0</v>
      </c>
      <c r="BO33" s="149">
        <v>8</v>
      </c>
      <c r="BP33" s="356">
        <f t="shared" si="0"/>
        <v>0</v>
      </c>
      <c r="BQ33" s="185" t="s">
        <v>215</v>
      </c>
    </row>
    <row r="34" spans="1:69" ht="44" thickBot="1" x14ac:dyDescent="0.4">
      <c r="A34" s="126"/>
      <c r="B34" s="127"/>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77"/>
      <c r="AP34" s="118" t="s">
        <v>108</v>
      </c>
      <c r="AQ34" s="24"/>
      <c r="AR34" s="53"/>
      <c r="AS34" s="53"/>
      <c r="AT34" s="53"/>
      <c r="AU34" s="24"/>
      <c r="AV34" s="53"/>
      <c r="AY34" s="118" t="s">
        <v>109</v>
      </c>
      <c r="BA34" s="126"/>
      <c r="BB34" s="126"/>
      <c r="BC34" s="126"/>
      <c r="BD34" s="126"/>
      <c r="BH34" s="42"/>
      <c r="BJ34" s="359">
        <v>10</v>
      </c>
      <c r="BK34" s="149" t="s">
        <v>178</v>
      </c>
      <c r="BL34" s="360" t="s">
        <v>337</v>
      </c>
      <c r="BM34" s="320" t="s">
        <v>338</v>
      </c>
      <c r="BN34" s="320">
        <v>0.1</v>
      </c>
      <c r="BO34" s="188">
        <v>2</v>
      </c>
      <c r="BP34" s="361">
        <f t="shared" si="0"/>
        <v>0.05</v>
      </c>
      <c r="BQ34" s="185" t="s">
        <v>215</v>
      </c>
    </row>
    <row r="35" spans="1:69" x14ac:dyDescent="0.35">
      <c r="A35" s="126"/>
      <c r="B35" s="127"/>
      <c r="C35" s="126" t="s">
        <v>0</v>
      </c>
      <c r="D35" s="126" t="s">
        <v>112</v>
      </c>
      <c r="E35" s="126" t="s">
        <v>116</v>
      </c>
      <c r="F35" s="126"/>
      <c r="G35" s="126"/>
      <c r="H35" s="126"/>
      <c r="I35" s="126"/>
      <c r="J35" s="126"/>
      <c r="K35" s="126"/>
      <c r="L35" s="126"/>
      <c r="M35" s="126"/>
      <c r="N35" s="126"/>
      <c r="O35" s="126"/>
      <c r="P35" s="77"/>
      <c r="Q35" s="77"/>
      <c r="R35" s="77"/>
      <c r="S35" s="77"/>
      <c r="T35" s="77"/>
      <c r="U35" s="77"/>
      <c r="V35" s="77"/>
      <c r="W35" s="77"/>
      <c r="X35" s="77"/>
      <c r="Y35" s="77"/>
      <c r="Z35" s="77"/>
      <c r="AA35" s="77"/>
      <c r="AB35" s="77"/>
      <c r="AC35" s="77"/>
      <c r="AD35" s="77"/>
      <c r="AE35" s="77"/>
      <c r="AF35" s="77"/>
      <c r="AG35" s="77"/>
      <c r="AH35" s="77"/>
      <c r="AI35" s="77"/>
      <c r="AJ35" s="77"/>
      <c r="AK35" s="77"/>
      <c r="AL35" s="77" t="s">
        <v>1</v>
      </c>
      <c r="AM35" s="77" t="s">
        <v>1</v>
      </c>
      <c r="AN35" s="77" t="s">
        <v>1</v>
      </c>
      <c r="AO35" s="77"/>
      <c r="AP35" s="91"/>
      <c r="AQ35" s="91"/>
      <c r="AR35" s="91"/>
      <c r="AS35" s="125" t="s">
        <v>1</v>
      </c>
      <c r="AT35" s="91"/>
      <c r="AU35" s="91"/>
      <c r="AZ35" s="91"/>
      <c r="BA35" s="91"/>
      <c r="BH35" s="42"/>
    </row>
    <row r="36" spans="1:69" x14ac:dyDescent="0.35">
      <c r="A36" s="126"/>
      <c r="B36" s="127"/>
      <c r="C36" s="126" t="s">
        <v>0</v>
      </c>
      <c r="D36" s="126" t="s">
        <v>113</v>
      </c>
      <c r="E36" s="126" t="s">
        <v>117</v>
      </c>
      <c r="F36" s="126"/>
      <c r="G36" s="126"/>
      <c r="H36" s="126"/>
      <c r="I36" s="126"/>
      <c r="J36" s="126"/>
      <c r="K36" s="126"/>
      <c r="L36" s="126"/>
      <c r="M36" s="126"/>
      <c r="N36" s="126"/>
      <c r="O36" s="126"/>
      <c r="P36" s="126"/>
      <c r="Q36" s="126"/>
      <c r="R36" s="126"/>
      <c r="S36" s="126"/>
      <c r="T36" s="126"/>
      <c r="U36" s="126"/>
      <c r="V36" s="77"/>
      <c r="W36" s="77"/>
      <c r="X36" s="77"/>
      <c r="Y36" s="77"/>
      <c r="Z36" s="77"/>
      <c r="AA36" s="77"/>
      <c r="AB36" s="77"/>
      <c r="AC36" s="77"/>
      <c r="AD36" s="77"/>
      <c r="AE36" s="77"/>
      <c r="AF36" s="77"/>
      <c r="AG36" s="77"/>
      <c r="AH36" s="77"/>
      <c r="AI36" s="77"/>
      <c r="AJ36" s="77"/>
      <c r="AK36" s="77" t="s">
        <v>1</v>
      </c>
      <c r="AL36" s="77" t="s">
        <v>1</v>
      </c>
      <c r="AM36" s="77" t="s">
        <v>1</v>
      </c>
      <c r="AN36" s="77" t="s">
        <v>1</v>
      </c>
      <c r="AO36" s="77"/>
      <c r="AP36" s="91"/>
      <c r="AQ36" s="91"/>
      <c r="AR36" s="91"/>
      <c r="AS36" s="125" t="s">
        <v>1</v>
      </c>
      <c r="AT36" s="91"/>
      <c r="AU36" s="91"/>
      <c r="AZ36" s="91"/>
      <c r="BA36" s="91"/>
      <c r="BH36" s="42"/>
    </row>
    <row r="37" spans="1:69" x14ac:dyDescent="0.35">
      <c r="A37" s="126"/>
      <c r="B37" s="127"/>
      <c r="C37" s="126" t="s">
        <v>0</v>
      </c>
      <c r="D37" s="126">
        <v>2</v>
      </c>
      <c r="E37" s="77" t="s">
        <v>118</v>
      </c>
      <c r="F37" s="126"/>
      <c r="G37" s="126"/>
      <c r="H37" s="126"/>
      <c r="I37" s="126"/>
      <c r="J37" s="126"/>
      <c r="K37" s="126"/>
      <c r="L37" s="77" t="s">
        <v>1</v>
      </c>
      <c r="M37" s="77" t="s">
        <v>1</v>
      </c>
      <c r="N37" s="77" t="s">
        <v>1</v>
      </c>
      <c r="O37" s="77" t="s">
        <v>1</v>
      </c>
      <c r="P37" s="77" t="s">
        <v>1</v>
      </c>
      <c r="Q37" s="77" t="s">
        <v>1</v>
      </c>
      <c r="R37" s="77" t="s">
        <v>1</v>
      </c>
      <c r="S37" s="77" t="s">
        <v>1</v>
      </c>
      <c r="T37" s="77" t="s">
        <v>1</v>
      </c>
      <c r="U37" s="77" t="s">
        <v>1</v>
      </c>
      <c r="V37" s="77" t="s">
        <v>1</v>
      </c>
      <c r="W37" s="77" t="s">
        <v>1</v>
      </c>
      <c r="X37" s="77" t="s">
        <v>1</v>
      </c>
      <c r="Y37" s="77" t="s">
        <v>1</v>
      </c>
      <c r="Z37" s="77" t="s">
        <v>1</v>
      </c>
      <c r="AA37" s="77" t="s">
        <v>1</v>
      </c>
      <c r="AB37" s="77" t="s">
        <v>1</v>
      </c>
      <c r="AC37" s="77" t="s">
        <v>1</v>
      </c>
      <c r="AD37" s="77" t="s">
        <v>1</v>
      </c>
      <c r="AE37" s="77" t="s">
        <v>1</v>
      </c>
      <c r="AF37" s="77" t="s">
        <v>1</v>
      </c>
      <c r="AG37" s="77" t="s">
        <v>1</v>
      </c>
      <c r="AH37" s="77" t="s">
        <v>1</v>
      </c>
      <c r="AI37" s="77" t="s">
        <v>1</v>
      </c>
      <c r="AJ37" s="77" t="s">
        <v>1</v>
      </c>
      <c r="AK37" s="77" t="s">
        <v>1</v>
      </c>
      <c r="AL37" s="77" t="s">
        <v>1</v>
      </c>
      <c r="AM37" s="77" t="s">
        <v>1</v>
      </c>
      <c r="AN37" s="77" t="s">
        <v>1</v>
      </c>
      <c r="AO37" s="77"/>
      <c r="AP37" s="91"/>
      <c r="AQ37" s="91"/>
      <c r="AR37" s="91"/>
      <c r="AS37" s="125" t="s">
        <v>1</v>
      </c>
      <c r="AT37" s="91"/>
      <c r="AU37" s="91"/>
      <c r="AZ37" s="91"/>
      <c r="BA37" s="91"/>
      <c r="BH37" s="42"/>
    </row>
    <row r="38" spans="1:69" x14ac:dyDescent="0.35">
      <c r="A38" s="126"/>
      <c r="B38" s="127"/>
      <c r="C38" s="126" t="s">
        <v>0</v>
      </c>
      <c r="D38" s="126">
        <v>3</v>
      </c>
      <c r="E38" s="77" t="s">
        <v>119</v>
      </c>
      <c r="F38" s="126"/>
      <c r="G38" s="126"/>
      <c r="H38" s="126"/>
      <c r="I38" s="126"/>
      <c r="J38" s="126"/>
      <c r="K38" s="126"/>
      <c r="L38" s="126"/>
      <c r="M38" s="126"/>
      <c r="N38" s="77"/>
      <c r="O38" s="77"/>
      <c r="P38" s="77"/>
      <c r="Q38" s="77"/>
      <c r="R38" s="77" t="s">
        <v>1</v>
      </c>
      <c r="S38" s="77" t="s">
        <v>1</v>
      </c>
      <c r="T38" s="77" t="s">
        <v>1</v>
      </c>
      <c r="U38" s="77" t="s">
        <v>1</v>
      </c>
      <c r="V38" s="77" t="s">
        <v>1</v>
      </c>
      <c r="W38" s="77" t="s">
        <v>1</v>
      </c>
      <c r="X38" s="77" t="s">
        <v>1</v>
      </c>
      <c r="Y38" s="77" t="s">
        <v>1</v>
      </c>
      <c r="Z38" s="77" t="s">
        <v>1</v>
      </c>
      <c r="AA38" s="77" t="s">
        <v>1</v>
      </c>
      <c r="AB38" s="77" t="s">
        <v>1</v>
      </c>
      <c r="AC38" s="77" t="s">
        <v>1</v>
      </c>
      <c r="AD38" s="77" t="s">
        <v>1</v>
      </c>
      <c r="AE38" s="77" t="s">
        <v>1</v>
      </c>
      <c r="AF38" s="77" t="s">
        <v>1</v>
      </c>
      <c r="AG38" s="77" t="s">
        <v>1</v>
      </c>
      <c r="AH38" s="77" t="s">
        <v>1</v>
      </c>
      <c r="AI38" s="77" t="s">
        <v>1</v>
      </c>
      <c r="AJ38" s="77" t="s">
        <v>1</v>
      </c>
      <c r="AK38" s="77" t="s">
        <v>1</v>
      </c>
      <c r="AL38" s="77" t="s">
        <v>1</v>
      </c>
      <c r="AM38" s="77" t="s">
        <v>1</v>
      </c>
      <c r="AN38" s="77" t="s">
        <v>1</v>
      </c>
      <c r="AO38" s="77"/>
      <c r="AP38" s="91"/>
      <c r="AQ38" s="91"/>
      <c r="AR38" s="121">
        <v>3</v>
      </c>
      <c r="AS38" s="122" t="s">
        <v>1</v>
      </c>
      <c r="AT38" s="121">
        <v>0</v>
      </c>
      <c r="AU38" s="121">
        <v>0</v>
      </c>
      <c r="AZ38" s="91" t="s">
        <v>758</v>
      </c>
      <c r="BA38" s="91" t="s">
        <v>82</v>
      </c>
      <c r="BH38" s="42"/>
      <c r="BJ38" s="26" t="s">
        <v>744</v>
      </c>
      <c r="BK38" s="26"/>
      <c r="BL38" s="26"/>
      <c r="BM38" s="26"/>
      <c r="BN38" s="26"/>
      <c r="BO38" s="26"/>
    </row>
    <row r="39" spans="1:69" ht="16" thickBot="1" x14ac:dyDescent="0.4">
      <c r="A39" s="126"/>
      <c r="B39" s="127"/>
      <c r="C39" s="126" t="s">
        <v>0</v>
      </c>
      <c r="D39" s="126">
        <v>4</v>
      </c>
      <c r="E39" s="126" t="s">
        <v>120</v>
      </c>
      <c r="F39" s="126"/>
      <c r="G39" s="126"/>
      <c r="H39" s="126"/>
      <c r="I39" s="126"/>
      <c r="J39" s="126"/>
      <c r="K39" s="126"/>
      <c r="L39" s="126"/>
      <c r="M39" s="126"/>
      <c r="N39" s="126"/>
      <c r="O39" s="126"/>
      <c r="P39" s="77"/>
      <c r="Q39" s="77" t="s">
        <v>1</v>
      </c>
      <c r="R39" s="77" t="s">
        <v>1</v>
      </c>
      <c r="S39" s="77" t="s">
        <v>1</v>
      </c>
      <c r="T39" s="77" t="s">
        <v>1</v>
      </c>
      <c r="U39" s="77" t="s">
        <v>1</v>
      </c>
      <c r="V39" s="77" t="s">
        <v>1</v>
      </c>
      <c r="W39" s="77" t="s">
        <v>1</v>
      </c>
      <c r="X39" s="77" t="s">
        <v>1</v>
      </c>
      <c r="Y39" s="77" t="s">
        <v>1</v>
      </c>
      <c r="Z39" s="77" t="s">
        <v>1</v>
      </c>
      <c r="AA39" s="77" t="s">
        <v>1</v>
      </c>
      <c r="AB39" s="77" t="s">
        <v>1</v>
      </c>
      <c r="AC39" s="77" t="s">
        <v>1</v>
      </c>
      <c r="AD39" s="77" t="s">
        <v>1</v>
      </c>
      <c r="AE39" s="77" t="s">
        <v>1</v>
      </c>
      <c r="AF39" s="77" t="s">
        <v>1</v>
      </c>
      <c r="AG39" s="77" t="s">
        <v>1</v>
      </c>
      <c r="AH39" s="77" t="s">
        <v>1</v>
      </c>
      <c r="AI39" s="77" t="s">
        <v>1</v>
      </c>
      <c r="AJ39" s="77" t="s">
        <v>1</v>
      </c>
      <c r="AK39" s="77" t="s">
        <v>1</v>
      </c>
      <c r="AL39" s="77" t="s">
        <v>1</v>
      </c>
      <c r="AM39" s="77" t="s">
        <v>1</v>
      </c>
      <c r="AN39" s="77" t="s">
        <v>1</v>
      </c>
      <c r="AO39" s="77"/>
      <c r="AP39" s="91"/>
      <c r="AQ39" s="91"/>
      <c r="AR39" s="91"/>
      <c r="AS39" s="125" t="s">
        <v>1</v>
      </c>
      <c r="AT39" s="91"/>
      <c r="AU39" s="91"/>
      <c r="AZ39" s="91"/>
      <c r="BA39" s="91"/>
      <c r="BH39" s="42"/>
      <c r="BJ39" s="24" t="s">
        <v>343</v>
      </c>
      <c r="BK39" s="24"/>
    </row>
    <row r="40" spans="1:69" ht="29" x14ac:dyDescent="0.35">
      <c r="A40" s="126"/>
      <c r="B40" s="127"/>
      <c r="C40" s="126" t="s">
        <v>0</v>
      </c>
      <c r="D40" s="126" t="s">
        <v>114</v>
      </c>
      <c r="E40" s="77" t="s">
        <v>121</v>
      </c>
      <c r="F40" s="126"/>
      <c r="G40" s="126"/>
      <c r="H40" s="126"/>
      <c r="I40" s="126"/>
      <c r="J40" s="126"/>
      <c r="K40" s="126"/>
      <c r="L40" s="126"/>
      <c r="M40" s="126"/>
      <c r="N40" s="126"/>
      <c r="O40" s="126"/>
      <c r="P40" s="126"/>
      <c r="Q40" s="126"/>
      <c r="R40" s="126"/>
      <c r="S40" s="126"/>
      <c r="T40" s="126"/>
      <c r="U40" s="126"/>
      <c r="V40" s="126"/>
      <c r="W40" s="126"/>
      <c r="X40" s="77"/>
      <c r="Y40" s="77"/>
      <c r="Z40" s="77"/>
      <c r="AA40" s="77"/>
      <c r="AB40" s="77"/>
      <c r="AC40" s="77"/>
      <c r="AD40" s="77"/>
      <c r="AE40" s="77"/>
      <c r="AF40" s="77"/>
      <c r="AG40" s="77"/>
      <c r="AH40" s="77"/>
      <c r="AI40" s="77"/>
      <c r="AJ40" s="77"/>
      <c r="AK40" s="77"/>
      <c r="AL40" s="77" t="s">
        <v>1</v>
      </c>
      <c r="AM40" s="77" t="s">
        <v>1</v>
      </c>
      <c r="AN40" s="77" t="s">
        <v>1</v>
      </c>
      <c r="AO40" s="77"/>
      <c r="AP40" s="91"/>
      <c r="AQ40" s="91"/>
      <c r="AR40" s="121">
        <v>6</v>
      </c>
      <c r="AS40" s="122" t="s">
        <v>1</v>
      </c>
      <c r="AT40" s="121">
        <v>0</v>
      </c>
      <c r="AU40" s="121">
        <v>0</v>
      </c>
      <c r="AZ40" s="91" t="s">
        <v>758</v>
      </c>
      <c r="BA40" s="91" t="s">
        <v>82</v>
      </c>
      <c r="BH40" s="42"/>
      <c r="BJ40" s="30" t="s">
        <v>213</v>
      </c>
      <c r="BK40" s="23" t="s">
        <v>219</v>
      </c>
      <c r="BL40" s="25" t="s">
        <v>260</v>
      </c>
    </row>
    <row r="41" spans="1:69" x14ac:dyDescent="0.35">
      <c r="A41" s="126"/>
      <c r="B41" s="127"/>
      <c r="C41" s="126" t="s">
        <v>0</v>
      </c>
      <c r="D41" s="126" t="s">
        <v>115</v>
      </c>
      <c r="E41" s="77" t="s">
        <v>122</v>
      </c>
      <c r="F41" s="126"/>
      <c r="G41" s="126"/>
      <c r="H41" s="126"/>
      <c r="I41" s="126"/>
      <c r="J41" s="126"/>
      <c r="K41" s="126"/>
      <c r="L41" s="126"/>
      <c r="M41" s="126"/>
      <c r="N41" s="126"/>
      <c r="O41" s="126"/>
      <c r="P41" s="126"/>
      <c r="Q41" s="126"/>
      <c r="R41" s="126"/>
      <c r="S41" s="126"/>
      <c r="T41" s="126"/>
      <c r="U41" s="126"/>
      <c r="V41" s="77"/>
      <c r="W41" s="77"/>
      <c r="X41" s="77"/>
      <c r="Y41" s="77"/>
      <c r="Z41" s="77"/>
      <c r="AA41" s="77"/>
      <c r="AB41" s="77"/>
      <c r="AC41" s="77"/>
      <c r="AD41" s="77"/>
      <c r="AE41" s="77"/>
      <c r="AF41" s="77"/>
      <c r="AG41" s="77"/>
      <c r="AH41" s="77"/>
      <c r="AI41" s="77"/>
      <c r="AJ41" s="77"/>
      <c r="AK41" s="77"/>
      <c r="AL41" s="77" t="s">
        <v>1</v>
      </c>
      <c r="AM41" s="77" t="s">
        <v>1</v>
      </c>
      <c r="AN41" s="77" t="s">
        <v>1</v>
      </c>
      <c r="AO41" s="77"/>
      <c r="AP41" s="91"/>
      <c r="AQ41" s="91"/>
      <c r="AR41" s="91"/>
      <c r="AS41" s="125" t="s">
        <v>1</v>
      </c>
      <c r="AT41" s="91"/>
      <c r="AU41" s="91"/>
      <c r="AZ41" s="91"/>
      <c r="BA41" s="91"/>
      <c r="BH41" s="42"/>
      <c r="BJ41" s="189" t="s">
        <v>215</v>
      </c>
      <c r="BK41" s="190">
        <f>BO25+BO26+BO29+BO33+BO34</f>
        <v>36</v>
      </c>
      <c r="BL41" s="341">
        <f>BK41/$BK$44</f>
        <v>0.31858407079646017</v>
      </c>
    </row>
    <row r="42" spans="1:69" x14ac:dyDescent="0.35">
      <c r="A42" s="126"/>
      <c r="B42" s="127"/>
      <c r="C42" s="126" t="s">
        <v>0</v>
      </c>
      <c r="D42" s="126">
        <v>6</v>
      </c>
      <c r="E42" s="77" t="s">
        <v>123</v>
      </c>
      <c r="F42" s="126"/>
      <c r="G42" s="126"/>
      <c r="H42" s="126"/>
      <c r="I42" s="126"/>
      <c r="J42" s="126"/>
      <c r="K42" s="126"/>
      <c r="L42" s="126"/>
      <c r="M42" s="126"/>
      <c r="N42" s="126"/>
      <c r="O42" s="126"/>
      <c r="P42" s="126"/>
      <c r="Q42" s="126"/>
      <c r="R42" s="77" t="s">
        <v>1</v>
      </c>
      <c r="S42" s="77" t="s">
        <v>1</v>
      </c>
      <c r="T42" s="77" t="s">
        <v>1</v>
      </c>
      <c r="U42" s="77" t="s">
        <v>1</v>
      </c>
      <c r="V42" s="77" t="s">
        <v>1</v>
      </c>
      <c r="W42" s="77" t="s">
        <v>1</v>
      </c>
      <c r="X42" s="77" t="s">
        <v>1</v>
      </c>
      <c r="Y42" s="77" t="s">
        <v>1</v>
      </c>
      <c r="Z42" s="77" t="s">
        <v>1</v>
      </c>
      <c r="AA42" s="77" t="s">
        <v>1</v>
      </c>
      <c r="AB42" s="77" t="s">
        <v>1</v>
      </c>
      <c r="AC42" s="77" t="s">
        <v>1</v>
      </c>
      <c r="AD42" s="77" t="s">
        <v>1</v>
      </c>
      <c r="AE42" s="77" t="s">
        <v>1</v>
      </c>
      <c r="AF42" s="77" t="s">
        <v>1</v>
      </c>
      <c r="AG42" s="77" t="s">
        <v>1</v>
      </c>
      <c r="AH42" s="77" t="s">
        <v>1</v>
      </c>
      <c r="AI42" s="77" t="s">
        <v>1</v>
      </c>
      <c r="AJ42" s="77" t="s">
        <v>1</v>
      </c>
      <c r="AK42" s="77" t="s">
        <v>1</v>
      </c>
      <c r="AL42" s="77" t="s">
        <v>1</v>
      </c>
      <c r="AM42" s="77" t="s">
        <v>1</v>
      </c>
      <c r="AN42" s="77" t="s">
        <v>1</v>
      </c>
      <c r="AO42" s="77"/>
      <c r="AP42" s="91"/>
      <c r="AQ42" s="91"/>
      <c r="AR42" s="91"/>
      <c r="AS42" s="125" t="s">
        <v>1</v>
      </c>
      <c r="AT42" s="91"/>
      <c r="AU42" s="91"/>
      <c r="AZ42" s="91"/>
      <c r="BA42" s="91"/>
      <c r="BH42" s="42"/>
      <c r="BJ42" s="192" t="s">
        <v>216</v>
      </c>
      <c r="BK42" s="193">
        <f>BO28+BO32</f>
        <v>37</v>
      </c>
      <c r="BL42" s="342">
        <f>BK42/$BK$44</f>
        <v>0.32743362831858408</v>
      </c>
    </row>
    <row r="43" spans="1:69" x14ac:dyDescent="0.35">
      <c r="A43" s="126"/>
      <c r="B43" s="127"/>
      <c r="C43" s="126"/>
      <c r="D43" s="126"/>
      <c r="E43" s="77"/>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77"/>
      <c r="AI43" s="77"/>
      <c r="AJ43" s="77"/>
      <c r="AK43" s="77"/>
      <c r="AL43" s="77"/>
      <c r="AM43" s="77"/>
      <c r="AN43" s="540" t="s">
        <v>124</v>
      </c>
      <c r="AO43" s="77"/>
      <c r="AP43" s="91"/>
      <c r="AQ43" s="91"/>
      <c r="AR43" s="91">
        <v>9</v>
      </c>
      <c r="AS43" s="125" t="s">
        <v>1</v>
      </c>
      <c r="AT43" s="91">
        <v>0</v>
      </c>
      <c r="AU43" s="91">
        <v>0</v>
      </c>
      <c r="AZ43" s="91" t="s">
        <v>758</v>
      </c>
      <c r="BA43" s="91" t="s">
        <v>82</v>
      </c>
      <c r="BH43" s="42"/>
      <c r="BJ43" s="195" t="s">
        <v>214</v>
      </c>
      <c r="BK43" s="196">
        <f>BO27+BO30+BO31</f>
        <v>40</v>
      </c>
      <c r="BL43" s="343">
        <f>BK43/$BK$44</f>
        <v>0.35398230088495575</v>
      </c>
    </row>
    <row r="44" spans="1:69" ht="16" thickBot="1" x14ac:dyDescent="0.4">
      <c r="BH44" s="42"/>
      <c r="BJ44" s="198" t="s">
        <v>43</v>
      </c>
      <c r="BK44" s="145">
        <f>SUM(BK41:BK43)</f>
        <v>113</v>
      </c>
      <c r="BL44" s="344">
        <f>BK44/$BK$44</f>
        <v>1</v>
      </c>
    </row>
    <row r="45" spans="1:69" x14ac:dyDescent="0.35">
      <c r="A45" s="206"/>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7"/>
    </row>
    <row r="46" spans="1:69" x14ac:dyDescent="0.35">
      <c r="BH46" s="42"/>
    </row>
    <row r="47" spans="1:69" x14ac:dyDescent="0.35">
      <c r="E47" s="134"/>
      <c r="F47" s="134"/>
      <c r="G47" s="134"/>
      <c r="H47" s="134"/>
      <c r="I47" s="134"/>
      <c r="J47" s="134"/>
      <c r="K47" s="134"/>
      <c r="L47" s="134"/>
      <c r="M47" s="134"/>
      <c r="N47" s="134"/>
      <c r="O47" s="134"/>
      <c r="P47" s="134"/>
      <c r="Q47" s="134"/>
      <c r="R47" s="134"/>
      <c r="BH47" s="42"/>
    </row>
    <row r="48" spans="1:69" x14ac:dyDescent="0.35">
      <c r="E48" s="134"/>
      <c r="F48" s="134"/>
      <c r="G48" s="134"/>
      <c r="H48" s="134"/>
      <c r="I48" s="134"/>
      <c r="J48" s="134"/>
      <c r="K48" s="134"/>
      <c r="L48" s="134"/>
      <c r="M48" s="134"/>
      <c r="N48" s="134"/>
      <c r="O48" s="134"/>
      <c r="P48" s="134"/>
      <c r="Q48" s="134"/>
      <c r="R48" s="134"/>
      <c r="BH48" s="42"/>
    </row>
    <row r="49" spans="60:60" x14ac:dyDescent="0.35">
      <c r="BH49" s="42"/>
    </row>
  </sheetData>
  <mergeCells count="2">
    <mergeCell ref="BJ5:BJ6"/>
    <mergeCell ref="BJ13:BJ1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60"/>
  <sheetViews>
    <sheetView showGridLines="0" rightToLeft="1" topLeftCell="T13" zoomScale="120" zoomScaleNormal="120" workbookViewId="0">
      <selection activeCell="AP25" sqref="AP25"/>
    </sheetView>
  </sheetViews>
  <sheetFormatPr defaultColWidth="11" defaultRowHeight="15.5" x14ac:dyDescent="0.35"/>
  <cols>
    <col min="1" max="2" width="3.58203125" style="17" customWidth="1"/>
    <col min="3" max="5" width="5.9140625" style="17" customWidth="1"/>
    <col min="6" max="22" width="3" style="17" customWidth="1"/>
    <col min="23" max="23" width="8.58203125" style="17" customWidth="1"/>
    <col min="24" max="24" width="2.9140625" style="17" customWidth="1"/>
    <col min="25" max="25" width="9" style="17" customWidth="1"/>
    <col min="26" max="41" width="3" style="17" customWidth="1"/>
    <col min="42" max="42" width="12.1640625" style="17" customWidth="1"/>
    <col min="43" max="43" width="13" style="17" bestFit="1" customWidth="1"/>
    <col min="44" max="50" width="3.4140625" style="17" customWidth="1"/>
    <col min="51" max="51" width="3.58203125" style="17" customWidth="1"/>
    <col min="52" max="52" width="11.58203125" style="17" bestFit="1" customWidth="1"/>
    <col min="53" max="53" width="21.5" style="17" customWidth="1"/>
    <col min="54" max="16384" width="11" style="17"/>
  </cols>
  <sheetData>
    <row r="1" spans="1:57" ht="18" thickBot="1" x14ac:dyDescent="0.4">
      <c r="A1" s="40" t="s">
        <v>363</v>
      </c>
      <c r="B1" s="41"/>
      <c r="C1" s="41"/>
      <c r="D1" s="41"/>
      <c r="E1" s="41"/>
      <c r="F1" s="41"/>
      <c r="G1" s="41"/>
      <c r="H1" s="41"/>
      <c r="I1" s="41"/>
      <c r="J1" s="41"/>
      <c r="K1" s="41"/>
      <c r="L1" s="41"/>
      <c r="AM1" s="58"/>
    </row>
    <row r="2" spans="1:57" ht="16.5" thickTop="1" thickBot="1" x14ac:dyDescent="0.4">
      <c r="AM2" s="58"/>
      <c r="AO2" s="43" t="s">
        <v>142</v>
      </c>
      <c r="AP2" s="44"/>
      <c r="AQ2" s="44"/>
    </row>
    <row r="3" spans="1:57" ht="16" thickTop="1" x14ac:dyDescent="0.35">
      <c r="A3" s="45" t="s">
        <v>759</v>
      </c>
      <c r="AM3" s="58"/>
    </row>
    <row r="4" spans="1:57" x14ac:dyDescent="0.35">
      <c r="AM4" s="58"/>
    </row>
    <row r="5" spans="1:57" x14ac:dyDescent="0.35">
      <c r="A5" s="49" t="s">
        <v>676</v>
      </c>
      <c r="B5" s="50" t="s">
        <v>364</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8"/>
      <c r="AN5" s="52"/>
      <c r="AO5" s="52"/>
      <c r="AP5" s="46" t="s">
        <v>771</v>
      </c>
      <c r="AQ5" s="46"/>
      <c r="AR5" s="46"/>
      <c r="AS5" s="46"/>
      <c r="AT5" s="46"/>
      <c r="AU5" s="46"/>
      <c r="AV5" s="46"/>
      <c r="AW5" s="46"/>
      <c r="AX5" s="46"/>
      <c r="AY5" s="46"/>
      <c r="AZ5" s="46"/>
      <c r="BA5" s="26"/>
      <c r="BB5" s="26"/>
      <c r="BC5" s="26"/>
      <c r="BD5" s="26"/>
      <c r="BE5" s="26"/>
    </row>
    <row r="6" spans="1:57" ht="16" thickBot="1" x14ac:dyDescent="0.4">
      <c r="A6" s="52"/>
      <c r="B6" s="52" t="s">
        <v>30</v>
      </c>
      <c r="C6" s="52"/>
      <c r="D6" s="53"/>
      <c r="E6" s="53"/>
      <c r="F6" s="53" t="s">
        <v>130</v>
      </c>
      <c r="G6" s="52"/>
      <c r="H6" s="52"/>
      <c r="I6" s="52"/>
      <c r="J6" s="52"/>
      <c r="K6" s="52"/>
      <c r="L6" s="53"/>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8"/>
      <c r="AN6" s="52"/>
      <c r="AO6" s="52"/>
      <c r="AP6" s="24" t="s">
        <v>375</v>
      </c>
      <c r="AQ6" s="52"/>
      <c r="AR6" s="52"/>
      <c r="AS6" s="52"/>
      <c r="AT6" s="52"/>
      <c r="AU6" s="52"/>
      <c r="AV6" s="52"/>
      <c r="AW6" s="52"/>
      <c r="AX6" s="52"/>
      <c r="AY6" s="52"/>
      <c r="AZ6" s="52"/>
    </row>
    <row r="7" spans="1:57" ht="16.5" customHeight="1" x14ac:dyDescent="0.35">
      <c r="A7" s="52"/>
      <c r="B7" s="52"/>
      <c r="C7" s="53" t="s">
        <v>126</v>
      </c>
      <c r="D7" s="53"/>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8"/>
      <c r="AN7" s="52"/>
      <c r="AO7" s="52"/>
      <c r="AP7" s="600" t="s">
        <v>144</v>
      </c>
      <c r="AQ7" s="597" t="s">
        <v>377</v>
      </c>
      <c r="AR7" s="597" t="s">
        <v>378</v>
      </c>
      <c r="AS7" s="597"/>
      <c r="AT7" s="597"/>
      <c r="AU7" s="597"/>
      <c r="AV7" s="597"/>
      <c r="AW7" s="597"/>
      <c r="AX7" s="597"/>
      <c r="AY7" s="599"/>
    </row>
    <row r="8" spans="1:57" x14ac:dyDescent="0.35">
      <c r="A8" s="52"/>
      <c r="B8" s="52"/>
      <c r="C8" s="53" t="s">
        <v>0</v>
      </c>
      <c r="D8" s="53">
        <v>1</v>
      </c>
      <c r="E8" s="52" t="s">
        <v>178</v>
      </c>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8"/>
      <c r="AN8" s="52"/>
      <c r="AO8" s="52"/>
      <c r="AP8" s="601"/>
      <c r="AQ8" s="598"/>
      <c r="AR8" s="151" t="s">
        <v>5</v>
      </c>
      <c r="AS8" s="151" t="s">
        <v>6</v>
      </c>
      <c r="AT8" s="151" t="s">
        <v>7</v>
      </c>
      <c r="AU8" s="151" t="s">
        <v>8</v>
      </c>
      <c r="AV8" s="151" t="s">
        <v>9</v>
      </c>
      <c r="AW8" s="151" t="s">
        <v>10</v>
      </c>
      <c r="AX8" s="151" t="s">
        <v>11</v>
      </c>
      <c r="AY8" s="362" t="s">
        <v>12</v>
      </c>
    </row>
    <row r="9" spans="1:57" ht="16" thickBot="1" x14ac:dyDescent="0.4">
      <c r="A9" s="52"/>
      <c r="B9" s="52"/>
      <c r="C9" s="53" t="s">
        <v>0</v>
      </c>
      <c r="D9" s="53">
        <v>2</v>
      </c>
      <c r="E9" s="52" t="s">
        <v>179</v>
      </c>
      <c r="F9" s="52"/>
      <c r="G9" s="52"/>
      <c r="H9" s="52"/>
      <c r="I9" s="52"/>
      <c r="J9" s="52"/>
      <c r="K9" s="52"/>
      <c r="L9" s="52"/>
      <c r="M9" s="52"/>
      <c r="N9" s="52"/>
      <c r="O9" s="52"/>
      <c r="P9" s="52"/>
      <c r="Q9" s="52"/>
      <c r="R9" s="52"/>
      <c r="S9" s="52"/>
      <c r="T9" s="52"/>
      <c r="U9" s="52"/>
      <c r="V9" s="52"/>
      <c r="W9" s="52"/>
      <c r="X9" s="52"/>
      <c r="Y9" s="52"/>
      <c r="Z9" s="52"/>
      <c r="AA9" s="52"/>
      <c r="AB9" s="52"/>
      <c r="AC9" s="52"/>
      <c r="AD9" s="52"/>
      <c r="AE9" s="143" t="s">
        <v>4</v>
      </c>
      <c r="AF9" s="143" t="s">
        <v>677</v>
      </c>
      <c r="AG9" s="52"/>
      <c r="AH9" s="52"/>
      <c r="AI9" s="52"/>
      <c r="AJ9" s="52"/>
      <c r="AK9" s="52"/>
      <c r="AL9" s="52"/>
      <c r="AM9" s="58"/>
      <c r="AN9" s="52"/>
      <c r="AO9" s="52"/>
      <c r="AP9" s="602"/>
      <c r="AQ9" s="188" t="s">
        <v>178</v>
      </c>
      <c r="AR9" s="188">
        <v>0</v>
      </c>
      <c r="AS9" s="188">
        <v>0</v>
      </c>
      <c r="AT9" s="188">
        <v>0</v>
      </c>
      <c r="AU9" s="188">
        <v>1</v>
      </c>
      <c r="AV9" s="188">
        <v>0</v>
      </c>
      <c r="AW9" s="188">
        <v>0</v>
      </c>
      <c r="AX9" s="188">
        <v>1</v>
      </c>
      <c r="AY9" s="363">
        <v>1</v>
      </c>
    </row>
    <row r="10" spans="1:57" x14ac:dyDescent="0.35">
      <c r="A10" s="52"/>
      <c r="B10" s="52"/>
      <c r="C10" s="53"/>
      <c r="D10" s="53"/>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143"/>
      <c r="AF10" s="143"/>
      <c r="AG10" s="52"/>
      <c r="AH10" s="52"/>
      <c r="AI10" s="52"/>
      <c r="AJ10" s="52"/>
      <c r="AK10" s="52"/>
      <c r="AL10" s="52"/>
      <c r="AM10" s="58"/>
      <c r="AN10" s="52"/>
      <c r="AO10" s="52"/>
      <c r="AP10" s="52"/>
      <c r="AQ10" s="52"/>
      <c r="AR10" s="52"/>
      <c r="AS10" s="52"/>
      <c r="AT10" s="52"/>
      <c r="AU10" s="52"/>
      <c r="AV10" s="52"/>
      <c r="AW10" s="52"/>
      <c r="AX10" s="52"/>
      <c r="AY10" s="52"/>
      <c r="AZ10" s="52"/>
    </row>
    <row r="11" spans="1:57" x14ac:dyDescent="0.35">
      <c r="A11" s="52"/>
      <c r="B11" s="52"/>
      <c r="C11" s="53"/>
      <c r="D11" s="53"/>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143"/>
      <c r="AF11" s="143"/>
      <c r="AG11" s="52"/>
      <c r="AH11" s="52"/>
      <c r="AI11" s="52"/>
      <c r="AJ11" s="52"/>
      <c r="AK11" s="52"/>
      <c r="AL11" s="52"/>
      <c r="AM11" s="58"/>
      <c r="AN11" s="52"/>
      <c r="AO11" s="52"/>
      <c r="AP11" s="52"/>
      <c r="AQ11" s="52"/>
      <c r="AR11" s="52"/>
      <c r="AS11" s="52"/>
      <c r="AT11" s="52"/>
      <c r="AU11" s="52"/>
      <c r="AV11" s="52"/>
      <c r="AW11" s="52"/>
      <c r="AX11" s="52"/>
      <c r="AY11" s="52"/>
      <c r="AZ11" s="52"/>
    </row>
    <row r="12" spans="1:57" x14ac:dyDescent="0.35">
      <c r="A12" s="49" t="s">
        <v>678</v>
      </c>
      <c r="B12" s="50" t="s">
        <v>365</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8"/>
      <c r="AN12" s="52"/>
      <c r="AO12" s="52"/>
      <c r="AP12" s="52"/>
      <c r="AQ12" s="52"/>
      <c r="AR12" s="52"/>
      <c r="AS12" s="52"/>
      <c r="AT12" s="52"/>
      <c r="AU12" s="52"/>
      <c r="AV12" s="52"/>
      <c r="AW12" s="52"/>
      <c r="AX12" s="52"/>
      <c r="AY12" s="52"/>
      <c r="AZ12" s="52"/>
    </row>
    <row r="13" spans="1:57" x14ac:dyDescent="0.35">
      <c r="A13" s="52"/>
      <c r="B13" s="52" t="s">
        <v>30</v>
      </c>
      <c r="C13" s="52"/>
      <c r="D13" s="53"/>
      <c r="E13" s="53"/>
      <c r="F13" s="53" t="s">
        <v>130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8"/>
      <c r="AN13" s="52"/>
      <c r="AO13" s="52"/>
      <c r="AP13" s="52"/>
      <c r="AQ13" s="52"/>
      <c r="AR13" s="52"/>
      <c r="AS13" s="52"/>
      <c r="AT13" s="52"/>
      <c r="AU13" s="52"/>
      <c r="AV13" s="52"/>
      <c r="AW13" s="52"/>
      <c r="AX13" s="52"/>
      <c r="AY13" s="52"/>
      <c r="AZ13" s="52"/>
    </row>
    <row r="14" spans="1:57" x14ac:dyDescent="0.35">
      <c r="A14" s="52"/>
      <c r="B14" s="52"/>
      <c r="C14" s="53" t="s">
        <v>126</v>
      </c>
      <c r="D14" s="53"/>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8"/>
      <c r="AN14" s="52"/>
      <c r="AO14" s="52"/>
      <c r="AP14" s="26" t="s">
        <v>755</v>
      </c>
      <c r="AQ14" s="46"/>
      <c r="AR14" s="46"/>
      <c r="AS14" s="46"/>
      <c r="AT14" s="46"/>
      <c r="AU14" s="46"/>
      <c r="AV14" s="46"/>
      <c r="AW14" s="46"/>
      <c r="AX14" s="46"/>
      <c r="AY14" s="46"/>
      <c r="AZ14" s="46"/>
      <c r="BA14" s="26"/>
      <c r="BB14" s="26"/>
      <c r="BC14" s="26"/>
      <c r="BD14" s="26"/>
    </row>
    <row r="15" spans="1:57" ht="16" thickBot="1" x14ac:dyDescent="0.4">
      <c r="A15" s="52"/>
      <c r="B15" s="52"/>
      <c r="C15" s="53" t="s">
        <v>0</v>
      </c>
      <c r="D15" s="53">
        <v>1</v>
      </c>
      <c r="E15" s="52" t="s">
        <v>178</v>
      </c>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8"/>
      <c r="AN15" s="52"/>
      <c r="AO15" s="52"/>
      <c r="AP15" s="24" t="s">
        <v>376</v>
      </c>
      <c r="AQ15" s="52"/>
      <c r="AR15" s="52"/>
      <c r="AS15" s="52"/>
      <c r="AT15" s="52"/>
      <c r="AU15" s="52"/>
      <c r="AV15" s="52"/>
      <c r="AW15" s="52"/>
      <c r="AX15" s="52"/>
      <c r="AY15" s="52"/>
      <c r="AZ15" s="52"/>
    </row>
    <row r="16" spans="1:57" x14ac:dyDescent="0.35">
      <c r="A16" s="52"/>
      <c r="B16" s="52"/>
      <c r="C16" s="53" t="s">
        <v>0</v>
      </c>
      <c r="D16" s="53">
        <v>2</v>
      </c>
      <c r="E16" s="52" t="s">
        <v>179</v>
      </c>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143" t="s">
        <v>4</v>
      </c>
      <c r="AF16" s="143" t="s">
        <v>677</v>
      </c>
      <c r="AG16" s="52"/>
      <c r="AH16" s="52"/>
      <c r="AI16" s="52"/>
      <c r="AJ16" s="52"/>
      <c r="AK16" s="52"/>
      <c r="AL16" s="52"/>
      <c r="AM16" s="58"/>
      <c r="AN16" s="52"/>
      <c r="AO16" s="52"/>
      <c r="AP16" s="600" t="s">
        <v>144</v>
      </c>
      <c r="AQ16" s="597" t="s">
        <v>377</v>
      </c>
      <c r="AR16" s="597" t="s">
        <v>378</v>
      </c>
      <c r="AS16" s="597"/>
      <c r="AT16" s="597"/>
      <c r="AU16" s="597"/>
      <c r="AV16" s="597"/>
      <c r="AW16" s="597"/>
      <c r="AX16" s="597"/>
      <c r="AY16" s="597"/>
      <c r="AZ16" s="599"/>
    </row>
    <row r="17" spans="1:53" ht="29" x14ac:dyDescent="0.35">
      <c r="A17" s="52"/>
      <c r="B17" s="52"/>
      <c r="C17" s="53"/>
      <c r="D17" s="53"/>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143"/>
      <c r="AF17" s="143"/>
      <c r="AG17" s="52"/>
      <c r="AH17" s="52"/>
      <c r="AI17" s="52"/>
      <c r="AJ17" s="52"/>
      <c r="AK17" s="52"/>
      <c r="AL17" s="52"/>
      <c r="AM17" s="58"/>
      <c r="AN17" s="52"/>
      <c r="AO17" s="52"/>
      <c r="AP17" s="601"/>
      <c r="AQ17" s="598"/>
      <c r="AR17" s="151" t="s">
        <v>5</v>
      </c>
      <c r="AS17" s="151" t="s">
        <v>6</v>
      </c>
      <c r="AT17" s="151" t="s">
        <v>7</v>
      </c>
      <c r="AU17" s="151" t="s">
        <v>8</v>
      </c>
      <c r="AV17" s="151" t="s">
        <v>9</v>
      </c>
      <c r="AW17" s="151" t="s">
        <v>10</v>
      </c>
      <c r="AX17" s="151" t="s">
        <v>11</v>
      </c>
      <c r="AY17" s="151" t="s">
        <v>12</v>
      </c>
      <c r="AZ17" s="362" t="s">
        <v>379</v>
      </c>
    </row>
    <row r="18" spans="1:53" ht="16" thickBot="1" x14ac:dyDescent="0.4">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8"/>
      <c r="AN18" s="52"/>
      <c r="AO18" s="52"/>
      <c r="AP18" s="602"/>
      <c r="AQ18" s="188" t="s">
        <v>178</v>
      </c>
      <c r="AR18" s="188">
        <v>0</v>
      </c>
      <c r="AS18" s="188">
        <v>0</v>
      </c>
      <c r="AT18" s="188">
        <v>0</v>
      </c>
      <c r="AU18" s="188">
        <v>1</v>
      </c>
      <c r="AV18" s="188">
        <v>0</v>
      </c>
      <c r="AW18" s="188">
        <v>0</v>
      </c>
      <c r="AX18" s="188">
        <v>1</v>
      </c>
      <c r="AY18" s="188">
        <v>1</v>
      </c>
      <c r="AZ18" s="363">
        <v>3</v>
      </c>
    </row>
    <row r="19" spans="1:53" x14ac:dyDescent="0.35">
      <c r="A19" s="49" t="s">
        <v>679</v>
      </c>
      <c r="B19" s="50" t="s">
        <v>366</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8"/>
      <c r="AN19" s="52"/>
      <c r="AO19" s="52"/>
      <c r="AP19" s="52"/>
      <c r="AQ19" s="52"/>
      <c r="AR19" s="52"/>
      <c r="AS19" s="52"/>
      <c r="AT19" s="52"/>
      <c r="AU19" s="52"/>
      <c r="AV19" s="52"/>
      <c r="AW19" s="52"/>
      <c r="AX19" s="52"/>
      <c r="AY19" s="52"/>
      <c r="AZ19" s="52"/>
    </row>
    <row r="20" spans="1:53" x14ac:dyDescent="0.35">
      <c r="A20" s="52"/>
      <c r="B20" s="52" t="s">
        <v>30</v>
      </c>
      <c r="C20" s="52"/>
      <c r="D20" s="53"/>
      <c r="E20" s="53"/>
      <c r="F20" s="53" t="s">
        <v>130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8"/>
      <c r="AN20" s="52"/>
      <c r="AO20" s="52"/>
      <c r="AP20" s="52"/>
      <c r="AQ20" s="52"/>
      <c r="AR20" s="52"/>
      <c r="AT20" s="52"/>
      <c r="AU20" s="52"/>
      <c r="AV20" s="52"/>
      <c r="AW20" s="52"/>
      <c r="AX20" s="52"/>
      <c r="AY20" s="52"/>
      <c r="AZ20" s="52"/>
    </row>
    <row r="21" spans="1:53" x14ac:dyDescent="0.35">
      <c r="A21" s="52"/>
      <c r="B21" s="52"/>
      <c r="C21" s="53" t="s">
        <v>103</v>
      </c>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8"/>
      <c r="AN21" s="52"/>
      <c r="AO21" s="52"/>
      <c r="AP21" s="52"/>
      <c r="AQ21" s="52"/>
      <c r="AR21" s="52"/>
      <c r="AS21" s="52"/>
      <c r="AT21" s="52"/>
      <c r="AU21" s="52"/>
      <c r="AV21" s="52"/>
      <c r="AW21" s="52"/>
      <c r="AX21" s="52"/>
      <c r="AY21" s="52"/>
      <c r="AZ21" s="52"/>
    </row>
    <row r="22" spans="1:53" x14ac:dyDescent="0.35">
      <c r="A22" s="52"/>
      <c r="B22" s="52"/>
      <c r="C22" s="53" t="s">
        <v>0</v>
      </c>
      <c r="D22" s="53">
        <v>1</v>
      </c>
      <c r="E22" s="112" t="s">
        <v>680</v>
      </c>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8"/>
      <c r="AN22" s="52"/>
      <c r="AO22" s="52"/>
      <c r="AP22" s="26" t="s">
        <v>523</v>
      </c>
      <c r="AQ22" s="46"/>
      <c r="AR22" s="46"/>
      <c r="AS22" s="46"/>
      <c r="AT22" s="46"/>
      <c r="AU22" s="46"/>
      <c r="AV22" s="46"/>
      <c r="AW22" s="46"/>
      <c r="AX22" s="46"/>
      <c r="AY22" s="46"/>
      <c r="AZ22" s="46"/>
    </row>
    <row r="23" spans="1:53" x14ac:dyDescent="0.35">
      <c r="A23" s="52"/>
      <c r="B23" s="52"/>
      <c r="C23" s="53" t="s">
        <v>0</v>
      </c>
      <c r="D23" s="53">
        <v>2</v>
      </c>
      <c r="E23" s="112" t="s">
        <v>681</v>
      </c>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8"/>
      <c r="AN23" s="52"/>
      <c r="AO23" s="52"/>
      <c r="AP23" s="308" t="s">
        <v>382</v>
      </c>
      <c r="AQ23" s="52"/>
      <c r="AR23" s="52"/>
      <c r="AS23" s="52"/>
      <c r="AT23" s="52"/>
      <c r="AU23" s="52"/>
      <c r="AV23" s="52"/>
      <c r="AW23" s="52"/>
      <c r="AX23" s="52"/>
      <c r="AY23" s="52"/>
      <c r="AZ23" s="52"/>
    </row>
    <row r="24" spans="1:53" x14ac:dyDescent="0.35">
      <c r="A24" s="52"/>
      <c r="B24" s="52"/>
      <c r="C24" s="53" t="s">
        <v>0</v>
      </c>
      <c r="D24" s="53">
        <v>3</v>
      </c>
      <c r="E24" s="52" t="s">
        <v>367</v>
      </c>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8"/>
      <c r="AN24" s="52"/>
      <c r="AO24" s="52"/>
      <c r="AP24" s="309" t="s">
        <v>383</v>
      </c>
      <c r="AQ24" s="52"/>
      <c r="AR24" s="52"/>
      <c r="AS24" s="52"/>
      <c r="AT24" s="52"/>
      <c r="AU24" s="52"/>
      <c r="AV24" s="52"/>
      <c r="AW24" s="52"/>
      <c r="AX24" s="52"/>
      <c r="AY24" s="52"/>
      <c r="AZ24" s="52"/>
    </row>
    <row r="25" spans="1:53" x14ac:dyDescent="0.35">
      <c r="A25" s="52"/>
      <c r="B25" s="52"/>
      <c r="C25" s="53" t="s">
        <v>0</v>
      </c>
      <c r="D25" s="53">
        <v>4</v>
      </c>
      <c r="E25" s="52" t="s">
        <v>368</v>
      </c>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8"/>
      <c r="AN25" s="52"/>
      <c r="AO25" s="52"/>
      <c r="AP25" s="310" t="s">
        <v>836</v>
      </c>
      <c r="AQ25" s="52"/>
      <c r="AR25" s="52"/>
      <c r="AS25" s="52"/>
      <c r="AT25" s="52"/>
      <c r="AU25" s="52"/>
      <c r="AV25" s="52"/>
      <c r="AW25" s="52"/>
      <c r="AX25" s="52"/>
      <c r="AY25" s="52"/>
      <c r="AZ25" s="52"/>
    </row>
    <row r="26" spans="1:53" ht="16" thickBot="1" x14ac:dyDescent="0.4">
      <c r="A26" s="52"/>
      <c r="B26" s="52"/>
      <c r="C26" s="53" t="s">
        <v>0</v>
      </c>
      <c r="D26" s="53">
        <v>5</v>
      </c>
      <c r="E26" s="52" t="s">
        <v>369</v>
      </c>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8"/>
      <c r="AN26" s="52"/>
      <c r="AO26" s="52"/>
      <c r="AP26" s="24" t="s">
        <v>380</v>
      </c>
      <c r="AQ26" s="52"/>
      <c r="AR26" s="52"/>
      <c r="AS26" s="52"/>
      <c r="AT26" s="52"/>
      <c r="AU26" s="52"/>
      <c r="AV26" s="52"/>
      <c r="AW26" s="52"/>
      <c r="AX26" s="52"/>
      <c r="AY26" s="52"/>
      <c r="AZ26" s="52"/>
    </row>
    <row r="27" spans="1:53" x14ac:dyDescent="0.35">
      <c r="A27" s="52"/>
      <c r="B27" s="52"/>
      <c r="C27" s="53" t="s">
        <v>0</v>
      </c>
      <c r="D27" s="53">
        <v>6</v>
      </c>
      <c r="E27" s="52" t="s">
        <v>370</v>
      </c>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8"/>
      <c r="AN27" s="52"/>
      <c r="AO27" s="52"/>
      <c r="AP27" s="605" t="s">
        <v>762</v>
      </c>
      <c r="AQ27" s="597" t="s">
        <v>377</v>
      </c>
      <c r="AR27" s="597" t="s">
        <v>378</v>
      </c>
      <c r="AS27" s="597"/>
      <c r="AT27" s="597"/>
      <c r="AU27" s="597"/>
      <c r="AV27" s="597"/>
      <c r="AW27" s="597"/>
      <c r="AX27" s="597"/>
      <c r="AY27" s="597"/>
      <c r="AZ27" s="597"/>
      <c r="BA27" s="607" t="s">
        <v>381</v>
      </c>
    </row>
    <row r="28" spans="1:53" ht="29" x14ac:dyDescent="0.35">
      <c r="A28" s="52"/>
      <c r="B28" s="52"/>
      <c r="C28" s="53" t="s">
        <v>0</v>
      </c>
      <c r="D28" s="53">
        <v>7</v>
      </c>
      <c r="E28" s="52" t="s">
        <v>682</v>
      </c>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8"/>
      <c r="AN28" s="52"/>
      <c r="AO28" s="52"/>
      <c r="AP28" s="606"/>
      <c r="AQ28" s="598"/>
      <c r="AR28" s="151" t="s">
        <v>5</v>
      </c>
      <c r="AS28" s="151" t="s">
        <v>6</v>
      </c>
      <c r="AT28" s="151" t="s">
        <v>7</v>
      </c>
      <c r="AU28" s="151" t="s">
        <v>8</v>
      </c>
      <c r="AV28" s="151" t="s">
        <v>9</v>
      </c>
      <c r="AW28" s="151" t="s">
        <v>10</v>
      </c>
      <c r="AX28" s="151" t="s">
        <v>11</v>
      </c>
      <c r="AY28" s="151" t="s">
        <v>12</v>
      </c>
      <c r="AZ28" s="151" t="s">
        <v>379</v>
      </c>
      <c r="BA28" s="608"/>
    </row>
    <row r="29" spans="1:53" x14ac:dyDescent="0.35">
      <c r="A29" s="52"/>
      <c r="B29" s="52"/>
      <c r="C29" s="53" t="s">
        <v>0</v>
      </c>
      <c r="D29" s="53">
        <v>8</v>
      </c>
      <c r="E29" s="52" t="s">
        <v>371</v>
      </c>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8"/>
      <c r="AN29" s="52"/>
      <c r="AO29" s="52"/>
      <c r="AP29" s="150">
        <v>1</v>
      </c>
      <c r="AQ29" s="151" t="s">
        <v>178</v>
      </c>
      <c r="AR29" s="151">
        <v>0</v>
      </c>
      <c r="AS29" s="151">
        <v>0</v>
      </c>
      <c r="AT29" s="151">
        <v>0</v>
      </c>
      <c r="AU29" s="151">
        <v>1</v>
      </c>
      <c r="AV29" s="151">
        <v>0</v>
      </c>
      <c r="AW29" s="151">
        <v>0</v>
      </c>
      <c r="AX29" s="151">
        <v>1</v>
      </c>
      <c r="AY29" s="151">
        <v>1</v>
      </c>
      <c r="AZ29" s="151">
        <v>3</v>
      </c>
      <c r="BA29" s="183" t="s">
        <v>216</v>
      </c>
    </row>
    <row r="30" spans="1:53" x14ac:dyDescent="0.35">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58"/>
      <c r="AN30" s="52"/>
      <c r="AO30" s="52"/>
      <c r="AP30" s="150">
        <v>2</v>
      </c>
      <c r="AQ30" s="151" t="s">
        <v>178</v>
      </c>
      <c r="AR30" s="151">
        <v>0</v>
      </c>
      <c r="AS30" s="151">
        <v>0</v>
      </c>
      <c r="AT30" s="151">
        <v>0</v>
      </c>
      <c r="AU30" s="151">
        <v>0</v>
      </c>
      <c r="AV30" s="151">
        <v>0</v>
      </c>
      <c r="AW30" s="151">
        <v>0</v>
      </c>
      <c r="AX30" s="151">
        <v>0</v>
      </c>
      <c r="AY30" s="151">
        <v>0</v>
      </c>
      <c r="AZ30" s="151">
        <v>0</v>
      </c>
      <c r="BA30" s="182" t="s">
        <v>214</v>
      </c>
    </row>
    <row r="31" spans="1:53" x14ac:dyDescent="0.35">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364"/>
      <c r="AN31" s="52"/>
      <c r="AO31" s="52"/>
      <c r="AP31" s="150">
        <v>3</v>
      </c>
      <c r="AQ31" s="151" t="s">
        <v>178</v>
      </c>
      <c r="AR31" s="151">
        <v>1</v>
      </c>
      <c r="AS31" s="151">
        <v>0</v>
      </c>
      <c r="AT31" s="151">
        <v>0</v>
      </c>
      <c r="AU31" s="151">
        <v>0</v>
      </c>
      <c r="AV31" s="151">
        <v>0</v>
      </c>
      <c r="AW31" s="151">
        <v>0</v>
      </c>
      <c r="AX31" s="151">
        <v>1</v>
      </c>
      <c r="AY31" s="151">
        <v>0</v>
      </c>
      <c r="AZ31" s="151">
        <v>2</v>
      </c>
      <c r="BA31" s="183" t="s">
        <v>216</v>
      </c>
    </row>
    <row r="32" spans="1:53" x14ac:dyDescent="0.35">
      <c r="A32" s="116" t="s">
        <v>3</v>
      </c>
      <c r="B32" s="77" t="s">
        <v>111</v>
      </c>
      <c r="C32" s="126"/>
      <c r="D32" s="126"/>
      <c r="E32" s="126"/>
      <c r="F32" s="126"/>
      <c r="G32" s="126"/>
      <c r="H32" s="126"/>
      <c r="I32" s="126"/>
      <c r="J32" s="126"/>
      <c r="K32" s="126"/>
      <c r="L32" s="126"/>
      <c r="M32" s="126"/>
      <c r="N32" s="126"/>
      <c r="O32" s="126"/>
      <c r="P32" s="126"/>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298"/>
      <c r="AN32" s="52"/>
      <c r="AO32" s="52"/>
      <c r="AP32" s="150">
        <v>4</v>
      </c>
      <c r="AQ32" s="151" t="s">
        <v>178</v>
      </c>
      <c r="AR32" s="151">
        <v>0</v>
      </c>
      <c r="AS32" s="151">
        <v>1</v>
      </c>
      <c r="AT32" s="151">
        <v>1</v>
      </c>
      <c r="AU32" s="151">
        <v>0</v>
      </c>
      <c r="AV32" s="151">
        <v>1</v>
      </c>
      <c r="AW32" s="151">
        <v>0</v>
      </c>
      <c r="AX32" s="151">
        <v>0</v>
      </c>
      <c r="AY32" s="151">
        <v>1</v>
      </c>
      <c r="AZ32" s="151">
        <v>4</v>
      </c>
      <c r="BA32" s="187" t="s">
        <v>215</v>
      </c>
    </row>
    <row r="33" spans="1:53" x14ac:dyDescent="0.35">
      <c r="A33" s="52"/>
      <c r="B33" s="52" t="s">
        <v>30</v>
      </c>
      <c r="C33" s="77"/>
      <c r="D33" s="126"/>
      <c r="E33" s="126"/>
      <c r="F33" s="53" t="s">
        <v>31</v>
      </c>
      <c r="G33" s="126"/>
      <c r="H33" s="126"/>
      <c r="I33" s="126"/>
      <c r="J33" s="126"/>
      <c r="K33" s="126"/>
      <c r="L33" s="126"/>
      <c r="M33" s="126"/>
      <c r="N33" s="126"/>
      <c r="O33" s="126"/>
      <c r="P33" s="126"/>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298"/>
      <c r="AN33" s="52"/>
      <c r="AO33" s="52"/>
      <c r="AP33" s="150">
        <v>5</v>
      </c>
      <c r="AQ33" s="151" t="s">
        <v>178</v>
      </c>
      <c r="AR33" s="151">
        <v>0</v>
      </c>
      <c r="AS33" s="151">
        <v>1</v>
      </c>
      <c r="AT33" s="151">
        <v>0</v>
      </c>
      <c r="AU33" s="151">
        <v>0</v>
      </c>
      <c r="AV33" s="151">
        <v>0</v>
      </c>
      <c r="AW33" s="151">
        <v>0</v>
      </c>
      <c r="AX33" s="151">
        <v>0</v>
      </c>
      <c r="AY33" s="151">
        <v>0</v>
      </c>
      <c r="AZ33" s="151">
        <v>1</v>
      </c>
      <c r="BA33" s="182" t="s">
        <v>214</v>
      </c>
    </row>
    <row r="34" spans="1:53" x14ac:dyDescent="0.35">
      <c r="A34" s="52"/>
      <c r="B34" s="127"/>
      <c r="C34" s="53" t="s">
        <v>103</v>
      </c>
      <c r="D34" s="126"/>
      <c r="E34" s="126"/>
      <c r="F34" s="126"/>
      <c r="G34" s="126"/>
      <c r="H34" s="126"/>
      <c r="I34" s="126"/>
      <c r="J34" s="126"/>
      <c r="K34" s="126"/>
      <c r="L34" s="126"/>
      <c r="M34" s="126"/>
      <c r="N34" s="126"/>
      <c r="O34" s="126"/>
      <c r="P34" s="126"/>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298"/>
      <c r="AN34" s="52"/>
      <c r="AO34" s="52"/>
      <c r="AP34" s="150">
        <v>6</v>
      </c>
      <c r="AQ34" s="151" t="s">
        <v>179</v>
      </c>
      <c r="AR34" s="151"/>
      <c r="AS34" s="151"/>
      <c r="AT34" s="151"/>
      <c r="AU34" s="151"/>
      <c r="AV34" s="151"/>
      <c r="AW34" s="151"/>
      <c r="AX34" s="151"/>
      <c r="AY34" s="151"/>
      <c r="AZ34" s="151"/>
      <c r="BA34" s="187" t="s">
        <v>215</v>
      </c>
    </row>
    <row r="35" spans="1:53" x14ac:dyDescent="0.35">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298"/>
      <c r="AN35" s="52"/>
      <c r="AO35" s="52"/>
      <c r="AP35" s="150">
        <v>7</v>
      </c>
      <c r="AQ35" s="151" t="s">
        <v>178</v>
      </c>
      <c r="AR35" s="151">
        <v>0</v>
      </c>
      <c r="AS35" s="151">
        <v>1</v>
      </c>
      <c r="AT35" s="151">
        <v>0</v>
      </c>
      <c r="AU35" s="151">
        <v>0</v>
      </c>
      <c r="AV35" s="151">
        <v>1</v>
      </c>
      <c r="AW35" s="151">
        <v>0</v>
      </c>
      <c r="AX35" s="151">
        <v>0</v>
      </c>
      <c r="AY35" s="151">
        <v>0</v>
      </c>
      <c r="AZ35" s="151">
        <v>2</v>
      </c>
      <c r="BA35" s="183" t="s">
        <v>216</v>
      </c>
    </row>
    <row r="36" spans="1:53" x14ac:dyDescent="0.35">
      <c r="A36" s="106"/>
      <c r="B36" s="134"/>
      <c r="C36" s="53"/>
      <c r="D36" s="117"/>
      <c r="E36" s="53"/>
      <c r="F36" s="53"/>
      <c r="G36" s="52"/>
      <c r="H36" s="134"/>
      <c r="I36" s="134"/>
      <c r="J36" s="134"/>
      <c r="K36" s="134"/>
      <c r="L36" s="134"/>
      <c r="M36" s="134"/>
      <c r="N36" s="134"/>
      <c r="O36" s="134"/>
      <c r="P36" s="134"/>
      <c r="Q36" s="134"/>
      <c r="R36" s="134"/>
      <c r="S36" s="134"/>
      <c r="T36" s="134"/>
      <c r="U36" s="134"/>
      <c r="V36" s="134"/>
      <c r="W36" s="134"/>
      <c r="X36" s="134"/>
      <c r="Y36" s="134"/>
      <c r="Z36" s="118" t="s">
        <v>108</v>
      </c>
      <c r="AA36" s="24"/>
      <c r="AB36" s="53"/>
      <c r="AC36" s="53"/>
      <c r="AD36" s="53"/>
      <c r="AE36" s="24"/>
      <c r="AF36" s="53"/>
      <c r="AI36" s="118" t="s">
        <v>109</v>
      </c>
      <c r="AK36" s="126"/>
      <c r="AL36" s="126"/>
      <c r="AM36" s="298"/>
      <c r="AN36" s="52"/>
      <c r="AO36" s="52"/>
      <c r="AP36" s="150">
        <v>8</v>
      </c>
      <c r="AQ36" s="151" t="s">
        <v>178</v>
      </c>
      <c r="AR36" s="151">
        <v>1</v>
      </c>
      <c r="AS36" s="151">
        <v>0</v>
      </c>
      <c r="AT36" s="151">
        <v>1</v>
      </c>
      <c r="AU36" s="151">
        <v>0</v>
      </c>
      <c r="AV36" s="151">
        <v>0</v>
      </c>
      <c r="AW36" s="151">
        <v>0</v>
      </c>
      <c r="AX36" s="151">
        <v>0</v>
      </c>
      <c r="AY36" s="151">
        <v>1</v>
      </c>
      <c r="AZ36" s="151">
        <v>3</v>
      </c>
      <c r="BA36" s="183" t="s">
        <v>216</v>
      </c>
    </row>
    <row r="37" spans="1:53" x14ac:dyDescent="0.35">
      <c r="A37" s="134"/>
      <c r="B37" s="134"/>
      <c r="C37" s="53" t="s">
        <v>0</v>
      </c>
      <c r="D37" s="126" t="s">
        <v>112</v>
      </c>
      <c r="E37" s="126" t="s">
        <v>116</v>
      </c>
      <c r="F37" s="134"/>
      <c r="G37" s="52"/>
      <c r="H37" s="134"/>
      <c r="I37" s="134"/>
      <c r="J37" s="134"/>
      <c r="K37" s="134"/>
      <c r="L37" s="134"/>
      <c r="M37" s="134"/>
      <c r="N37" s="134"/>
      <c r="O37" s="134"/>
      <c r="P37" s="134"/>
      <c r="Q37" s="134"/>
      <c r="R37" s="134"/>
      <c r="S37" s="134"/>
      <c r="T37" s="134"/>
      <c r="U37" s="134"/>
      <c r="V37" s="134"/>
      <c r="W37" s="134"/>
      <c r="X37" s="134"/>
      <c r="Y37" s="134"/>
      <c r="Z37" s="72"/>
      <c r="AA37" s="72"/>
      <c r="AB37" s="72"/>
      <c r="AC37" s="351" t="s">
        <v>1</v>
      </c>
      <c r="AD37" s="72"/>
      <c r="AE37" s="72"/>
      <c r="AF37" s="134"/>
      <c r="AG37" s="72"/>
      <c r="AH37" s="72"/>
      <c r="AI37" s="134"/>
      <c r="AJ37" s="134"/>
      <c r="AK37" s="134"/>
      <c r="AL37" s="134"/>
      <c r="AM37" s="298"/>
      <c r="AP37" s="150">
        <v>9</v>
      </c>
      <c r="AQ37" s="151" t="s">
        <v>179</v>
      </c>
      <c r="AR37" s="151"/>
      <c r="AS37" s="151"/>
      <c r="AT37" s="151"/>
      <c r="AU37" s="151"/>
      <c r="AV37" s="151"/>
      <c r="AW37" s="151"/>
      <c r="AX37" s="151"/>
      <c r="AY37" s="151"/>
      <c r="AZ37" s="151"/>
      <c r="BA37" s="187" t="s">
        <v>215</v>
      </c>
    </row>
    <row r="38" spans="1:53" ht="16" thickBot="1" x14ac:dyDescent="0.4">
      <c r="A38" s="134"/>
      <c r="B38" s="134"/>
      <c r="C38" s="53" t="s">
        <v>0</v>
      </c>
      <c r="D38" s="126" t="s">
        <v>113</v>
      </c>
      <c r="E38" s="126" t="s">
        <v>117</v>
      </c>
      <c r="F38" s="134"/>
      <c r="G38" s="52"/>
      <c r="H38" s="134"/>
      <c r="I38" s="134"/>
      <c r="J38" s="134"/>
      <c r="K38" s="134"/>
      <c r="L38" s="134"/>
      <c r="M38" s="134"/>
      <c r="N38" s="134"/>
      <c r="O38" s="134"/>
      <c r="P38" s="134"/>
      <c r="Q38" s="134"/>
      <c r="R38" s="134"/>
      <c r="S38" s="134"/>
      <c r="T38" s="134"/>
      <c r="U38" s="134"/>
      <c r="V38" s="134"/>
      <c r="W38" s="134"/>
      <c r="X38" s="134"/>
      <c r="Y38" s="134"/>
      <c r="Z38" s="72"/>
      <c r="AA38" s="72"/>
      <c r="AB38" s="72"/>
      <c r="AC38" s="351" t="s">
        <v>1</v>
      </c>
      <c r="AD38" s="72"/>
      <c r="AE38" s="72"/>
      <c r="AF38" s="134"/>
      <c r="AG38" s="72"/>
      <c r="AH38" s="72"/>
      <c r="AI38" s="134"/>
      <c r="AJ38" s="134"/>
      <c r="AK38" s="134"/>
      <c r="AL38" s="134"/>
      <c r="AM38" s="298"/>
      <c r="AP38" s="152">
        <v>10</v>
      </c>
      <c r="AQ38" s="188" t="s">
        <v>178</v>
      </c>
      <c r="AR38" s="144">
        <v>1</v>
      </c>
      <c r="AS38" s="144">
        <v>1</v>
      </c>
      <c r="AT38" s="144">
        <v>1</v>
      </c>
      <c r="AU38" s="144">
        <v>1</v>
      </c>
      <c r="AV38" s="144">
        <v>1</v>
      </c>
      <c r="AW38" s="144">
        <v>1</v>
      </c>
      <c r="AX38" s="144">
        <v>1</v>
      </c>
      <c r="AY38" s="144">
        <v>0</v>
      </c>
      <c r="AZ38" s="144">
        <v>7</v>
      </c>
      <c r="BA38" s="187" t="s">
        <v>215</v>
      </c>
    </row>
    <row r="39" spans="1:53" x14ac:dyDescent="0.35">
      <c r="A39" s="134"/>
      <c r="B39" s="134"/>
      <c r="C39" s="53" t="s">
        <v>0</v>
      </c>
      <c r="D39" s="126">
        <v>2</v>
      </c>
      <c r="E39" s="77" t="s">
        <v>118</v>
      </c>
      <c r="F39" s="134"/>
      <c r="G39" s="52"/>
      <c r="H39" s="134"/>
      <c r="I39" s="134"/>
      <c r="J39" s="134"/>
      <c r="K39" s="134"/>
      <c r="L39" s="134"/>
      <c r="M39" s="134"/>
      <c r="N39" s="134"/>
      <c r="O39" s="134"/>
      <c r="P39" s="134"/>
      <c r="Q39" s="134"/>
      <c r="R39" s="134"/>
      <c r="S39" s="134"/>
      <c r="T39" s="134"/>
      <c r="U39" s="134"/>
      <c r="V39" s="134"/>
      <c r="W39" s="134"/>
      <c r="X39" s="134"/>
      <c r="Y39" s="134"/>
      <c r="Z39" s="72"/>
      <c r="AA39" s="72"/>
      <c r="AB39" s="72"/>
      <c r="AC39" s="351" t="s">
        <v>1</v>
      </c>
      <c r="AD39" s="72"/>
      <c r="AE39" s="72"/>
      <c r="AF39" s="134"/>
      <c r="AG39" s="72"/>
      <c r="AH39" s="72"/>
      <c r="AI39" s="134"/>
      <c r="AJ39" s="134"/>
      <c r="AK39" s="134"/>
      <c r="AL39" s="134"/>
      <c r="AM39" s="298"/>
    </row>
    <row r="40" spans="1:53" x14ac:dyDescent="0.35">
      <c r="A40" s="134"/>
      <c r="B40" s="134"/>
      <c r="C40" s="53" t="s">
        <v>0</v>
      </c>
      <c r="D40" s="126">
        <v>3</v>
      </c>
      <c r="E40" s="77" t="s">
        <v>119</v>
      </c>
      <c r="F40" s="134"/>
      <c r="G40" s="52"/>
      <c r="H40" s="134"/>
      <c r="I40" s="134"/>
      <c r="J40" s="134"/>
      <c r="K40" s="134"/>
      <c r="L40" s="134"/>
      <c r="M40" s="134"/>
      <c r="N40" s="134"/>
      <c r="O40" s="134"/>
      <c r="P40" s="134"/>
      <c r="Q40" s="134"/>
      <c r="R40" s="134"/>
      <c r="S40" s="134"/>
      <c r="T40" s="134"/>
      <c r="U40" s="134"/>
      <c r="V40" s="134"/>
      <c r="W40" s="134"/>
      <c r="X40" s="134"/>
      <c r="Y40" s="134"/>
      <c r="Z40" s="72"/>
      <c r="AA40" s="72"/>
      <c r="AB40" s="365">
        <v>3</v>
      </c>
      <c r="AC40" s="366" t="s">
        <v>1</v>
      </c>
      <c r="AD40" s="365">
        <v>0</v>
      </c>
      <c r="AE40" s="365">
        <v>0</v>
      </c>
      <c r="AF40" s="134"/>
      <c r="AG40" s="72" t="s">
        <v>758</v>
      </c>
      <c r="AH40" s="72" t="s">
        <v>82</v>
      </c>
      <c r="AI40" s="134"/>
      <c r="AJ40" s="134"/>
      <c r="AK40" s="134"/>
      <c r="AL40" s="134"/>
      <c r="AM40" s="298"/>
    </row>
    <row r="41" spans="1:53" x14ac:dyDescent="0.35">
      <c r="A41" s="134"/>
      <c r="B41" s="134"/>
      <c r="C41" s="53" t="s">
        <v>0</v>
      </c>
      <c r="D41" s="126">
        <v>4</v>
      </c>
      <c r="E41" s="126" t="s">
        <v>120</v>
      </c>
      <c r="F41" s="134"/>
      <c r="G41" s="52"/>
      <c r="H41" s="134"/>
      <c r="I41" s="134"/>
      <c r="J41" s="134"/>
      <c r="K41" s="134"/>
      <c r="L41" s="134"/>
      <c r="M41" s="134"/>
      <c r="N41" s="134"/>
      <c r="O41" s="134"/>
      <c r="P41" s="134"/>
      <c r="Q41" s="134"/>
      <c r="R41" s="134"/>
      <c r="S41" s="134"/>
      <c r="T41" s="134"/>
      <c r="U41" s="134"/>
      <c r="V41" s="134"/>
      <c r="W41" s="134"/>
      <c r="X41" s="134"/>
      <c r="Y41" s="134"/>
      <c r="Z41" s="72"/>
      <c r="AA41" s="72"/>
      <c r="AB41" s="72"/>
      <c r="AC41" s="351" t="s">
        <v>1</v>
      </c>
      <c r="AD41" s="72"/>
      <c r="AE41" s="72"/>
      <c r="AF41" s="134"/>
      <c r="AG41" s="72"/>
      <c r="AH41" s="72"/>
      <c r="AI41" s="134"/>
      <c r="AJ41" s="134"/>
      <c r="AK41" s="134"/>
      <c r="AL41" s="134"/>
      <c r="AM41" s="298"/>
      <c r="AP41" s="26" t="s">
        <v>374</v>
      </c>
      <c r="AQ41" s="26"/>
      <c r="AR41" s="26"/>
      <c r="AS41" s="26"/>
      <c r="AT41" s="26"/>
      <c r="AU41" s="26"/>
      <c r="AV41" s="26"/>
      <c r="AW41" s="26"/>
      <c r="AX41" s="26"/>
      <c r="AY41" s="26"/>
      <c r="AZ41" s="26"/>
      <c r="BA41" s="26"/>
    </row>
    <row r="42" spans="1:53" x14ac:dyDescent="0.35">
      <c r="C42" s="126" t="s">
        <v>0</v>
      </c>
      <c r="D42" s="126" t="s">
        <v>114</v>
      </c>
      <c r="E42" s="77" t="s">
        <v>121</v>
      </c>
      <c r="G42" s="77"/>
      <c r="Z42" s="91"/>
      <c r="AA42" s="91"/>
      <c r="AB42" s="121">
        <v>6</v>
      </c>
      <c r="AC42" s="122" t="s">
        <v>1</v>
      </c>
      <c r="AD42" s="121">
        <v>0</v>
      </c>
      <c r="AE42" s="121">
        <v>0</v>
      </c>
      <c r="AG42" s="72" t="s">
        <v>758</v>
      </c>
      <c r="AH42" s="72" t="s">
        <v>82</v>
      </c>
      <c r="AM42" s="58"/>
      <c r="AP42" s="17" t="s">
        <v>711</v>
      </c>
    </row>
    <row r="43" spans="1:53" x14ac:dyDescent="0.35">
      <c r="C43" s="126" t="s">
        <v>0</v>
      </c>
      <c r="D43" s="126" t="s">
        <v>115</v>
      </c>
      <c r="E43" s="77" t="s">
        <v>122</v>
      </c>
      <c r="G43" s="77"/>
      <c r="Z43" s="91"/>
      <c r="AA43" s="91"/>
      <c r="AB43" s="91"/>
      <c r="AC43" s="125" t="s">
        <v>1</v>
      </c>
      <c r="AD43" s="91"/>
      <c r="AE43" s="91"/>
      <c r="AG43" s="91"/>
      <c r="AH43" s="91"/>
      <c r="AM43" s="58"/>
      <c r="AP43" s="17" t="s">
        <v>712</v>
      </c>
    </row>
    <row r="44" spans="1:53" ht="16" thickBot="1" x14ac:dyDescent="0.4">
      <c r="C44" s="126" t="s">
        <v>0</v>
      </c>
      <c r="D44" s="126">
        <v>6</v>
      </c>
      <c r="E44" s="77" t="s">
        <v>123</v>
      </c>
      <c r="G44" s="77"/>
      <c r="Z44" s="91"/>
      <c r="AA44" s="91"/>
      <c r="AB44" s="91"/>
      <c r="AC44" s="125" t="s">
        <v>1</v>
      </c>
      <c r="AD44" s="91"/>
      <c r="AE44" s="91"/>
      <c r="AG44" s="91"/>
      <c r="AH44" s="91"/>
      <c r="AM44" s="58"/>
      <c r="AP44" s="24" t="s">
        <v>373</v>
      </c>
    </row>
    <row r="45" spans="1:53" ht="29" x14ac:dyDescent="0.35">
      <c r="C45" s="126"/>
      <c r="D45" s="126"/>
      <c r="E45" s="77"/>
      <c r="Y45" s="540" t="s">
        <v>124</v>
      </c>
      <c r="Z45" s="91"/>
      <c r="AA45" s="91"/>
      <c r="AB45" s="91">
        <v>9</v>
      </c>
      <c r="AC45" s="125" t="s">
        <v>1</v>
      </c>
      <c r="AD45" s="91">
        <v>0</v>
      </c>
      <c r="AE45" s="91">
        <v>0</v>
      </c>
      <c r="AG45" s="72" t="s">
        <v>758</v>
      </c>
      <c r="AH45" s="72" t="s">
        <v>82</v>
      </c>
      <c r="AM45" s="58"/>
      <c r="AP45" s="30" t="s">
        <v>762</v>
      </c>
      <c r="AQ45" s="23" t="s">
        <v>219</v>
      </c>
      <c r="AR45" s="578" t="s">
        <v>213</v>
      </c>
      <c r="AS45" s="578"/>
      <c r="AT45" s="578"/>
      <c r="AU45" s="578"/>
      <c r="AV45" s="578"/>
      <c r="AW45" s="609"/>
    </row>
    <row r="46" spans="1:53" ht="15.75" customHeight="1" x14ac:dyDescent="0.35">
      <c r="C46" s="126"/>
      <c r="D46" s="126"/>
      <c r="E46" s="77"/>
      <c r="G46" s="77"/>
      <c r="Z46" s="77"/>
      <c r="AA46" s="77"/>
      <c r="AB46" s="77"/>
      <c r="AC46" s="77"/>
      <c r="AD46" s="77"/>
      <c r="AE46" s="77"/>
      <c r="AG46" s="126"/>
      <c r="AH46" s="126"/>
      <c r="AM46" s="58"/>
      <c r="AP46" s="148">
        <v>1</v>
      </c>
      <c r="AQ46" s="149">
        <v>9</v>
      </c>
      <c r="AR46" s="603" t="s">
        <v>216</v>
      </c>
      <c r="AS46" s="603"/>
      <c r="AT46" s="603"/>
      <c r="AU46" s="603"/>
      <c r="AV46" s="603"/>
      <c r="AW46" s="604"/>
    </row>
    <row r="47" spans="1:53" ht="15.75" customHeight="1" x14ac:dyDescent="0.3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M47" s="58"/>
      <c r="AP47" s="148">
        <v>2</v>
      </c>
      <c r="AQ47" s="149">
        <v>15</v>
      </c>
      <c r="AR47" s="610" t="s">
        <v>214</v>
      </c>
      <c r="AS47" s="610"/>
      <c r="AT47" s="610"/>
      <c r="AU47" s="610"/>
      <c r="AV47" s="610"/>
      <c r="AW47" s="611"/>
    </row>
    <row r="48" spans="1:53" ht="15.75" customHeight="1" x14ac:dyDescent="0.35">
      <c r="A48" s="206"/>
      <c r="B48" s="206"/>
      <c r="C48" s="206"/>
      <c r="D48" s="21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367"/>
      <c r="AP48" s="148">
        <v>3</v>
      </c>
      <c r="AQ48" s="149">
        <v>20</v>
      </c>
      <c r="AR48" s="603" t="s">
        <v>216</v>
      </c>
      <c r="AS48" s="603"/>
      <c r="AT48" s="603"/>
      <c r="AU48" s="603"/>
      <c r="AV48" s="603"/>
      <c r="AW48" s="604"/>
    </row>
    <row r="49" spans="39:54" ht="15.75" customHeight="1" x14ac:dyDescent="0.35">
      <c r="AM49" s="58"/>
      <c r="AP49" s="148">
        <v>4</v>
      </c>
      <c r="AQ49" s="149">
        <v>14</v>
      </c>
      <c r="AR49" s="612" t="s">
        <v>215</v>
      </c>
      <c r="AS49" s="613"/>
      <c r="AT49" s="613"/>
      <c r="AU49" s="613"/>
      <c r="AV49" s="613"/>
      <c r="AW49" s="614"/>
    </row>
    <row r="50" spans="39:54" ht="15.75" customHeight="1" x14ac:dyDescent="0.35">
      <c r="AM50" s="58"/>
      <c r="AP50" s="150">
        <v>5</v>
      </c>
      <c r="AQ50" s="151">
        <v>2</v>
      </c>
      <c r="AR50" s="610" t="s">
        <v>214</v>
      </c>
      <c r="AS50" s="610"/>
      <c r="AT50" s="610"/>
      <c r="AU50" s="610"/>
      <c r="AV50" s="610"/>
      <c r="AW50" s="611"/>
    </row>
    <row r="51" spans="39:54" ht="15.75" customHeight="1" x14ac:dyDescent="0.35">
      <c r="AM51" s="58"/>
      <c r="AP51" s="148">
        <v>6</v>
      </c>
      <c r="AQ51" s="149">
        <v>17</v>
      </c>
      <c r="AR51" s="612" t="s">
        <v>215</v>
      </c>
      <c r="AS51" s="613"/>
      <c r="AT51" s="613"/>
      <c r="AU51" s="613"/>
      <c r="AV51" s="613"/>
      <c r="AW51" s="614"/>
    </row>
    <row r="52" spans="39:54" ht="15.75" customHeight="1" x14ac:dyDescent="0.35">
      <c r="AM52" s="58"/>
      <c r="AP52" s="148">
        <v>7</v>
      </c>
      <c r="AQ52" s="149">
        <v>3</v>
      </c>
      <c r="AR52" s="603" t="s">
        <v>216</v>
      </c>
      <c r="AS52" s="603"/>
      <c r="AT52" s="603"/>
      <c r="AU52" s="603"/>
      <c r="AV52" s="603"/>
      <c r="AW52" s="604"/>
    </row>
    <row r="53" spans="39:54" ht="15.75" customHeight="1" x14ac:dyDescent="0.35">
      <c r="AM53" s="58"/>
      <c r="AP53" s="148">
        <v>8</v>
      </c>
      <c r="AQ53" s="149">
        <v>23</v>
      </c>
      <c r="AR53" s="603" t="s">
        <v>216</v>
      </c>
      <c r="AS53" s="603"/>
      <c r="AT53" s="603"/>
      <c r="AU53" s="603"/>
      <c r="AV53" s="603"/>
      <c r="AW53" s="604"/>
    </row>
    <row r="54" spans="39:54" ht="15.75" customHeight="1" x14ac:dyDescent="0.35">
      <c r="AM54" s="58"/>
      <c r="AP54" s="148">
        <v>9</v>
      </c>
      <c r="AQ54" s="149">
        <v>8</v>
      </c>
      <c r="AR54" s="612" t="s">
        <v>215</v>
      </c>
      <c r="AS54" s="613"/>
      <c r="AT54" s="613"/>
      <c r="AU54" s="613"/>
      <c r="AV54" s="613"/>
      <c r="AW54" s="614"/>
    </row>
    <row r="55" spans="39:54" ht="16.5" customHeight="1" thickBot="1" x14ac:dyDescent="0.4">
      <c r="AM55" s="58"/>
      <c r="AP55" s="152">
        <v>10</v>
      </c>
      <c r="AQ55" s="188">
        <v>2</v>
      </c>
      <c r="AR55" s="612" t="s">
        <v>215</v>
      </c>
      <c r="AS55" s="613"/>
      <c r="AT55" s="613"/>
      <c r="AU55" s="613"/>
      <c r="AV55" s="613"/>
      <c r="AW55" s="614"/>
    </row>
    <row r="56" spans="39:54" x14ac:dyDescent="0.35">
      <c r="AM56" s="58"/>
    </row>
    <row r="57" spans="39:54" x14ac:dyDescent="0.35">
      <c r="AM57" s="58"/>
    </row>
    <row r="58" spans="39:54" x14ac:dyDescent="0.35">
      <c r="AM58" s="58"/>
      <c r="AP58" s="26" t="s">
        <v>756</v>
      </c>
      <c r="AQ58" s="26"/>
      <c r="AR58" s="26"/>
      <c r="AS58" s="26"/>
      <c r="AT58" s="26"/>
      <c r="AU58" s="26"/>
      <c r="AV58" s="26"/>
      <c r="AW58" s="26"/>
      <c r="AX58" s="26"/>
      <c r="AY58" s="26"/>
      <c r="AZ58" s="26"/>
      <c r="BA58" s="26"/>
      <c r="BB58" s="26"/>
    </row>
    <row r="59" spans="39:54" ht="16" thickBot="1" x14ac:dyDescent="0.4">
      <c r="AM59" s="58"/>
      <c r="AP59" s="24" t="s">
        <v>372</v>
      </c>
    </row>
    <row r="60" spans="39:54" ht="29" x14ac:dyDescent="0.35">
      <c r="AM60" s="58"/>
      <c r="AP60" s="30" t="s">
        <v>213</v>
      </c>
      <c r="AQ60" s="23" t="s">
        <v>219</v>
      </c>
      <c r="AR60" s="578" t="s">
        <v>260</v>
      </c>
      <c r="AS60" s="578"/>
      <c r="AT60" s="578"/>
      <c r="AU60" s="578"/>
      <c r="AV60" s="578"/>
      <c r="AW60" s="609"/>
    </row>
    <row r="61" spans="39:54" x14ac:dyDescent="0.35">
      <c r="AM61" s="58"/>
      <c r="AP61" s="189" t="s">
        <v>215</v>
      </c>
      <c r="AQ61" s="190">
        <f>AQ49+AQ51+AQ54+AQ55</f>
        <v>41</v>
      </c>
      <c r="AR61" s="619">
        <f>AQ61/$AQ$64</f>
        <v>0.36283185840707965</v>
      </c>
      <c r="AS61" s="619"/>
      <c r="AT61" s="619"/>
      <c r="AU61" s="619"/>
      <c r="AV61" s="619"/>
      <c r="AW61" s="620"/>
    </row>
    <row r="62" spans="39:54" x14ac:dyDescent="0.35">
      <c r="AM62" s="58"/>
      <c r="AP62" s="192" t="s">
        <v>216</v>
      </c>
      <c r="AQ62" s="193">
        <f>AQ46+AQ48+AQ52+AQ53</f>
        <v>55</v>
      </c>
      <c r="AR62" s="621">
        <f t="shared" ref="AR62:AR64" si="0">AQ62/$AQ$64</f>
        <v>0.48672566371681414</v>
      </c>
      <c r="AS62" s="621"/>
      <c r="AT62" s="621"/>
      <c r="AU62" s="621"/>
      <c r="AV62" s="621"/>
      <c r="AW62" s="622"/>
    </row>
    <row r="63" spans="39:54" x14ac:dyDescent="0.35">
      <c r="AM63" s="58"/>
      <c r="AP63" s="195" t="s">
        <v>214</v>
      </c>
      <c r="AQ63" s="196">
        <f>AQ47+AQ50</f>
        <v>17</v>
      </c>
      <c r="AR63" s="615">
        <f t="shared" si="0"/>
        <v>0.15044247787610621</v>
      </c>
      <c r="AS63" s="615"/>
      <c r="AT63" s="615"/>
      <c r="AU63" s="615"/>
      <c r="AV63" s="615"/>
      <c r="AW63" s="616"/>
    </row>
    <row r="64" spans="39:54" ht="16" thickBot="1" x14ac:dyDescent="0.4">
      <c r="AM64" s="58"/>
      <c r="AP64" s="198" t="s">
        <v>43</v>
      </c>
      <c r="AQ64" s="145">
        <f>SUM(AQ61:AQ63)</f>
        <v>113</v>
      </c>
      <c r="AR64" s="617">
        <f t="shared" si="0"/>
        <v>1</v>
      </c>
      <c r="AS64" s="617"/>
      <c r="AT64" s="617"/>
      <c r="AU64" s="617"/>
      <c r="AV64" s="617"/>
      <c r="AW64" s="618"/>
    </row>
    <row r="65" spans="39:39" x14ac:dyDescent="0.35">
      <c r="AM65" s="58"/>
    </row>
    <row r="66" spans="39:39" x14ac:dyDescent="0.35">
      <c r="AM66" s="58"/>
    </row>
    <row r="67" spans="39:39" x14ac:dyDescent="0.35">
      <c r="AM67" s="58"/>
    </row>
    <row r="68" spans="39:39" x14ac:dyDescent="0.35">
      <c r="AM68" s="58"/>
    </row>
    <row r="69" spans="39:39" x14ac:dyDescent="0.35">
      <c r="AM69" s="58"/>
    </row>
    <row r="70" spans="39:39" x14ac:dyDescent="0.35">
      <c r="AM70" s="58"/>
    </row>
    <row r="71" spans="39:39" x14ac:dyDescent="0.35">
      <c r="AM71" s="58"/>
    </row>
    <row r="72" spans="39:39" x14ac:dyDescent="0.35">
      <c r="AM72" s="58"/>
    </row>
    <row r="73" spans="39:39" x14ac:dyDescent="0.35">
      <c r="AM73" s="58"/>
    </row>
    <row r="74" spans="39:39" x14ac:dyDescent="0.35">
      <c r="AM74" s="58"/>
    </row>
    <row r="75" spans="39:39" x14ac:dyDescent="0.35">
      <c r="AM75" s="58"/>
    </row>
    <row r="76" spans="39:39" x14ac:dyDescent="0.35">
      <c r="AM76" s="58"/>
    </row>
    <row r="77" spans="39:39" x14ac:dyDescent="0.35">
      <c r="AM77" s="58"/>
    </row>
    <row r="78" spans="39:39" x14ac:dyDescent="0.35">
      <c r="AM78" s="58"/>
    </row>
    <row r="79" spans="39:39" x14ac:dyDescent="0.35">
      <c r="AM79" s="58"/>
    </row>
    <row r="80" spans="39:39" x14ac:dyDescent="0.35">
      <c r="AM80" s="58"/>
    </row>
    <row r="81" spans="39:39" x14ac:dyDescent="0.35">
      <c r="AM81" s="58"/>
    </row>
    <row r="82" spans="39:39" x14ac:dyDescent="0.35">
      <c r="AM82" s="58"/>
    </row>
    <row r="83" spans="39:39" x14ac:dyDescent="0.35">
      <c r="AM83" s="58"/>
    </row>
    <row r="84" spans="39:39" x14ac:dyDescent="0.35">
      <c r="AM84" s="58"/>
    </row>
    <row r="85" spans="39:39" x14ac:dyDescent="0.35">
      <c r="AM85" s="58"/>
    </row>
    <row r="86" spans="39:39" x14ac:dyDescent="0.35">
      <c r="AM86" s="58"/>
    </row>
    <row r="87" spans="39:39" x14ac:dyDescent="0.35">
      <c r="AM87" s="58"/>
    </row>
    <row r="88" spans="39:39" x14ac:dyDescent="0.35">
      <c r="AM88" s="58"/>
    </row>
    <row r="89" spans="39:39" x14ac:dyDescent="0.35">
      <c r="AM89" s="58"/>
    </row>
    <row r="90" spans="39:39" x14ac:dyDescent="0.35">
      <c r="AM90" s="58"/>
    </row>
    <row r="91" spans="39:39" x14ac:dyDescent="0.35">
      <c r="AM91" s="58"/>
    </row>
    <row r="92" spans="39:39" x14ac:dyDescent="0.35">
      <c r="AM92" s="58"/>
    </row>
    <row r="93" spans="39:39" x14ac:dyDescent="0.35">
      <c r="AM93" s="58"/>
    </row>
    <row r="94" spans="39:39" x14ac:dyDescent="0.35">
      <c r="AM94" s="58"/>
    </row>
    <row r="95" spans="39:39" x14ac:dyDescent="0.35">
      <c r="AM95" s="58"/>
    </row>
    <row r="96" spans="39:39" x14ac:dyDescent="0.35">
      <c r="AM96" s="58"/>
    </row>
    <row r="97" spans="39:39" x14ac:dyDescent="0.35">
      <c r="AM97" s="58"/>
    </row>
    <row r="98" spans="39:39" x14ac:dyDescent="0.35">
      <c r="AM98" s="58"/>
    </row>
    <row r="99" spans="39:39" x14ac:dyDescent="0.35">
      <c r="AM99" s="58"/>
    </row>
    <row r="100" spans="39:39" x14ac:dyDescent="0.35">
      <c r="AM100" s="58"/>
    </row>
    <row r="101" spans="39:39" x14ac:dyDescent="0.35">
      <c r="AM101" s="58"/>
    </row>
    <row r="102" spans="39:39" x14ac:dyDescent="0.35">
      <c r="AM102" s="58"/>
    </row>
    <row r="103" spans="39:39" x14ac:dyDescent="0.35">
      <c r="AM103" s="58"/>
    </row>
    <row r="104" spans="39:39" x14ac:dyDescent="0.35">
      <c r="AM104" s="58"/>
    </row>
    <row r="105" spans="39:39" x14ac:dyDescent="0.35">
      <c r="AM105" s="58"/>
    </row>
    <row r="106" spans="39:39" x14ac:dyDescent="0.35">
      <c r="AM106" s="58"/>
    </row>
    <row r="107" spans="39:39" x14ac:dyDescent="0.35">
      <c r="AM107" s="58"/>
    </row>
    <row r="108" spans="39:39" x14ac:dyDescent="0.35">
      <c r="AM108" s="58"/>
    </row>
    <row r="109" spans="39:39" x14ac:dyDescent="0.35">
      <c r="AM109" s="58"/>
    </row>
    <row r="110" spans="39:39" x14ac:dyDescent="0.35">
      <c r="AM110" s="58"/>
    </row>
    <row r="111" spans="39:39" x14ac:dyDescent="0.35">
      <c r="AM111" s="58"/>
    </row>
    <row r="112" spans="39:39" x14ac:dyDescent="0.35">
      <c r="AM112" s="58"/>
    </row>
    <row r="113" spans="39:39" x14ac:dyDescent="0.35">
      <c r="AM113" s="58"/>
    </row>
    <row r="114" spans="39:39" x14ac:dyDescent="0.35">
      <c r="AM114" s="58"/>
    </row>
    <row r="115" spans="39:39" x14ac:dyDescent="0.35">
      <c r="AM115" s="58"/>
    </row>
    <row r="116" spans="39:39" x14ac:dyDescent="0.35">
      <c r="AM116" s="58"/>
    </row>
    <row r="117" spans="39:39" x14ac:dyDescent="0.35">
      <c r="AM117" s="58"/>
    </row>
    <row r="118" spans="39:39" x14ac:dyDescent="0.35">
      <c r="AM118" s="58"/>
    </row>
    <row r="119" spans="39:39" x14ac:dyDescent="0.35">
      <c r="AM119" s="58"/>
    </row>
    <row r="120" spans="39:39" x14ac:dyDescent="0.35">
      <c r="AM120" s="58"/>
    </row>
    <row r="121" spans="39:39" x14ac:dyDescent="0.35">
      <c r="AM121" s="58"/>
    </row>
    <row r="122" spans="39:39" x14ac:dyDescent="0.35">
      <c r="AM122" s="58"/>
    </row>
    <row r="123" spans="39:39" x14ac:dyDescent="0.35">
      <c r="AM123" s="58"/>
    </row>
    <row r="124" spans="39:39" x14ac:dyDescent="0.35">
      <c r="AM124" s="58"/>
    </row>
    <row r="125" spans="39:39" x14ac:dyDescent="0.35">
      <c r="AM125" s="58"/>
    </row>
    <row r="126" spans="39:39" x14ac:dyDescent="0.35">
      <c r="AM126" s="58"/>
    </row>
    <row r="127" spans="39:39" x14ac:dyDescent="0.35">
      <c r="AM127" s="58"/>
    </row>
    <row r="128" spans="39:39" x14ac:dyDescent="0.35">
      <c r="AM128" s="58"/>
    </row>
    <row r="129" spans="39:39" x14ac:dyDescent="0.35">
      <c r="AM129" s="58"/>
    </row>
    <row r="130" spans="39:39" x14ac:dyDescent="0.35">
      <c r="AM130" s="58"/>
    </row>
    <row r="131" spans="39:39" x14ac:dyDescent="0.35">
      <c r="AM131" s="58"/>
    </row>
    <row r="132" spans="39:39" x14ac:dyDescent="0.35">
      <c r="AM132" s="58"/>
    </row>
    <row r="133" spans="39:39" x14ac:dyDescent="0.35">
      <c r="AM133" s="58"/>
    </row>
    <row r="134" spans="39:39" x14ac:dyDescent="0.35">
      <c r="AM134" s="58"/>
    </row>
    <row r="135" spans="39:39" x14ac:dyDescent="0.35">
      <c r="AM135" s="58"/>
    </row>
    <row r="136" spans="39:39" x14ac:dyDescent="0.35">
      <c r="AM136" s="58"/>
    </row>
    <row r="137" spans="39:39" x14ac:dyDescent="0.35">
      <c r="AM137" s="58"/>
    </row>
    <row r="138" spans="39:39" x14ac:dyDescent="0.35">
      <c r="AM138" s="58"/>
    </row>
    <row r="139" spans="39:39" x14ac:dyDescent="0.35">
      <c r="AM139" s="58"/>
    </row>
    <row r="140" spans="39:39" x14ac:dyDescent="0.35">
      <c r="AM140" s="58"/>
    </row>
    <row r="141" spans="39:39" x14ac:dyDescent="0.35">
      <c r="AM141" s="58"/>
    </row>
    <row r="142" spans="39:39" x14ac:dyDescent="0.35">
      <c r="AM142" s="58"/>
    </row>
    <row r="143" spans="39:39" x14ac:dyDescent="0.35">
      <c r="AM143" s="58"/>
    </row>
    <row r="144" spans="39:39" x14ac:dyDescent="0.35">
      <c r="AM144" s="58"/>
    </row>
    <row r="145" spans="39:39" x14ac:dyDescent="0.35">
      <c r="AM145" s="58"/>
    </row>
    <row r="146" spans="39:39" x14ac:dyDescent="0.35">
      <c r="AM146" s="58"/>
    </row>
    <row r="147" spans="39:39" x14ac:dyDescent="0.35">
      <c r="AM147" s="58"/>
    </row>
    <row r="148" spans="39:39" x14ac:dyDescent="0.35">
      <c r="AM148" s="58"/>
    </row>
    <row r="149" spans="39:39" x14ac:dyDescent="0.35">
      <c r="AM149" s="58"/>
    </row>
    <row r="150" spans="39:39" x14ac:dyDescent="0.35">
      <c r="AM150" s="58"/>
    </row>
    <row r="151" spans="39:39" x14ac:dyDescent="0.35">
      <c r="AM151" s="58"/>
    </row>
    <row r="152" spans="39:39" x14ac:dyDescent="0.35">
      <c r="AM152" s="58"/>
    </row>
    <row r="153" spans="39:39" x14ac:dyDescent="0.35">
      <c r="AM153" s="58"/>
    </row>
    <row r="154" spans="39:39" x14ac:dyDescent="0.35">
      <c r="AM154" s="58"/>
    </row>
    <row r="155" spans="39:39" x14ac:dyDescent="0.35">
      <c r="AM155" s="58"/>
    </row>
    <row r="156" spans="39:39" x14ac:dyDescent="0.35">
      <c r="AM156" s="58"/>
    </row>
    <row r="157" spans="39:39" x14ac:dyDescent="0.35">
      <c r="AM157" s="58"/>
    </row>
    <row r="158" spans="39:39" x14ac:dyDescent="0.35">
      <c r="AM158" s="58"/>
    </row>
    <row r="159" spans="39:39" x14ac:dyDescent="0.35">
      <c r="AM159" s="58"/>
    </row>
    <row r="160" spans="39:39" x14ac:dyDescent="0.35">
      <c r="AM160" s="58"/>
    </row>
    <row r="161" spans="39:39" x14ac:dyDescent="0.35">
      <c r="AM161" s="58"/>
    </row>
    <row r="162" spans="39:39" x14ac:dyDescent="0.35">
      <c r="AM162" s="58"/>
    </row>
    <row r="163" spans="39:39" x14ac:dyDescent="0.35">
      <c r="AM163" s="58"/>
    </row>
    <row r="164" spans="39:39" x14ac:dyDescent="0.35">
      <c r="AM164" s="58"/>
    </row>
    <row r="165" spans="39:39" x14ac:dyDescent="0.35">
      <c r="AM165" s="58"/>
    </row>
    <row r="166" spans="39:39" x14ac:dyDescent="0.35">
      <c r="AM166" s="58"/>
    </row>
    <row r="167" spans="39:39" x14ac:dyDescent="0.35">
      <c r="AM167" s="58"/>
    </row>
    <row r="168" spans="39:39" x14ac:dyDescent="0.35">
      <c r="AM168" s="58"/>
    </row>
    <row r="169" spans="39:39" x14ac:dyDescent="0.35">
      <c r="AM169" s="58"/>
    </row>
    <row r="170" spans="39:39" x14ac:dyDescent="0.35">
      <c r="AM170" s="58"/>
    </row>
    <row r="171" spans="39:39" x14ac:dyDescent="0.35">
      <c r="AM171" s="58"/>
    </row>
    <row r="172" spans="39:39" x14ac:dyDescent="0.35">
      <c r="AM172" s="58"/>
    </row>
    <row r="173" spans="39:39" x14ac:dyDescent="0.35">
      <c r="AM173" s="58"/>
    </row>
    <row r="174" spans="39:39" x14ac:dyDescent="0.35">
      <c r="AM174" s="58"/>
    </row>
    <row r="175" spans="39:39" x14ac:dyDescent="0.35">
      <c r="AM175" s="58"/>
    </row>
    <row r="176" spans="39:39" x14ac:dyDescent="0.35">
      <c r="AM176" s="58"/>
    </row>
    <row r="177" spans="39:39" x14ac:dyDescent="0.35">
      <c r="AM177" s="58"/>
    </row>
    <row r="178" spans="39:39" x14ac:dyDescent="0.35">
      <c r="AM178" s="58"/>
    </row>
    <row r="179" spans="39:39" x14ac:dyDescent="0.35">
      <c r="AM179" s="58"/>
    </row>
    <row r="180" spans="39:39" x14ac:dyDescent="0.35">
      <c r="AM180" s="58"/>
    </row>
    <row r="181" spans="39:39" x14ac:dyDescent="0.35">
      <c r="AM181" s="58"/>
    </row>
    <row r="182" spans="39:39" x14ac:dyDescent="0.35">
      <c r="AM182" s="58"/>
    </row>
    <row r="183" spans="39:39" x14ac:dyDescent="0.35">
      <c r="AM183" s="58"/>
    </row>
    <row r="184" spans="39:39" x14ac:dyDescent="0.35">
      <c r="AM184" s="58"/>
    </row>
    <row r="185" spans="39:39" x14ac:dyDescent="0.35">
      <c r="AM185" s="58"/>
    </row>
    <row r="186" spans="39:39" x14ac:dyDescent="0.35">
      <c r="AM186" s="58"/>
    </row>
    <row r="187" spans="39:39" x14ac:dyDescent="0.35">
      <c r="AM187" s="58"/>
    </row>
    <row r="188" spans="39:39" x14ac:dyDescent="0.35">
      <c r="AM188" s="58"/>
    </row>
    <row r="189" spans="39:39" x14ac:dyDescent="0.35">
      <c r="AM189" s="58"/>
    </row>
    <row r="190" spans="39:39" x14ac:dyDescent="0.35">
      <c r="AM190" s="58"/>
    </row>
    <row r="191" spans="39:39" x14ac:dyDescent="0.35">
      <c r="AM191" s="58"/>
    </row>
    <row r="192" spans="39:39" x14ac:dyDescent="0.35">
      <c r="AM192" s="58"/>
    </row>
    <row r="193" spans="39:39" x14ac:dyDescent="0.35">
      <c r="AM193" s="58"/>
    </row>
    <row r="194" spans="39:39" x14ac:dyDescent="0.35">
      <c r="AM194" s="58"/>
    </row>
    <row r="195" spans="39:39" x14ac:dyDescent="0.35">
      <c r="AM195" s="58"/>
    </row>
    <row r="196" spans="39:39" x14ac:dyDescent="0.35">
      <c r="AM196" s="58"/>
    </row>
    <row r="197" spans="39:39" x14ac:dyDescent="0.35">
      <c r="AM197" s="58"/>
    </row>
    <row r="198" spans="39:39" x14ac:dyDescent="0.35">
      <c r="AM198" s="58"/>
    </row>
    <row r="199" spans="39:39" x14ac:dyDescent="0.35">
      <c r="AM199" s="58"/>
    </row>
    <row r="200" spans="39:39" x14ac:dyDescent="0.35">
      <c r="AM200" s="58"/>
    </row>
    <row r="201" spans="39:39" x14ac:dyDescent="0.35">
      <c r="AM201" s="58"/>
    </row>
    <row r="202" spans="39:39" x14ac:dyDescent="0.35">
      <c r="AM202" s="58"/>
    </row>
    <row r="203" spans="39:39" x14ac:dyDescent="0.35">
      <c r="AM203" s="58"/>
    </row>
    <row r="204" spans="39:39" x14ac:dyDescent="0.35">
      <c r="AM204" s="58"/>
    </row>
    <row r="205" spans="39:39" x14ac:dyDescent="0.35">
      <c r="AM205" s="58"/>
    </row>
    <row r="206" spans="39:39" x14ac:dyDescent="0.35">
      <c r="AM206" s="58"/>
    </row>
    <row r="207" spans="39:39" x14ac:dyDescent="0.35">
      <c r="AM207" s="58"/>
    </row>
    <row r="208" spans="39:39" x14ac:dyDescent="0.35">
      <c r="AM208" s="58"/>
    </row>
    <row r="209" spans="39:39" x14ac:dyDescent="0.35">
      <c r="AM209" s="58"/>
    </row>
    <row r="210" spans="39:39" x14ac:dyDescent="0.35">
      <c r="AM210" s="58"/>
    </row>
    <row r="211" spans="39:39" x14ac:dyDescent="0.35">
      <c r="AM211" s="58"/>
    </row>
    <row r="212" spans="39:39" x14ac:dyDescent="0.35">
      <c r="AM212" s="58"/>
    </row>
    <row r="213" spans="39:39" x14ac:dyDescent="0.35">
      <c r="AM213" s="58"/>
    </row>
    <row r="214" spans="39:39" x14ac:dyDescent="0.35">
      <c r="AM214" s="58"/>
    </row>
    <row r="215" spans="39:39" x14ac:dyDescent="0.35">
      <c r="AM215" s="58"/>
    </row>
    <row r="216" spans="39:39" x14ac:dyDescent="0.35">
      <c r="AM216" s="58"/>
    </row>
    <row r="217" spans="39:39" x14ac:dyDescent="0.35">
      <c r="AM217" s="58"/>
    </row>
    <row r="218" spans="39:39" x14ac:dyDescent="0.35">
      <c r="AM218" s="58"/>
    </row>
    <row r="219" spans="39:39" x14ac:dyDescent="0.35">
      <c r="AM219" s="58"/>
    </row>
    <row r="220" spans="39:39" x14ac:dyDescent="0.35">
      <c r="AM220" s="58"/>
    </row>
    <row r="221" spans="39:39" x14ac:dyDescent="0.35">
      <c r="AM221" s="58"/>
    </row>
    <row r="222" spans="39:39" x14ac:dyDescent="0.35">
      <c r="AM222" s="58"/>
    </row>
    <row r="223" spans="39:39" x14ac:dyDescent="0.35">
      <c r="AM223" s="58"/>
    </row>
    <row r="224" spans="39:39" x14ac:dyDescent="0.35">
      <c r="AM224" s="58"/>
    </row>
    <row r="225" spans="39:39" x14ac:dyDescent="0.35">
      <c r="AM225" s="58"/>
    </row>
    <row r="226" spans="39:39" x14ac:dyDescent="0.35">
      <c r="AM226" s="58"/>
    </row>
    <row r="227" spans="39:39" x14ac:dyDescent="0.35">
      <c r="AM227" s="58"/>
    </row>
    <row r="228" spans="39:39" x14ac:dyDescent="0.35">
      <c r="AM228" s="58"/>
    </row>
    <row r="229" spans="39:39" x14ac:dyDescent="0.35">
      <c r="AM229" s="58"/>
    </row>
    <row r="230" spans="39:39" x14ac:dyDescent="0.35">
      <c r="AM230" s="58"/>
    </row>
    <row r="231" spans="39:39" x14ac:dyDescent="0.35">
      <c r="AM231" s="58"/>
    </row>
    <row r="232" spans="39:39" x14ac:dyDescent="0.35">
      <c r="AM232" s="58"/>
    </row>
    <row r="233" spans="39:39" x14ac:dyDescent="0.35">
      <c r="AM233" s="58"/>
    </row>
    <row r="234" spans="39:39" x14ac:dyDescent="0.35">
      <c r="AM234" s="58"/>
    </row>
    <row r="235" spans="39:39" x14ac:dyDescent="0.35">
      <c r="AM235" s="58"/>
    </row>
    <row r="236" spans="39:39" x14ac:dyDescent="0.35">
      <c r="AM236" s="58"/>
    </row>
    <row r="237" spans="39:39" x14ac:dyDescent="0.35">
      <c r="AM237" s="58"/>
    </row>
    <row r="238" spans="39:39" x14ac:dyDescent="0.35">
      <c r="AM238" s="58"/>
    </row>
    <row r="239" spans="39:39" x14ac:dyDescent="0.35">
      <c r="AM239" s="58"/>
    </row>
    <row r="240" spans="39:39" x14ac:dyDescent="0.35">
      <c r="AM240" s="58"/>
    </row>
    <row r="241" spans="39:39" x14ac:dyDescent="0.35">
      <c r="AM241" s="58"/>
    </row>
    <row r="242" spans="39:39" x14ac:dyDescent="0.35">
      <c r="AM242" s="58"/>
    </row>
    <row r="243" spans="39:39" x14ac:dyDescent="0.35">
      <c r="AM243" s="58"/>
    </row>
    <row r="244" spans="39:39" x14ac:dyDescent="0.35">
      <c r="AM244" s="58"/>
    </row>
    <row r="245" spans="39:39" x14ac:dyDescent="0.35">
      <c r="AM245" s="58"/>
    </row>
    <row r="246" spans="39:39" x14ac:dyDescent="0.35">
      <c r="AM246" s="58"/>
    </row>
    <row r="247" spans="39:39" x14ac:dyDescent="0.35">
      <c r="AM247" s="58"/>
    </row>
    <row r="248" spans="39:39" x14ac:dyDescent="0.35">
      <c r="AM248" s="58"/>
    </row>
    <row r="249" spans="39:39" x14ac:dyDescent="0.35">
      <c r="AM249" s="58"/>
    </row>
    <row r="250" spans="39:39" x14ac:dyDescent="0.35">
      <c r="AM250" s="58"/>
    </row>
    <row r="251" spans="39:39" x14ac:dyDescent="0.35">
      <c r="AM251" s="58"/>
    </row>
    <row r="252" spans="39:39" x14ac:dyDescent="0.35">
      <c r="AM252" s="58"/>
    </row>
    <row r="253" spans="39:39" x14ac:dyDescent="0.35">
      <c r="AM253" s="58"/>
    </row>
    <row r="254" spans="39:39" x14ac:dyDescent="0.35">
      <c r="AM254" s="58"/>
    </row>
    <row r="255" spans="39:39" x14ac:dyDescent="0.35">
      <c r="AM255" s="58"/>
    </row>
    <row r="256" spans="39:39" x14ac:dyDescent="0.35">
      <c r="AM256" s="58"/>
    </row>
    <row r="257" spans="39:39" x14ac:dyDescent="0.35">
      <c r="AM257" s="58"/>
    </row>
    <row r="258" spans="39:39" x14ac:dyDescent="0.35">
      <c r="AM258" s="58"/>
    </row>
    <row r="259" spans="39:39" x14ac:dyDescent="0.35">
      <c r="AM259" s="58"/>
    </row>
    <row r="260" spans="39:39" x14ac:dyDescent="0.35">
      <c r="AM260" s="58"/>
    </row>
    <row r="261" spans="39:39" x14ac:dyDescent="0.35">
      <c r="AM261" s="58"/>
    </row>
    <row r="262" spans="39:39" x14ac:dyDescent="0.35">
      <c r="AM262" s="58"/>
    </row>
    <row r="263" spans="39:39" x14ac:dyDescent="0.35">
      <c r="AM263" s="58"/>
    </row>
    <row r="264" spans="39:39" x14ac:dyDescent="0.35">
      <c r="AM264" s="58"/>
    </row>
    <row r="265" spans="39:39" x14ac:dyDescent="0.35">
      <c r="AM265" s="58"/>
    </row>
    <row r="266" spans="39:39" x14ac:dyDescent="0.35">
      <c r="AM266" s="58"/>
    </row>
    <row r="267" spans="39:39" x14ac:dyDescent="0.35">
      <c r="AM267" s="58"/>
    </row>
    <row r="268" spans="39:39" x14ac:dyDescent="0.35">
      <c r="AM268" s="58"/>
    </row>
    <row r="269" spans="39:39" x14ac:dyDescent="0.35">
      <c r="AM269" s="58"/>
    </row>
    <row r="270" spans="39:39" x14ac:dyDescent="0.35">
      <c r="AM270" s="58"/>
    </row>
    <row r="271" spans="39:39" x14ac:dyDescent="0.35">
      <c r="AM271" s="58"/>
    </row>
    <row r="272" spans="39:39" x14ac:dyDescent="0.35">
      <c r="AM272" s="58"/>
    </row>
    <row r="273" spans="39:39" x14ac:dyDescent="0.35">
      <c r="AM273" s="58"/>
    </row>
    <row r="274" spans="39:39" x14ac:dyDescent="0.35">
      <c r="AM274" s="58"/>
    </row>
    <row r="275" spans="39:39" x14ac:dyDescent="0.35">
      <c r="AM275" s="58"/>
    </row>
    <row r="276" spans="39:39" x14ac:dyDescent="0.35">
      <c r="AM276" s="58"/>
    </row>
    <row r="277" spans="39:39" x14ac:dyDescent="0.35">
      <c r="AM277" s="58"/>
    </row>
    <row r="278" spans="39:39" x14ac:dyDescent="0.35">
      <c r="AM278" s="58"/>
    </row>
    <row r="279" spans="39:39" x14ac:dyDescent="0.35">
      <c r="AM279" s="58"/>
    </row>
    <row r="280" spans="39:39" x14ac:dyDescent="0.35">
      <c r="AM280" s="58"/>
    </row>
    <row r="281" spans="39:39" x14ac:dyDescent="0.35">
      <c r="AM281" s="58"/>
    </row>
    <row r="282" spans="39:39" x14ac:dyDescent="0.35">
      <c r="AM282" s="58"/>
    </row>
    <row r="283" spans="39:39" x14ac:dyDescent="0.35">
      <c r="AM283" s="58"/>
    </row>
    <row r="284" spans="39:39" x14ac:dyDescent="0.35">
      <c r="AM284" s="58"/>
    </row>
    <row r="285" spans="39:39" x14ac:dyDescent="0.35">
      <c r="AM285" s="58"/>
    </row>
    <row r="286" spans="39:39" x14ac:dyDescent="0.35">
      <c r="AM286" s="58"/>
    </row>
    <row r="287" spans="39:39" x14ac:dyDescent="0.35">
      <c r="AM287" s="58"/>
    </row>
    <row r="288" spans="39:39" x14ac:dyDescent="0.35">
      <c r="AM288" s="58"/>
    </row>
    <row r="289" spans="39:39" x14ac:dyDescent="0.35">
      <c r="AM289" s="58"/>
    </row>
    <row r="290" spans="39:39" x14ac:dyDescent="0.35">
      <c r="AM290" s="58"/>
    </row>
    <row r="291" spans="39:39" x14ac:dyDescent="0.35">
      <c r="AM291" s="58"/>
    </row>
    <row r="292" spans="39:39" x14ac:dyDescent="0.35">
      <c r="AM292" s="58"/>
    </row>
    <row r="293" spans="39:39" x14ac:dyDescent="0.35">
      <c r="AM293" s="58"/>
    </row>
    <row r="294" spans="39:39" x14ac:dyDescent="0.35">
      <c r="AM294" s="58"/>
    </row>
    <row r="295" spans="39:39" x14ac:dyDescent="0.35">
      <c r="AM295" s="58"/>
    </row>
    <row r="296" spans="39:39" x14ac:dyDescent="0.35">
      <c r="AM296" s="58"/>
    </row>
    <row r="297" spans="39:39" x14ac:dyDescent="0.35">
      <c r="AM297" s="58"/>
    </row>
    <row r="298" spans="39:39" x14ac:dyDescent="0.35">
      <c r="AM298" s="58"/>
    </row>
    <row r="299" spans="39:39" x14ac:dyDescent="0.35">
      <c r="AM299" s="58"/>
    </row>
    <row r="300" spans="39:39" x14ac:dyDescent="0.35">
      <c r="AM300" s="58"/>
    </row>
    <row r="301" spans="39:39" x14ac:dyDescent="0.35">
      <c r="AM301" s="58"/>
    </row>
    <row r="302" spans="39:39" x14ac:dyDescent="0.35">
      <c r="AM302" s="58"/>
    </row>
    <row r="303" spans="39:39" x14ac:dyDescent="0.35">
      <c r="AM303" s="58"/>
    </row>
    <row r="304" spans="39:39" x14ac:dyDescent="0.35">
      <c r="AM304" s="58"/>
    </row>
    <row r="305" spans="39:39" x14ac:dyDescent="0.35">
      <c r="AM305" s="58"/>
    </row>
    <row r="306" spans="39:39" x14ac:dyDescent="0.35">
      <c r="AM306" s="58"/>
    </row>
    <row r="307" spans="39:39" x14ac:dyDescent="0.35">
      <c r="AM307" s="58"/>
    </row>
    <row r="308" spans="39:39" x14ac:dyDescent="0.35">
      <c r="AM308" s="58"/>
    </row>
    <row r="309" spans="39:39" x14ac:dyDescent="0.35">
      <c r="AM309" s="58"/>
    </row>
    <row r="310" spans="39:39" x14ac:dyDescent="0.35">
      <c r="AM310" s="58"/>
    </row>
    <row r="311" spans="39:39" x14ac:dyDescent="0.35">
      <c r="AM311" s="58"/>
    </row>
    <row r="312" spans="39:39" x14ac:dyDescent="0.35">
      <c r="AM312" s="58"/>
    </row>
    <row r="313" spans="39:39" x14ac:dyDescent="0.35">
      <c r="AM313" s="58"/>
    </row>
    <row r="314" spans="39:39" x14ac:dyDescent="0.35">
      <c r="AM314" s="58"/>
    </row>
    <row r="315" spans="39:39" x14ac:dyDescent="0.35">
      <c r="AM315" s="58"/>
    </row>
    <row r="316" spans="39:39" x14ac:dyDescent="0.35">
      <c r="AM316" s="58"/>
    </row>
    <row r="317" spans="39:39" x14ac:dyDescent="0.35">
      <c r="AM317" s="58"/>
    </row>
    <row r="318" spans="39:39" x14ac:dyDescent="0.35">
      <c r="AM318" s="58"/>
    </row>
    <row r="319" spans="39:39" x14ac:dyDescent="0.35">
      <c r="AM319" s="58"/>
    </row>
    <row r="320" spans="39:39" x14ac:dyDescent="0.35">
      <c r="AM320" s="58"/>
    </row>
    <row r="321" spans="39:39" x14ac:dyDescent="0.35">
      <c r="AM321" s="58"/>
    </row>
    <row r="322" spans="39:39" x14ac:dyDescent="0.35">
      <c r="AM322" s="58"/>
    </row>
    <row r="323" spans="39:39" x14ac:dyDescent="0.35">
      <c r="AM323" s="58"/>
    </row>
    <row r="324" spans="39:39" x14ac:dyDescent="0.35">
      <c r="AM324" s="58"/>
    </row>
    <row r="325" spans="39:39" x14ac:dyDescent="0.35">
      <c r="AM325" s="58"/>
    </row>
    <row r="326" spans="39:39" x14ac:dyDescent="0.35">
      <c r="AM326" s="58"/>
    </row>
    <row r="327" spans="39:39" x14ac:dyDescent="0.35">
      <c r="AM327" s="58"/>
    </row>
    <row r="328" spans="39:39" x14ac:dyDescent="0.35">
      <c r="AM328" s="58"/>
    </row>
    <row r="329" spans="39:39" x14ac:dyDescent="0.35">
      <c r="AM329" s="58"/>
    </row>
    <row r="330" spans="39:39" x14ac:dyDescent="0.35">
      <c r="AM330" s="58"/>
    </row>
    <row r="331" spans="39:39" x14ac:dyDescent="0.35">
      <c r="AM331" s="58"/>
    </row>
    <row r="332" spans="39:39" x14ac:dyDescent="0.35">
      <c r="AM332" s="58"/>
    </row>
    <row r="333" spans="39:39" x14ac:dyDescent="0.35">
      <c r="AM333" s="58"/>
    </row>
    <row r="334" spans="39:39" x14ac:dyDescent="0.35">
      <c r="AM334" s="58"/>
    </row>
    <row r="335" spans="39:39" x14ac:dyDescent="0.35">
      <c r="AM335" s="58"/>
    </row>
    <row r="336" spans="39:39" x14ac:dyDescent="0.35">
      <c r="AM336" s="58"/>
    </row>
    <row r="337" spans="39:39" x14ac:dyDescent="0.35">
      <c r="AM337" s="58"/>
    </row>
    <row r="338" spans="39:39" x14ac:dyDescent="0.35">
      <c r="AM338" s="58"/>
    </row>
    <row r="339" spans="39:39" x14ac:dyDescent="0.35">
      <c r="AM339" s="58"/>
    </row>
    <row r="340" spans="39:39" x14ac:dyDescent="0.35">
      <c r="AM340" s="58"/>
    </row>
    <row r="341" spans="39:39" x14ac:dyDescent="0.35">
      <c r="AM341" s="58"/>
    </row>
    <row r="342" spans="39:39" x14ac:dyDescent="0.35">
      <c r="AM342" s="58"/>
    </row>
    <row r="343" spans="39:39" x14ac:dyDescent="0.35">
      <c r="AM343" s="58"/>
    </row>
    <row r="344" spans="39:39" x14ac:dyDescent="0.35">
      <c r="AM344" s="58"/>
    </row>
    <row r="345" spans="39:39" x14ac:dyDescent="0.35">
      <c r="AM345" s="58"/>
    </row>
    <row r="346" spans="39:39" x14ac:dyDescent="0.35">
      <c r="AM346" s="58"/>
    </row>
    <row r="347" spans="39:39" x14ac:dyDescent="0.35">
      <c r="AM347" s="58"/>
    </row>
    <row r="348" spans="39:39" x14ac:dyDescent="0.35">
      <c r="AM348" s="58"/>
    </row>
    <row r="349" spans="39:39" x14ac:dyDescent="0.35">
      <c r="AM349" s="58"/>
    </row>
    <row r="350" spans="39:39" x14ac:dyDescent="0.35">
      <c r="AM350" s="58"/>
    </row>
    <row r="351" spans="39:39" x14ac:dyDescent="0.35">
      <c r="AM351" s="58"/>
    </row>
    <row r="352" spans="39:39" x14ac:dyDescent="0.35">
      <c r="AM352" s="58"/>
    </row>
    <row r="353" spans="39:39" x14ac:dyDescent="0.35">
      <c r="AM353" s="58"/>
    </row>
    <row r="354" spans="39:39" x14ac:dyDescent="0.35">
      <c r="AM354" s="58"/>
    </row>
    <row r="355" spans="39:39" x14ac:dyDescent="0.35">
      <c r="AM355" s="58"/>
    </row>
    <row r="356" spans="39:39" x14ac:dyDescent="0.35">
      <c r="AM356" s="58"/>
    </row>
    <row r="357" spans="39:39" x14ac:dyDescent="0.35">
      <c r="AM357" s="58"/>
    </row>
    <row r="358" spans="39:39" x14ac:dyDescent="0.35">
      <c r="AM358" s="58"/>
    </row>
    <row r="359" spans="39:39" x14ac:dyDescent="0.35">
      <c r="AM359" s="58"/>
    </row>
    <row r="360" spans="39:39" x14ac:dyDescent="0.35">
      <c r="AM360" s="58"/>
    </row>
    <row r="361" spans="39:39" x14ac:dyDescent="0.35">
      <c r="AM361" s="58"/>
    </row>
    <row r="362" spans="39:39" x14ac:dyDescent="0.35">
      <c r="AM362" s="58"/>
    </row>
    <row r="363" spans="39:39" x14ac:dyDescent="0.35">
      <c r="AM363" s="58"/>
    </row>
    <row r="364" spans="39:39" x14ac:dyDescent="0.35">
      <c r="AM364" s="58"/>
    </row>
    <row r="365" spans="39:39" x14ac:dyDescent="0.35">
      <c r="AM365" s="58"/>
    </row>
    <row r="366" spans="39:39" x14ac:dyDescent="0.35">
      <c r="AM366" s="58"/>
    </row>
    <row r="367" spans="39:39" x14ac:dyDescent="0.35">
      <c r="AM367" s="58"/>
    </row>
    <row r="368" spans="39:39" x14ac:dyDescent="0.35">
      <c r="AM368" s="58"/>
    </row>
    <row r="369" spans="39:39" x14ac:dyDescent="0.35">
      <c r="AM369" s="58"/>
    </row>
    <row r="370" spans="39:39" x14ac:dyDescent="0.35">
      <c r="AM370" s="58"/>
    </row>
    <row r="371" spans="39:39" x14ac:dyDescent="0.35">
      <c r="AM371" s="58"/>
    </row>
    <row r="372" spans="39:39" x14ac:dyDescent="0.35">
      <c r="AM372" s="58"/>
    </row>
    <row r="373" spans="39:39" x14ac:dyDescent="0.35">
      <c r="AM373" s="58"/>
    </row>
    <row r="374" spans="39:39" x14ac:dyDescent="0.35">
      <c r="AM374" s="58"/>
    </row>
    <row r="375" spans="39:39" x14ac:dyDescent="0.35">
      <c r="AM375" s="58"/>
    </row>
    <row r="376" spans="39:39" x14ac:dyDescent="0.35">
      <c r="AM376" s="58"/>
    </row>
    <row r="377" spans="39:39" x14ac:dyDescent="0.35">
      <c r="AM377" s="58"/>
    </row>
    <row r="378" spans="39:39" x14ac:dyDescent="0.35">
      <c r="AM378" s="58"/>
    </row>
    <row r="379" spans="39:39" x14ac:dyDescent="0.35">
      <c r="AM379" s="58"/>
    </row>
    <row r="380" spans="39:39" x14ac:dyDescent="0.35">
      <c r="AM380" s="58"/>
    </row>
    <row r="381" spans="39:39" x14ac:dyDescent="0.35">
      <c r="AM381" s="58"/>
    </row>
    <row r="382" spans="39:39" x14ac:dyDescent="0.35">
      <c r="AM382" s="58"/>
    </row>
    <row r="383" spans="39:39" x14ac:dyDescent="0.35">
      <c r="AM383" s="58"/>
    </row>
    <row r="384" spans="39:39" x14ac:dyDescent="0.35">
      <c r="AM384" s="58"/>
    </row>
    <row r="385" spans="39:39" x14ac:dyDescent="0.35">
      <c r="AM385" s="58"/>
    </row>
    <row r="386" spans="39:39" x14ac:dyDescent="0.35">
      <c r="AM386" s="58"/>
    </row>
    <row r="387" spans="39:39" x14ac:dyDescent="0.35">
      <c r="AM387" s="58"/>
    </row>
    <row r="388" spans="39:39" x14ac:dyDescent="0.35">
      <c r="AM388" s="58"/>
    </row>
    <row r="389" spans="39:39" x14ac:dyDescent="0.35">
      <c r="AM389" s="58"/>
    </row>
    <row r="390" spans="39:39" x14ac:dyDescent="0.35">
      <c r="AM390" s="58"/>
    </row>
    <row r="391" spans="39:39" x14ac:dyDescent="0.35">
      <c r="AM391" s="58"/>
    </row>
    <row r="392" spans="39:39" x14ac:dyDescent="0.35">
      <c r="AM392" s="58"/>
    </row>
    <row r="393" spans="39:39" x14ac:dyDescent="0.35">
      <c r="AM393" s="58"/>
    </row>
    <row r="394" spans="39:39" x14ac:dyDescent="0.35">
      <c r="AM394" s="58"/>
    </row>
    <row r="395" spans="39:39" x14ac:dyDescent="0.35">
      <c r="AM395" s="58"/>
    </row>
    <row r="396" spans="39:39" x14ac:dyDescent="0.35">
      <c r="AM396" s="58"/>
    </row>
    <row r="397" spans="39:39" x14ac:dyDescent="0.35">
      <c r="AM397" s="58"/>
    </row>
    <row r="398" spans="39:39" x14ac:dyDescent="0.35">
      <c r="AM398" s="58"/>
    </row>
    <row r="399" spans="39:39" x14ac:dyDescent="0.35">
      <c r="AM399" s="58"/>
    </row>
    <row r="400" spans="39:39" x14ac:dyDescent="0.35">
      <c r="AM400" s="58"/>
    </row>
    <row r="401" spans="39:39" x14ac:dyDescent="0.35">
      <c r="AM401" s="58"/>
    </row>
    <row r="402" spans="39:39" x14ac:dyDescent="0.35">
      <c r="AM402" s="58"/>
    </row>
    <row r="403" spans="39:39" x14ac:dyDescent="0.35">
      <c r="AM403" s="58"/>
    </row>
    <row r="404" spans="39:39" x14ac:dyDescent="0.35">
      <c r="AM404" s="58"/>
    </row>
    <row r="405" spans="39:39" x14ac:dyDescent="0.35">
      <c r="AM405" s="58"/>
    </row>
    <row r="406" spans="39:39" x14ac:dyDescent="0.35">
      <c r="AM406" s="58"/>
    </row>
    <row r="407" spans="39:39" x14ac:dyDescent="0.35">
      <c r="AM407" s="58"/>
    </row>
    <row r="408" spans="39:39" x14ac:dyDescent="0.35">
      <c r="AM408" s="58"/>
    </row>
    <row r="409" spans="39:39" x14ac:dyDescent="0.35">
      <c r="AM409" s="58"/>
    </row>
    <row r="410" spans="39:39" x14ac:dyDescent="0.35">
      <c r="AM410" s="58"/>
    </row>
    <row r="411" spans="39:39" x14ac:dyDescent="0.35">
      <c r="AM411" s="58"/>
    </row>
    <row r="412" spans="39:39" x14ac:dyDescent="0.35">
      <c r="AM412" s="58"/>
    </row>
    <row r="413" spans="39:39" x14ac:dyDescent="0.35">
      <c r="AM413" s="58"/>
    </row>
    <row r="414" spans="39:39" x14ac:dyDescent="0.35">
      <c r="AM414" s="58"/>
    </row>
    <row r="415" spans="39:39" x14ac:dyDescent="0.35">
      <c r="AM415" s="58"/>
    </row>
    <row r="416" spans="39:39" x14ac:dyDescent="0.35">
      <c r="AM416" s="58"/>
    </row>
    <row r="417" spans="39:39" x14ac:dyDescent="0.35">
      <c r="AM417" s="58"/>
    </row>
    <row r="418" spans="39:39" x14ac:dyDescent="0.35">
      <c r="AM418" s="58"/>
    </row>
    <row r="419" spans="39:39" x14ac:dyDescent="0.35">
      <c r="AM419" s="58"/>
    </row>
    <row r="420" spans="39:39" x14ac:dyDescent="0.35">
      <c r="AM420" s="58"/>
    </row>
    <row r="421" spans="39:39" x14ac:dyDescent="0.35">
      <c r="AM421" s="58"/>
    </row>
    <row r="422" spans="39:39" x14ac:dyDescent="0.35">
      <c r="AM422" s="58"/>
    </row>
    <row r="423" spans="39:39" x14ac:dyDescent="0.35">
      <c r="AM423" s="58"/>
    </row>
    <row r="424" spans="39:39" x14ac:dyDescent="0.35">
      <c r="AM424" s="58"/>
    </row>
    <row r="425" spans="39:39" x14ac:dyDescent="0.35">
      <c r="AM425" s="58"/>
    </row>
    <row r="426" spans="39:39" x14ac:dyDescent="0.35">
      <c r="AM426" s="58"/>
    </row>
    <row r="427" spans="39:39" x14ac:dyDescent="0.35">
      <c r="AM427" s="58"/>
    </row>
    <row r="428" spans="39:39" x14ac:dyDescent="0.35">
      <c r="AM428" s="58"/>
    </row>
    <row r="429" spans="39:39" x14ac:dyDescent="0.35">
      <c r="AM429" s="58"/>
    </row>
    <row r="430" spans="39:39" x14ac:dyDescent="0.35">
      <c r="AM430" s="58"/>
    </row>
    <row r="431" spans="39:39" x14ac:dyDescent="0.35">
      <c r="AM431" s="58"/>
    </row>
    <row r="432" spans="39:39" x14ac:dyDescent="0.35">
      <c r="AM432" s="58"/>
    </row>
    <row r="433" spans="39:39" x14ac:dyDescent="0.35">
      <c r="AM433" s="58"/>
    </row>
    <row r="434" spans="39:39" x14ac:dyDescent="0.35">
      <c r="AM434" s="58"/>
    </row>
    <row r="435" spans="39:39" x14ac:dyDescent="0.35">
      <c r="AM435" s="58"/>
    </row>
    <row r="436" spans="39:39" x14ac:dyDescent="0.35">
      <c r="AM436" s="58"/>
    </row>
    <row r="437" spans="39:39" x14ac:dyDescent="0.35">
      <c r="AM437" s="58"/>
    </row>
    <row r="438" spans="39:39" x14ac:dyDescent="0.35">
      <c r="AM438" s="58"/>
    </row>
    <row r="439" spans="39:39" x14ac:dyDescent="0.35">
      <c r="AM439" s="58"/>
    </row>
    <row r="440" spans="39:39" x14ac:dyDescent="0.35">
      <c r="AM440" s="58"/>
    </row>
    <row r="441" spans="39:39" x14ac:dyDescent="0.35">
      <c r="AM441" s="58"/>
    </row>
    <row r="442" spans="39:39" x14ac:dyDescent="0.35">
      <c r="AM442" s="58"/>
    </row>
    <row r="443" spans="39:39" x14ac:dyDescent="0.35">
      <c r="AM443" s="58"/>
    </row>
    <row r="444" spans="39:39" x14ac:dyDescent="0.35">
      <c r="AM444" s="58"/>
    </row>
    <row r="445" spans="39:39" x14ac:dyDescent="0.35">
      <c r="AM445" s="58"/>
    </row>
    <row r="446" spans="39:39" x14ac:dyDescent="0.35">
      <c r="AM446" s="58"/>
    </row>
    <row r="447" spans="39:39" x14ac:dyDescent="0.35">
      <c r="AM447" s="58"/>
    </row>
    <row r="448" spans="39:39" x14ac:dyDescent="0.35">
      <c r="AM448" s="58"/>
    </row>
    <row r="449" spans="39:39" x14ac:dyDescent="0.35">
      <c r="AM449" s="58"/>
    </row>
    <row r="450" spans="39:39" x14ac:dyDescent="0.35">
      <c r="AM450" s="58"/>
    </row>
    <row r="451" spans="39:39" x14ac:dyDescent="0.35">
      <c r="AM451" s="58"/>
    </row>
    <row r="452" spans="39:39" x14ac:dyDescent="0.35">
      <c r="AM452" s="58"/>
    </row>
    <row r="453" spans="39:39" x14ac:dyDescent="0.35">
      <c r="AM453" s="58"/>
    </row>
    <row r="454" spans="39:39" x14ac:dyDescent="0.35">
      <c r="AM454" s="58"/>
    </row>
    <row r="455" spans="39:39" x14ac:dyDescent="0.35">
      <c r="AM455" s="58"/>
    </row>
    <row r="456" spans="39:39" x14ac:dyDescent="0.35">
      <c r="AM456" s="58"/>
    </row>
    <row r="457" spans="39:39" x14ac:dyDescent="0.35">
      <c r="AM457" s="58"/>
    </row>
    <row r="458" spans="39:39" x14ac:dyDescent="0.35">
      <c r="AM458" s="58"/>
    </row>
    <row r="459" spans="39:39" x14ac:dyDescent="0.35">
      <c r="AM459" s="58"/>
    </row>
    <row r="460" spans="39:39" x14ac:dyDescent="0.35">
      <c r="AM460" s="58"/>
    </row>
    <row r="461" spans="39:39" x14ac:dyDescent="0.35">
      <c r="AM461" s="58"/>
    </row>
    <row r="462" spans="39:39" x14ac:dyDescent="0.35">
      <c r="AM462" s="58"/>
    </row>
    <row r="463" spans="39:39" x14ac:dyDescent="0.35">
      <c r="AM463" s="58"/>
    </row>
    <row r="464" spans="39:39" x14ac:dyDescent="0.35">
      <c r="AM464" s="58"/>
    </row>
    <row r="465" spans="39:39" x14ac:dyDescent="0.35">
      <c r="AM465" s="58"/>
    </row>
    <row r="466" spans="39:39" x14ac:dyDescent="0.35">
      <c r="AM466" s="58"/>
    </row>
    <row r="467" spans="39:39" x14ac:dyDescent="0.35">
      <c r="AM467" s="58"/>
    </row>
    <row r="468" spans="39:39" x14ac:dyDescent="0.35">
      <c r="AM468" s="58"/>
    </row>
    <row r="469" spans="39:39" x14ac:dyDescent="0.35">
      <c r="AM469" s="58"/>
    </row>
    <row r="470" spans="39:39" x14ac:dyDescent="0.35">
      <c r="AM470" s="58"/>
    </row>
    <row r="471" spans="39:39" x14ac:dyDescent="0.35">
      <c r="AM471" s="58"/>
    </row>
    <row r="472" spans="39:39" x14ac:dyDescent="0.35">
      <c r="AM472" s="58"/>
    </row>
    <row r="473" spans="39:39" x14ac:dyDescent="0.35">
      <c r="AM473" s="58"/>
    </row>
    <row r="474" spans="39:39" x14ac:dyDescent="0.35">
      <c r="AM474" s="58"/>
    </row>
    <row r="475" spans="39:39" x14ac:dyDescent="0.35">
      <c r="AM475" s="58"/>
    </row>
    <row r="476" spans="39:39" x14ac:dyDescent="0.35">
      <c r="AM476" s="58"/>
    </row>
    <row r="477" spans="39:39" x14ac:dyDescent="0.35">
      <c r="AM477" s="58"/>
    </row>
    <row r="478" spans="39:39" x14ac:dyDescent="0.35">
      <c r="AM478" s="58"/>
    </row>
    <row r="479" spans="39:39" x14ac:dyDescent="0.35">
      <c r="AM479" s="58"/>
    </row>
    <row r="480" spans="39:39" x14ac:dyDescent="0.35">
      <c r="AM480" s="58"/>
    </row>
    <row r="481" spans="39:39" x14ac:dyDescent="0.35">
      <c r="AM481" s="58"/>
    </row>
    <row r="482" spans="39:39" x14ac:dyDescent="0.35">
      <c r="AM482" s="58"/>
    </row>
    <row r="483" spans="39:39" x14ac:dyDescent="0.35">
      <c r="AM483" s="58"/>
    </row>
    <row r="484" spans="39:39" x14ac:dyDescent="0.35">
      <c r="AM484" s="58"/>
    </row>
    <row r="485" spans="39:39" x14ac:dyDescent="0.35">
      <c r="AM485" s="58"/>
    </row>
    <row r="486" spans="39:39" x14ac:dyDescent="0.35">
      <c r="AM486" s="58"/>
    </row>
    <row r="487" spans="39:39" x14ac:dyDescent="0.35">
      <c r="AM487" s="58"/>
    </row>
    <row r="488" spans="39:39" x14ac:dyDescent="0.35">
      <c r="AM488" s="58"/>
    </row>
    <row r="489" spans="39:39" x14ac:dyDescent="0.35">
      <c r="AM489" s="58"/>
    </row>
    <row r="490" spans="39:39" x14ac:dyDescent="0.35">
      <c r="AM490" s="58"/>
    </row>
    <row r="491" spans="39:39" x14ac:dyDescent="0.35">
      <c r="AM491" s="58"/>
    </row>
    <row r="492" spans="39:39" x14ac:dyDescent="0.35">
      <c r="AM492" s="58"/>
    </row>
    <row r="493" spans="39:39" x14ac:dyDescent="0.35">
      <c r="AM493" s="58"/>
    </row>
    <row r="494" spans="39:39" x14ac:dyDescent="0.35">
      <c r="AM494" s="58"/>
    </row>
    <row r="495" spans="39:39" x14ac:dyDescent="0.35">
      <c r="AM495" s="58"/>
    </row>
    <row r="496" spans="39:39" x14ac:dyDescent="0.35">
      <c r="AM496" s="58"/>
    </row>
    <row r="497" spans="39:39" x14ac:dyDescent="0.35">
      <c r="AM497" s="58"/>
    </row>
    <row r="498" spans="39:39" x14ac:dyDescent="0.35">
      <c r="AM498" s="58"/>
    </row>
    <row r="499" spans="39:39" x14ac:dyDescent="0.35">
      <c r="AM499" s="58"/>
    </row>
    <row r="500" spans="39:39" x14ac:dyDescent="0.35">
      <c r="AM500" s="58"/>
    </row>
    <row r="501" spans="39:39" x14ac:dyDescent="0.35">
      <c r="AM501" s="58"/>
    </row>
    <row r="502" spans="39:39" x14ac:dyDescent="0.35">
      <c r="AM502" s="58"/>
    </row>
    <row r="503" spans="39:39" x14ac:dyDescent="0.35">
      <c r="AM503" s="58"/>
    </row>
    <row r="504" spans="39:39" x14ac:dyDescent="0.35">
      <c r="AM504" s="58"/>
    </row>
    <row r="505" spans="39:39" x14ac:dyDescent="0.35">
      <c r="AM505" s="58"/>
    </row>
    <row r="506" spans="39:39" x14ac:dyDescent="0.35">
      <c r="AM506" s="58"/>
    </row>
    <row r="507" spans="39:39" x14ac:dyDescent="0.35">
      <c r="AM507" s="58"/>
    </row>
    <row r="508" spans="39:39" x14ac:dyDescent="0.35">
      <c r="AM508" s="58"/>
    </row>
    <row r="509" spans="39:39" x14ac:dyDescent="0.35">
      <c r="AM509" s="58"/>
    </row>
    <row r="510" spans="39:39" x14ac:dyDescent="0.35">
      <c r="AM510" s="58"/>
    </row>
    <row r="511" spans="39:39" x14ac:dyDescent="0.35">
      <c r="AM511" s="58"/>
    </row>
    <row r="512" spans="39:39" x14ac:dyDescent="0.35">
      <c r="AM512" s="58"/>
    </row>
    <row r="513" spans="39:39" x14ac:dyDescent="0.35">
      <c r="AM513" s="58"/>
    </row>
    <row r="514" spans="39:39" x14ac:dyDescent="0.35">
      <c r="AM514" s="58"/>
    </row>
    <row r="515" spans="39:39" x14ac:dyDescent="0.35">
      <c r="AM515" s="58"/>
    </row>
    <row r="516" spans="39:39" x14ac:dyDescent="0.35">
      <c r="AM516" s="58"/>
    </row>
    <row r="517" spans="39:39" x14ac:dyDescent="0.35">
      <c r="AM517" s="58"/>
    </row>
    <row r="518" spans="39:39" x14ac:dyDescent="0.35">
      <c r="AM518" s="58"/>
    </row>
    <row r="519" spans="39:39" x14ac:dyDescent="0.35">
      <c r="AM519" s="58"/>
    </row>
    <row r="520" spans="39:39" x14ac:dyDescent="0.35">
      <c r="AM520" s="58"/>
    </row>
    <row r="521" spans="39:39" x14ac:dyDescent="0.35">
      <c r="AM521" s="58"/>
    </row>
    <row r="522" spans="39:39" x14ac:dyDescent="0.35">
      <c r="AM522" s="58"/>
    </row>
    <row r="523" spans="39:39" x14ac:dyDescent="0.35">
      <c r="AM523" s="58"/>
    </row>
    <row r="524" spans="39:39" x14ac:dyDescent="0.35">
      <c r="AM524" s="58"/>
    </row>
    <row r="525" spans="39:39" x14ac:dyDescent="0.35">
      <c r="AM525" s="58"/>
    </row>
    <row r="526" spans="39:39" x14ac:dyDescent="0.35">
      <c r="AM526" s="58"/>
    </row>
    <row r="527" spans="39:39" x14ac:dyDescent="0.35">
      <c r="AM527" s="58"/>
    </row>
    <row r="528" spans="39:39" x14ac:dyDescent="0.35">
      <c r="AM528" s="58"/>
    </row>
    <row r="529" spans="39:39" x14ac:dyDescent="0.35">
      <c r="AM529" s="58"/>
    </row>
    <row r="530" spans="39:39" x14ac:dyDescent="0.35">
      <c r="AM530" s="58"/>
    </row>
    <row r="531" spans="39:39" x14ac:dyDescent="0.35">
      <c r="AM531" s="58"/>
    </row>
    <row r="532" spans="39:39" x14ac:dyDescent="0.35">
      <c r="AM532" s="58"/>
    </row>
    <row r="533" spans="39:39" x14ac:dyDescent="0.35">
      <c r="AM533" s="58"/>
    </row>
    <row r="534" spans="39:39" x14ac:dyDescent="0.35">
      <c r="AM534" s="58"/>
    </row>
    <row r="535" spans="39:39" x14ac:dyDescent="0.35">
      <c r="AM535" s="58"/>
    </row>
    <row r="536" spans="39:39" x14ac:dyDescent="0.35">
      <c r="AM536" s="58"/>
    </row>
    <row r="537" spans="39:39" x14ac:dyDescent="0.35">
      <c r="AM537" s="58"/>
    </row>
    <row r="538" spans="39:39" x14ac:dyDescent="0.35">
      <c r="AM538" s="58"/>
    </row>
    <row r="539" spans="39:39" x14ac:dyDescent="0.35">
      <c r="AM539" s="58"/>
    </row>
    <row r="540" spans="39:39" x14ac:dyDescent="0.35">
      <c r="AM540" s="58"/>
    </row>
    <row r="541" spans="39:39" x14ac:dyDescent="0.35">
      <c r="AM541" s="58"/>
    </row>
    <row r="542" spans="39:39" x14ac:dyDescent="0.35">
      <c r="AM542" s="58"/>
    </row>
    <row r="543" spans="39:39" x14ac:dyDescent="0.35">
      <c r="AM543" s="58"/>
    </row>
    <row r="544" spans="39:39" x14ac:dyDescent="0.35">
      <c r="AM544" s="58"/>
    </row>
    <row r="545" spans="39:39" x14ac:dyDescent="0.35">
      <c r="AM545" s="58"/>
    </row>
    <row r="546" spans="39:39" x14ac:dyDescent="0.35">
      <c r="AM546" s="58"/>
    </row>
    <row r="547" spans="39:39" x14ac:dyDescent="0.35">
      <c r="AM547" s="58"/>
    </row>
    <row r="548" spans="39:39" x14ac:dyDescent="0.35">
      <c r="AM548" s="58"/>
    </row>
    <row r="549" spans="39:39" x14ac:dyDescent="0.35">
      <c r="AM549" s="58"/>
    </row>
    <row r="550" spans="39:39" x14ac:dyDescent="0.35">
      <c r="AM550" s="58"/>
    </row>
    <row r="551" spans="39:39" x14ac:dyDescent="0.35">
      <c r="AM551" s="58"/>
    </row>
    <row r="552" spans="39:39" x14ac:dyDescent="0.35">
      <c r="AM552" s="58"/>
    </row>
    <row r="553" spans="39:39" x14ac:dyDescent="0.35">
      <c r="AM553" s="58"/>
    </row>
    <row r="554" spans="39:39" x14ac:dyDescent="0.35">
      <c r="AM554" s="58"/>
    </row>
    <row r="555" spans="39:39" x14ac:dyDescent="0.35">
      <c r="AM555" s="58"/>
    </row>
    <row r="556" spans="39:39" x14ac:dyDescent="0.35">
      <c r="AM556" s="58"/>
    </row>
    <row r="557" spans="39:39" x14ac:dyDescent="0.35">
      <c r="AM557" s="58"/>
    </row>
    <row r="558" spans="39:39" x14ac:dyDescent="0.35">
      <c r="AM558" s="58"/>
    </row>
    <row r="559" spans="39:39" x14ac:dyDescent="0.35">
      <c r="AM559" s="58"/>
    </row>
    <row r="560" spans="39:39" x14ac:dyDescent="0.35">
      <c r="AM560" s="58"/>
    </row>
    <row r="561" spans="39:39" x14ac:dyDescent="0.35">
      <c r="AM561" s="58"/>
    </row>
    <row r="562" spans="39:39" x14ac:dyDescent="0.35">
      <c r="AM562" s="58"/>
    </row>
    <row r="563" spans="39:39" x14ac:dyDescent="0.35">
      <c r="AM563" s="58"/>
    </row>
    <row r="564" spans="39:39" x14ac:dyDescent="0.35">
      <c r="AM564" s="58"/>
    </row>
    <row r="565" spans="39:39" x14ac:dyDescent="0.35">
      <c r="AM565" s="58"/>
    </row>
    <row r="566" spans="39:39" x14ac:dyDescent="0.35">
      <c r="AM566" s="58"/>
    </row>
    <row r="567" spans="39:39" x14ac:dyDescent="0.35">
      <c r="AM567" s="58"/>
    </row>
    <row r="568" spans="39:39" x14ac:dyDescent="0.35">
      <c r="AM568" s="58"/>
    </row>
    <row r="569" spans="39:39" x14ac:dyDescent="0.35">
      <c r="AM569" s="58"/>
    </row>
    <row r="570" spans="39:39" x14ac:dyDescent="0.35">
      <c r="AM570" s="58"/>
    </row>
    <row r="571" spans="39:39" x14ac:dyDescent="0.35">
      <c r="AM571" s="58"/>
    </row>
    <row r="572" spans="39:39" x14ac:dyDescent="0.35">
      <c r="AM572" s="58"/>
    </row>
    <row r="573" spans="39:39" x14ac:dyDescent="0.35">
      <c r="AM573" s="58"/>
    </row>
    <row r="574" spans="39:39" x14ac:dyDescent="0.35">
      <c r="AM574" s="58"/>
    </row>
    <row r="575" spans="39:39" x14ac:dyDescent="0.35">
      <c r="AM575" s="58"/>
    </row>
    <row r="576" spans="39:39" x14ac:dyDescent="0.35">
      <c r="AM576" s="58"/>
    </row>
    <row r="577" spans="39:39" x14ac:dyDescent="0.35">
      <c r="AM577" s="58"/>
    </row>
    <row r="578" spans="39:39" x14ac:dyDescent="0.35">
      <c r="AM578" s="58"/>
    </row>
    <row r="579" spans="39:39" x14ac:dyDescent="0.35">
      <c r="AM579" s="58"/>
    </row>
    <row r="580" spans="39:39" x14ac:dyDescent="0.35">
      <c r="AM580" s="58"/>
    </row>
    <row r="581" spans="39:39" x14ac:dyDescent="0.35">
      <c r="AM581" s="58"/>
    </row>
    <row r="582" spans="39:39" x14ac:dyDescent="0.35">
      <c r="AM582" s="58"/>
    </row>
    <row r="583" spans="39:39" x14ac:dyDescent="0.35">
      <c r="AM583" s="58"/>
    </row>
    <row r="584" spans="39:39" x14ac:dyDescent="0.35">
      <c r="AM584" s="58"/>
    </row>
    <row r="585" spans="39:39" x14ac:dyDescent="0.35">
      <c r="AM585" s="58"/>
    </row>
    <row r="586" spans="39:39" x14ac:dyDescent="0.35">
      <c r="AM586" s="58"/>
    </row>
    <row r="587" spans="39:39" x14ac:dyDescent="0.35">
      <c r="AM587" s="58"/>
    </row>
    <row r="588" spans="39:39" x14ac:dyDescent="0.35">
      <c r="AM588" s="58"/>
    </row>
    <row r="589" spans="39:39" x14ac:dyDescent="0.35">
      <c r="AM589" s="58"/>
    </row>
    <row r="590" spans="39:39" x14ac:dyDescent="0.35">
      <c r="AM590" s="58"/>
    </row>
    <row r="591" spans="39:39" x14ac:dyDescent="0.35">
      <c r="AM591" s="58"/>
    </row>
    <row r="592" spans="39:39" x14ac:dyDescent="0.35">
      <c r="AM592" s="58"/>
    </row>
    <row r="593" spans="39:39" x14ac:dyDescent="0.35">
      <c r="AM593" s="58"/>
    </row>
    <row r="594" spans="39:39" x14ac:dyDescent="0.35">
      <c r="AM594" s="58"/>
    </row>
    <row r="595" spans="39:39" x14ac:dyDescent="0.35">
      <c r="AM595" s="58"/>
    </row>
    <row r="596" spans="39:39" x14ac:dyDescent="0.35">
      <c r="AM596" s="58"/>
    </row>
    <row r="597" spans="39:39" x14ac:dyDescent="0.35">
      <c r="AM597" s="58"/>
    </row>
    <row r="598" spans="39:39" x14ac:dyDescent="0.35">
      <c r="AM598" s="58"/>
    </row>
    <row r="599" spans="39:39" x14ac:dyDescent="0.35">
      <c r="AM599" s="58"/>
    </row>
    <row r="600" spans="39:39" x14ac:dyDescent="0.35">
      <c r="AM600" s="58"/>
    </row>
    <row r="601" spans="39:39" x14ac:dyDescent="0.35">
      <c r="AM601" s="58"/>
    </row>
    <row r="602" spans="39:39" x14ac:dyDescent="0.35">
      <c r="AM602" s="58"/>
    </row>
    <row r="603" spans="39:39" x14ac:dyDescent="0.35">
      <c r="AM603" s="58"/>
    </row>
    <row r="604" spans="39:39" x14ac:dyDescent="0.35">
      <c r="AM604" s="58"/>
    </row>
    <row r="605" spans="39:39" x14ac:dyDescent="0.35">
      <c r="AM605" s="58"/>
    </row>
    <row r="606" spans="39:39" x14ac:dyDescent="0.35">
      <c r="AM606" s="58"/>
    </row>
    <row r="607" spans="39:39" x14ac:dyDescent="0.35">
      <c r="AM607" s="58"/>
    </row>
    <row r="608" spans="39:39" x14ac:dyDescent="0.35">
      <c r="AM608" s="58"/>
    </row>
    <row r="609" spans="39:39" x14ac:dyDescent="0.35">
      <c r="AM609" s="58"/>
    </row>
    <row r="610" spans="39:39" x14ac:dyDescent="0.35">
      <c r="AM610" s="58"/>
    </row>
    <row r="611" spans="39:39" x14ac:dyDescent="0.35">
      <c r="AM611" s="58"/>
    </row>
    <row r="612" spans="39:39" x14ac:dyDescent="0.35">
      <c r="AM612" s="58"/>
    </row>
    <row r="613" spans="39:39" x14ac:dyDescent="0.35">
      <c r="AM613" s="58"/>
    </row>
    <row r="614" spans="39:39" x14ac:dyDescent="0.35">
      <c r="AM614" s="58"/>
    </row>
    <row r="615" spans="39:39" x14ac:dyDescent="0.35">
      <c r="AM615" s="58"/>
    </row>
    <row r="616" spans="39:39" x14ac:dyDescent="0.35">
      <c r="AM616" s="58"/>
    </row>
    <row r="617" spans="39:39" x14ac:dyDescent="0.35">
      <c r="AM617" s="58"/>
    </row>
    <row r="618" spans="39:39" x14ac:dyDescent="0.35">
      <c r="AM618" s="58"/>
    </row>
    <row r="619" spans="39:39" x14ac:dyDescent="0.35">
      <c r="AM619" s="58"/>
    </row>
    <row r="620" spans="39:39" x14ac:dyDescent="0.35">
      <c r="AM620" s="58"/>
    </row>
    <row r="621" spans="39:39" x14ac:dyDescent="0.35">
      <c r="AM621" s="58"/>
    </row>
    <row r="622" spans="39:39" x14ac:dyDescent="0.35">
      <c r="AM622" s="58"/>
    </row>
    <row r="623" spans="39:39" x14ac:dyDescent="0.35">
      <c r="AM623" s="58"/>
    </row>
    <row r="624" spans="39:39" x14ac:dyDescent="0.35">
      <c r="AM624" s="58"/>
    </row>
    <row r="625" spans="39:39" x14ac:dyDescent="0.35">
      <c r="AM625" s="58"/>
    </row>
    <row r="626" spans="39:39" x14ac:dyDescent="0.35">
      <c r="AM626" s="58"/>
    </row>
    <row r="627" spans="39:39" x14ac:dyDescent="0.35">
      <c r="AM627" s="58"/>
    </row>
    <row r="628" spans="39:39" x14ac:dyDescent="0.35">
      <c r="AM628" s="58"/>
    </row>
    <row r="629" spans="39:39" x14ac:dyDescent="0.35">
      <c r="AM629" s="58"/>
    </row>
    <row r="630" spans="39:39" x14ac:dyDescent="0.35">
      <c r="AM630" s="58"/>
    </row>
    <row r="631" spans="39:39" x14ac:dyDescent="0.35">
      <c r="AM631" s="58"/>
    </row>
    <row r="632" spans="39:39" x14ac:dyDescent="0.35">
      <c r="AM632" s="58"/>
    </row>
    <row r="633" spans="39:39" x14ac:dyDescent="0.35">
      <c r="AM633" s="58"/>
    </row>
    <row r="634" spans="39:39" x14ac:dyDescent="0.35">
      <c r="AM634" s="58"/>
    </row>
    <row r="635" spans="39:39" x14ac:dyDescent="0.35">
      <c r="AM635" s="58"/>
    </row>
    <row r="636" spans="39:39" x14ac:dyDescent="0.35">
      <c r="AM636" s="58"/>
    </row>
    <row r="637" spans="39:39" x14ac:dyDescent="0.35">
      <c r="AM637" s="58"/>
    </row>
    <row r="638" spans="39:39" x14ac:dyDescent="0.35">
      <c r="AM638" s="58"/>
    </row>
    <row r="639" spans="39:39" x14ac:dyDescent="0.35">
      <c r="AM639" s="58"/>
    </row>
    <row r="640" spans="39:39" x14ac:dyDescent="0.35">
      <c r="AM640" s="58"/>
    </row>
    <row r="641" spans="39:39" x14ac:dyDescent="0.35">
      <c r="AM641" s="58"/>
    </row>
    <row r="642" spans="39:39" x14ac:dyDescent="0.35">
      <c r="AM642" s="58"/>
    </row>
    <row r="643" spans="39:39" x14ac:dyDescent="0.35">
      <c r="AM643" s="58"/>
    </row>
    <row r="644" spans="39:39" x14ac:dyDescent="0.35">
      <c r="AM644" s="58"/>
    </row>
    <row r="645" spans="39:39" x14ac:dyDescent="0.35">
      <c r="AM645" s="58"/>
    </row>
    <row r="646" spans="39:39" x14ac:dyDescent="0.35">
      <c r="AM646" s="58"/>
    </row>
    <row r="647" spans="39:39" x14ac:dyDescent="0.35">
      <c r="AM647" s="58"/>
    </row>
    <row r="648" spans="39:39" x14ac:dyDescent="0.35">
      <c r="AM648" s="58"/>
    </row>
    <row r="649" spans="39:39" x14ac:dyDescent="0.35">
      <c r="AM649" s="58"/>
    </row>
    <row r="650" spans="39:39" x14ac:dyDescent="0.35">
      <c r="AM650" s="58"/>
    </row>
    <row r="651" spans="39:39" x14ac:dyDescent="0.35">
      <c r="AM651" s="58"/>
    </row>
    <row r="652" spans="39:39" x14ac:dyDescent="0.35">
      <c r="AM652" s="58"/>
    </row>
    <row r="653" spans="39:39" x14ac:dyDescent="0.35">
      <c r="AM653" s="58"/>
    </row>
    <row r="654" spans="39:39" x14ac:dyDescent="0.35">
      <c r="AM654" s="58"/>
    </row>
    <row r="655" spans="39:39" x14ac:dyDescent="0.35">
      <c r="AM655" s="58"/>
    </row>
    <row r="656" spans="39:39" x14ac:dyDescent="0.35">
      <c r="AM656" s="58"/>
    </row>
    <row r="657" spans="39:39" x14ac:dyDescent="0.35">
      <c r="AM657" s="58"/>
    </row>
    <row r="658" spans="39:39" x14ac:dyDescent="0.35">
      <c r="AM658" s="58"/>
    </row>
    <row r="659" spans="39:39" x14ac:dyDescent="0.35">
      <c r="AM659" s="58"/>
    </row>
    <row r="660" spans="39:39" x14ac:dyDescent="0.35">
      <c r="AM660" s="58"/>
    </row>
    <row r="661" spans="39:39" x14ac:dyDescent="0.35">
      <c r="AM661" s="58"/>
    </row>
    <row r="662" spans="39:39" x14ac:dyDescent="0.35">
      <c r="AM662" s="58"/>
    </row>
    <row r="663" spans="39:39" x14ac:dyDescent="0.35">
      <c r="AM663" s="58"/>
    </row>
    <row r="664" spans="39:39" x14ac:dyDescent="0.35">
      <c r="AM664" s="58"/>
    </row>
    <row r="665" spans="39:39" x14ac:dyDescent="0.35">
      <c r="AM665" s="58"/>
    </row>
    <row r="666" spans="39:39" x14ac:dyDescent="0.35">
      <c r="AM666" s="58"/>
    </row>
    <row r="667" spans="39:39" x14ac:dyDescent="0.35">
      <c r="AM667" s="58"/>
    </row>
    <row r="668" spans="39:39" x14ac:dyDescent="0.35">
      <c r="AM668" s="58"/>
    </row>
    <row r="669" spans="39:39" x14ac:dyDescent="0.35">
      <c r="AM669" s="58"/>
    </row>
    <row r="670" spans="39:39" x14ac:dyDescent="0.35">
      <c r="AM670" s="58"/>
    </row>
    <row r="671" spans="39:39" x14ac:dyDescent="0.35">
      <c r="AM671" s="58"/>
    </row>
    <row r="672" spans="39:39" x14ac:dyDescent="0.35">
      <c r="AM672" s="58"/>
    </row>
    <row r="673" spans="39:39" x14ac:dyDescent="0.35">
      <c r="AM673" s="58"/>
    </row>
    <row r="674" spans="39:39" x14ac:dyDescent="0.35">
      <c r="AM674" s="58"/>
    </row>
    <row r="675" spans="39:39" x14ac:dyDescent="0.35">
      <c r="AM675" s="58"/>
    </row>
    <row r="676" spans="39:39" x14ac:dyDescent="0.35">
      <c r="AM676" s="58"/>
    </row>
    <row r="677" spans="39:39" x14ac:dyDescent="0.35">
      <c r="AM677" s="58"/>
    </row>
    <row r="678" spans="39:39" x14ac:dyDescent="0.35">
      <c r="AM678" s="58"/>
    </row>
    <row r="679" spans="39:39" x14ac:dyDescent="0.35">
      <c r="AM679" s="58"/>
    </row>
    <row r="680" spans="39:39" x14ac:dyDescent="0.35">
      <c r="AM680" s="58"/>
    </row>
    <row r="681" spans="39:39" x14ac:dyDescent="0.35">
      <c r="AM681" s="58"/>
    </row>
    <row r="682" spans="39:39" x14ac:dyDescent="0.35">
      <c r="AM682" s="58"/>
    </row>
    <row r="683" spans="39:39" x14ac:dyDescent="0.35">
      <c r="AM683" s="58"/>
    </row>
    <row r="684" spans="39:39" x14ac:dyDescent="0.35">
      <c r="AM684" s="58"/>
    </row>
    <row r="685" spans="39:39" x14ac:dyDescent="0.35">
      <c r="AM685" s="58"/>
    </row>
    <row r="686" spans="39:39" x14ac:dyDescent="0.35">
      <c r="AM686" s="58"/>
    </row>
    <row r="687" spans="39:39" x14ac:dyDescent="0.35">
      <c r="AM687" s="58"/>
    </row>
    <row r="688" spans="39:39" x14ac:dyDescent="0.35">
      <c r="AM688" s="58"/>
    </row>
    <row r="689" spans="39:39" x14ac:dyDescent="0.35">
      <c r="AM689" s="58"/>
    </row>
    <row r="690" spans="39:39" x14ac:dyDescent="0.35">
      <c r="AM690" s="58"/>
    </row>
    <row r="691" spans="39:39" x14ac:dyDescent="0.35">
      <c r="AM691" s="58"/>
    </row>
    <row r="692" spans="39:39" x14ac:dyDescent="0.35">
      <c r="AM692" s="58"/>
    </row>
    <row r="693" spans="39:39" x14ac:dyDescent="0.35">
      <c r="AM693" s="58"/>
    </row>
    <row r="694" spans="39:39" x14ac:dyDescent="0.35">
      <c r="AM694" s="58"/>
    </row>
    <row r="695" spans="39:39" x14ac:dyDescent="0.35">
      <c r="AM695" s="58"/>
    </row>
    <row r="696" spans="39:39" x14ac:dyDescent="0.35">
      <c r="AM696" s="58"/>
    </row>
    <row r="697" spans="39:39" x14ac:dyDescent="0.35">
      <c r="AM697" s="58"/>
    </row>
    <row r="698" spans="39:39" x14ac:dyDescent="0.35">
      <c r="AM698" s="58"/>
    </row>
    <row r="699" spans="39:39" x14ac:dyDescent="0.35">
      <c r="AM699" s="58"/>
    </row>
    <row r="700" spans="39:39" x14ac:dyDescent="0.35">
      <c r="AM700" s="58"/>
    </row>
    <row r="701" spans="39:39" x14ac:dyDescent="0.35">
      <c r="AM701" s="58"/>
    </row>
    <row r="702" spans="39:39" x14ac:dyDescent="0.35">
      <c r="AM702" s="58"/>
    </row>
    <row r="703" spans="39:39" x14ac:dyDescent="0.35">
      <c r="AM703" s="58"/>
    </row>
    <row r="704" spans="39:39" x14ac:dyDescent="0.35">
      <c r="AM704" s="58"/>
    </row>
    <row r="705" spans="39:39" x14ac:dyDescent="0.35">
      <c r="AM705" s="58"/>
    </row>
    <row r="706" spans="39:39" x14ac:dyDescent="0.35">
      <c r="AM706" s="58"/>
    </row>
    <row r="707" spans="39:39" x14ac:dyDescent="0.35">
      <c r="AM707" s="58"/>
    </row>
    <row r="708" spans="39:39" x14ac:dyDescent="0.35">
      <c r="AM708" s="58"/>
    </row>
    <row r="709" spans="39:39" x14ac:dyDescent="0.35">
      <c r="AM709" s="58"/>
    </row>
    <row r="710" spans="39:39" x14ac:dyDescent="0.35">
      <c r="AM710" s="58"/>
    </row>
    <row r="711" spans="39:39" x14ac:dyDescent="0.35">
      <c r="AM711" s="58"/>
    </row>
    <row r="712" spans="39:39" x14ac:dyDescent="0.35">
      <c r="AM712" s="58"/>
    </row>
    <row r="713" spans="39:39" x14ac:dyDescent="0.35">
      <c r="AM713" s="58"/>
    </row>
    <row r="714" spans="39:39" x14ac:dyDescent="0.35">
      <c r="AM714" s="58"/>
    </row>
    <row r="715" spans="39:39" x14ac:dyDescent="0.35">
      <c r="AM715" s="58"/>
    </row>
    <row r="716" spans="39:39" x14ac:dyDescent="0.35">
      <c r="AM716" s="58"/>
    </row>
    <row r="717" spans="39:39" x14ac:dyDescent="0.35">
      <c r="AM717" s="58"/>
    </row>
    <row r="718" spans="39:39" x14ac:dyDescent="0.35">
      <c r="AM718" s="58"/>
    </row>
    <row r="719" spans="39:39" x14ac:dyDescent="0.35">
      <c r="AM719" s="58"/>
    </row>
    <row r="720" spans="39:39" x14ac:dyDescent="0.35">
      <c r="AM720" s="58"/>
    </row>
    <row r="721" spans="39:39" x14ac:dyDescent="0.35">
      <c r="AM721" s="58"/>
    </row>
    <row r="722" spans="39:39" x14ac:dyDescent="0.35">
      <c r="AM722" s="58"/>
    </row>
    <row r="723" spans="39:39" x14ac:dyDescent="0.35">
      <c r="AM723" s="58"/>
    </row>
    <row r="724" spans="39:39" x14ac:dyDescent="0.35">
      <c r="AM724" s="58"/>
    </row>
    <row r="725" spans="39:39" x14ac:dyDescent="0.35">
      <c r="AM725" s="58"/>
    </row>
    <row r="726" spans="39:39" x14ac:dyDescent="0.35">
      <c r="AM726" s="58"/>
    </row>
    <row r="727" spans="39:39" x14ac:dyDescent="0.35">
      <c r="AM727" s="58"/>
    </row>
    <row r="728" spans="39:39" x14ac:dyDescent="0.35">
      <c r="AM728" s="58"/>
    </row>
    <row r="729" spans="39:39" x14ac:dyDescent="0.35">
      <c r="AM729" s="58"/>
    </row>
    <row r="730" spans="39:39" x14ac:dyDescent="0.35">
      <c r="AM730" s="58"/>
    </row>
    <row r="731" spans="39:39" x14ac:dyDescent="0.35">
      <c r="AM731" s="58"/>
    </row>
    <row r="732" spans="39:39" x14ac:dyDescent="0.35">
      <c r="AM732" s="58"/>
    </row>
    <row r="733" spans="39:39" x14ac:dyDescent="0.35">
      <c r="AM733" s="58"/>
    </row>
    <row r="734" spans="39:39" x14ac:dyDescent="0.35">
      <c r="AM734" s="58"/>
    </row>
    <row r="735" spans="39:39" x14ac:dyDescent="0.35">
      <c r="AM735" s="58"/>
    </row>
    <row r="736" spans="39:39" x14ac:dyDescent="0.35">
      <c r="AM736" s="58"/>
    </row>
    <row r="737" spans="39:39" x14ac:dyDescent="0.35">
      <c r="AM737" s="58"/>
    </row>
    <row r="738" spans="39:39" x14ac:dyDescent="0.35">
      <c r="AM738" s="58"/>
    </row>
    <row r="739" spans="39:39" x14ac:dyDescent="0.35">
      <c r="AM739" s="58"/>
    </row>
    <row r="740" spans="39:39" x14ac:dyDescent="0.35">
      <c r="AM740" s="58"/>
    </row>
    <row r="741" spans="39:39" x14ac:dyDescent="0.35">
      <c r="AM741" s="58"/>
    </row>
    <row r="742" spans="39:39" x14ac:dyDescent="0.35">
      <c r="AM742" s="58"/>
    </row>
    <row r="743" spans="39:39" x14ac:dyDescent="0.35">
      <c r="AM743" s="58"/>
    </row>
    <row r="744" spans="39:39" x14ac:dyDescent="0.35">
      <c r="AM744" s="58"/>
    </row>
    <row r="745" spans="39:39" x14ac:dyDescent="0.35">
      <c r="AM745" s="58"/>
    </row>
    <row r="746" spans="39:39" x14ac:dyDescent="0.35">
      <c r="AM746" s="58"/>
    </row>
    <row r="747" spans="39:39" x14ac:dyDescent="0.35">
      <c r="AM747" s="58"/>
    </row>
    <row r="748" spans="39:39" x14ac:dyDescent="0.35">
      <c r="AM748" s="58"/>
    </row>
    <row r="749" spans="39:39" x14ac:dyDescent="0.35">
      <c r="AM749" s="58"/>
    </row>
    <row r="750" spans="39:39" x14ac:dyDescent="0.35">
      <c r="AM750" s="58"/>
    </row>
    <row r="751" spans="39:39" x14ac:dyDescent="0.35">
      <c r="AM751" s="58"/>
    </row>
    <row r="752" spans="39:39" x14ac:dyDescent="0.35">
      <c r="AM752" s="58"/>
    </row>
    <row r="753" spans="39:39" x14ac:dyDescent="0.35">
      <c r="AM753" s="58"/>
    </row>
    <row r="754" spans="39:39" x14ac:dyDescent="0.35">
      <c r="AM754" s="58"/>
    </row>
    <row r="755" spans="39:39" x14ac:dyDescent="0.35">
      <c r="AM755" s="58"/>
    </row>
    <row r="756" spans="39:39" x14ac:dyDescent="0.35">
      <c r="AM756" s="58"/>
    </row>
    <row r="757" spans="39:39" x14ac:dyDescent="0.35">
      <c r="AM757" s="58"/>
    </row>
    <row r="758" spans="39:39" x14ac:dyDescent="0.35">
      <c r="AM758" s="58"/>
    </row>
    <row r="759" spans="39:39" x14ac:dyDescent="0.35">
      <c r="AM759" s="58"/>
    </row>
    <row r="760" spans="39:39" x14ac:dyDescent="0.35">
      <c r="AM760" s="58"/>
    </row>
  </sheetData>
  <mergeCells count="26">
    <mergeCell ref="AR63:AW63"/>
    <mergeCell ref="AR64:AW64"/>
    <mergeCell ref="AR53:AW53"/>
    <mergeCell ref="AR54:AW54"/>
    <mergeCell ref="AR55:AW55"/>
    <mergeCell ref="AR60:AW60"/>
    <mergeCell ref="AR61:AW61"/>
    <mergeCell ref="AR62:AW62"/>
    <mergeCell ref="AR52:AW52"/>
    <mergeCell ref="AP27:AP28"/>
    <mergeCell ref="AQ27:AQ28"/>
    <mergeCell ref="AR27:AZ27"/>
    <mergeCell ref="BA27:BA28"/>
    <mergeCell ref="AR45:AW45"/>
    <mergeCell ref="AR46:AW46"/>
    <mergeCell ref="AR47:AW47"/>
    <mergeCell ref="AR48:AW48"/>
    <mergeCell ref="AR49:AW49"/>
    <mergeCell ref="AR50:AW50"/>
    <mergeCell ref="AR51:AW51"/>
    <mergeCell ref="AQ7:AQ8"/>
    <mergeCell ref="AQ16:AQ17"/>
    <mergeCell ref="AR16:AZ16"/>
    <mergeCell ref="AR7:AY7"/>
    <mergeCell ref="AP7:AP9"/>
    <mergeCell ref="AP16:AP1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8"/>
  <sheetViews>
    <sheetView showGridLines="0" rightToLeft="1" zoomScale="130" zoomScaleNormal="130" workbookViewId="0">
      <selection activeCell="BE55" sqref="BB55:BE57"/>
    </sheetView>
  </sheetViews>
  <sheetFormatPr defaultColWidth="11" defaultRowHeight="15.5" x14ac:dyDescent="0.35"/>
  <cols>
    <col min="1" max="2" width="3.9140625" style="17" customWidth="1"/>
    <col min="3" max="3" width="11" style="17"/>
    <col min="4" max="22" width="2.58203125" style="17" customWidth="1"/>
    <col min="23" max="23" width="3.08203125" style="17" customWidth="1"/>
    <col min="24" max="24" width="2.58203125" style="17" customWidth="1"/>
    <col min="25" max="25" width="24.6640625" style="17" customWidth="1"/>
    <col min="26" max="42" width="2.58203125" style="17" customWidth="1"/>
    <col min="43" max="43" width="3" style="17" customWidth="1"/>
    <col min="44" max="45" width="2.58203125" style="17" customWidth="1"/>
    <col min="46" max="46" width="11.6640625" style="17" customWidth="1"/>
    <col min="47" max="47" width="12.58203125" style="17" customWidth="1"/>
    <col min="48" max="52" width="6.1640625" style="17" customWidth="1"/>
    <col min="53" max="53" width="7.1640625" style="17" customWidth="1"/>
    <col min="54" max="59" width="6.1640625" style="17" customWidth="1"/>
    <col min="60" max="60" width="7.08203125" style="17" customWidth="1"/>
    <col min="61" max="61" width="4.4140625" style="17" customWidth="1"/>
    <col min="62" max="62" width="4.5" style="17" customWidth="1"/>
    <col min="63" max="16384" width="11" style="17"/>
  </cols>
  <sheetData>
    <row r="1" spans="1:64" ht="18" thickBot="1" x14ac:dyDescent="0.4">
      <c r="A1" s="368" t="s">
        <v>384</v>
      </c>
      <c r="B1" s="41"/>
      <c r="C1" s="41"/>
      <c r="D1" s="41"/>
      <c r="E1" s="41"/>
      <c r="F1" s="41"/>
      <c r="G1" s="41"/>
      <c r="H1" s="41"/>
      <c r="I1" s="41"/>
      <c r="J1" s="41"/>
      <c r="K1" s="41"/>
      <c r="L1" s="41"/>
      <c r="AQ1" s="58"/>
    </row>
    <row r="2" spans="1:64" ht="16.5" thickTop="1" thickBot="1" x14ac:dyDescent="0.4">
      <c r="AQ2" s="58"/>
      <c r="AT2" s="43" t="s">
        <v>142</v>
      </c>
      <c r="AU2" s="44"/>
      <c r="AV2" s="44"/>
    </row>
    <row r="3" spans="1:64" ht="16" thickTop="1" x14ac:dyDescent="0.35">
      <c r="A3" s="45" t="s">
        <v>759</v>
      </c>
      <c r="AQ3" s="58"/>
    </row>
    <row r="4" spans="1:64" x14ac:dyDescent="0.35">
      <c r="AQ4" s="58"/>
      <c r="AT4" s="46" t="s">
        <v>772</v>
      </c>
      <c r="AU4" s="46"/>
      <c r="AV4" s="46"/>
      <c r="AW4" s="46"/>
      <c r="AX4" s="46"/>
      <c r="AY4" s="46"/>
      <c r="AZ4" s="26"/>
      <c r="BA4" s="26"/>
      <c r="BB4" s="26"/>
      <c r="BC4" s="26"/>
      <c r="BD4" s="26"/>
    </row>
    <row r="5" spans="1:64" ht="16" thickBot="1" x14ac:dyDescent="0.4">
      <c r="A5" s="49" t="s">
        <v>683</v>
      </c>
      <c r="B5" s="50" t="s">
        <v>684</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8"/>
      <c r="AR5" s="52"/>
      <c r="AS5" s="52"/>
      <c r="AT5" s="24" t="s">
        <v>636</v>
      </c>
      <c r="AU5" s="52"/>
      <c r="AV5" s="52"/>
      <c r="AW5" s="52"/>
      <c r="AX5" s="52"/>
      <c r="AY5" s="52"/>
    </row>
    <row r="6" spans="1:64" ht="30" customHeight="1" x14ac:dyDescent="0.35">
      <c r="A6" s="52"/>
      <c r="B6" s="52" t="s">
        <v>30</v>
      </c>
      <c r="C6" s="52"/>
      <c r="D6" s="53"/>
      <c r="E6" s="53"/>
      <c r="F6" s="53" t="s">
        <v>130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8"/>
      <c r="AR6" s="52"/>
      <c r="AS6" s="52"/>
      <c r="AT6" s="600" t="s">
        <v>144</v>
      </c>
      <c r="AU6" s="369" t="s">
        <v>637</v>
      </c>
      <c r="AV6" s="597" t="s">
        <v>638</v>
      </c>
      <c r="AW6" s="597"/>
      <c r="AX6" s="597"/>
      <c r="AY6" s="597"/>
      <c r="AZ6" s="597"/>
      <c r="BA6" s="599"/>
    </row>
    <row r="7" spans="1:64" ht="15.75" customHeight="1" thickBot="1" x14ac:dyDescent="0.4">
      <c r="A7" s="52"/>
      <c r="B7" s="52"/>
      <c r="C7" s="53" t="s">
        <v>126</v>
      </c>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8"/>
      <c r="AR7" s="52"/>
      <c r="AS7" s="52"/>
      <c r="AT7" s="602"/>
      <c r="AU7" s="370" t="s">
        <v>178</v>
      </c>
      <c r="AV7" s="662" t="s">
        <v>639</v>
      </c>
      <c r="AW7" s="663"/>
      <c r="AX7" s="663"/>
      <c r="AY7" s="663"/>
      <c r="AZ7" s="663"/>
      <c r="BA7" s="664"/>
    </row>
    <row r="8" spans="1:64" x14ac:dyDescent="0.35">
      <c r="A8" s="52"/>
      <c r="B8" s="52"/>
      <c r="C8" s="53" t="s">
        <v>0</v>
      </c>
      <c r="D8" s="53">
        <v>1</v>
      </c>
      <c r="E8" s="52" t="s">
        <v>178</v>
      </c>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8"/>
      <c r="AR8" s="52"/>
      <c r="AS8" s="52"/>
    </row>
    <row r="9" spans="1:64" x14ac:dyDescent="0.35">
      <c r="A9" s="52"/>
      <c r="B9" s="52"/>
      <c r="C9" s="53" t="s">
        <v>0</v>
      </c>
      <c r="D9" s="53">
        <v>2</v>
      </c>
      <c r="E9" s="52" t="s">
        <v>179</v>
      </c>
      <c r="F9" s="52"/>
      <c r="G9" s="52"/>
      <c r="H9" s="52"/>
      <c r="I9" s="52"/>
      <c r="J9" s="52"/>
      <c r="K9" s="52"/>
      <c r="L9" s="52"/>
      <c r="M9" s="52"/>
      <c r="N9" s="52"/>
      <c r="O9" s="52"/>
      <c r="P9" s="52"/>
      <c r="Q9" s="52"/>
      <c r="R9" s="52"/>
      <c r="S9" s="52"/>
      <c r="T9" s="52"/>
      <c r="U9" s="52"/>
      <c r="V9" s="52"/>
      <c r="W9" s="52"/>
      <c r="X9" s="52"/>
      <c r="Y9" s="52"/>
      <c r="Z9" s="52"/>
      <c r="AA9" s="52"/>
      <c r="AB9" s="52"/>
      <c r="AC9" s="52"/>
      <c r="AD9" s="143" t="s">
        <v>4</v>
      </c>
      <c r="AE9" s="143" t="s">
        <v>685</v>
      </c>
      <c r="AF9" s="52"/>
      <c r="AG9" s="52"/>
      <c r="AH9" s="52"/>
      <c r="AI9" s="52"/>
      <c r="AJ9" s="52"/>
      <c r="AK9" s="52"/>
      <c r="AL9" s="52"/>
      <c r="AM9" s="52"/>
      <c r="AN9" s="52"/>
      <c r="AO9" s="52"/>
      <c r="AP9" s="52"/>
      <c r="AQ9" s="58"/>
      <c r="AR9" s="52"/>
      <c r="AS9" s="52"/>
    </row>
    <row r="10" spans="1:64" x14ac:dyDescent="0.3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8"/>
      <c r="AR10" s="52"/>
      <c r="AS10" s="52"/>
      <c r="AT10" s="46" t="s">
        <v>773</v>
      </c>
      <c r="AU10" s="46"/>
      <c r="AV10" s="46"/>
      <c r="AW10" s="46"/>
      <c r="AX10" s="46"/>
      <c r="AY10" s="46"/>
      <c r="AZ10" s="46"/>
      <c r="BA10" s="46"/>
      <c r="BB10" s="46"/>
      <c r="BC10" s="46"/>
      <c r="BD10" s="26"/>
      <c r="BE10" s="26"/>
      <c r="BF10" s="26"/>
      <c r="BG10" s="26"/>
      <c r="BH10" s="26"/>
      <c r="BI10" s="26"/>
      <c r="BJ10" s="26"/>
      <c r="BK10" s="26"/>
      <c r="BL10" s="26"/>
    </row>
    <row r="11" spans="1:64" ht="16" thickBot="1" x14ac:dyDescent="0.4">
      <c r="A11" s="49" t="s">
        <v>687</v>
      </c>
      <c r="B11" s="52" t="s">
        <v>686</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8"/>
      <c r="AR11" s="52"/>
      <c r="AS11" s="52"/>
      <c r="AT11" s="24" t="s">
        <v>640</v>
      </c>
      <c r="AU11" s="52"/>
      <c r="AV11" s="52"/>
      <c r="AW11" s="52"/>
      <c r="AX11" s="52"/>
      <c r="AY11" s="52"/>
      <c r="AZ11" s="52"/>
      <c r="BA11" s="52"/>
      <c r="BB11" s="52"/>
      <c r="BC11" s="52"/>
    </row>
    <row r="12" spans="1:64" ht="15.75" customHeight="1" x14ac:dyDescent="0.35">
      <c r="A12" s="52"/>
      <c r="B12" s="52" t="s">
        <v>30</v>
      </c>
      <c r="C12" s="52"/>
      <c r="D12" s="53"/>
      <c r="E12" s="53"/>
      <c r="F12" s="53" t="s">
        <v>130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8"/>
      <c r="AR12" s="52"/>
      <c r="AS12" s="52"/>
      <c r="AT12" s="600" t="s">
        <v>144</v>
      </c>
      <c r="AU12" s="660" t="s">
        <v>637</v>
      </c>
      <c r="AV12" s="597" t="s">
        <v>641</v>
      </c>
      <c r="AW12" s="597"/>
      <c r="AX12" s="597"/>
      <c r="AY12" s="599"/>
    </row>
    <row r="13" spans="1:64" ht="16" thickBot="1" x14ac:dyDescent="0.4">
      <c r="A13" s="52"/>
      <c r="B13" s="52"/>
      <c r="C13" s="53" t="s">
        <v>126</v>
      </c>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8"/>
      <c r="AR13" s="52"/>
      <c r="AS13" s="52"/>
      <c r="AT13" s="601"/>
      <c r="AU13" s="661"/>
      <c r="AV13" s="151" t="s">
        <v>5</v>
      </c>
      <c r="AW13" s="151" t="s">
        <v>6</v>
      </c>
      <c r="AX13" s="151" t="s">
        <v>7</v>
      </c>
      <c r="AY13" s="362" t="s">
        <v>43</v>
      </c>
    </row>
    <row r="14" spans="1:64" ht="16" thickBot="1" x14ac:dyDescent="0.4">
      <c r="A14" s="52"/>
      <c r="B14" s="52"/>
      <c r="C14" s="53" t="s">
        <v>0</v>
      </c>
      <c r="D14" s="53">
        <v>1</v>
      </c>
      <c r="E14" s="53" t="s">
        <v>385</v>
      </c>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8"/>
      <c r="AR14" s="52"/>
      <c r="AS14" s="52"/>
      <c r="AT14" s="602"/>
      <c r="AU14" s="188" t="s">
        <v>178</v>
      </c>
      <c r="AV14" s="188">
        <v>1</v>
      </c>
      <c r="AW14" s="188">
        <v>0</v>
      </c>
      <c r="AX14" s="188">
        <v>0</v>
      </c>
      <c r="AY14" s="363">
        <v>1</v>
      </c>
    </row>
    <row r="15" spans="1:64" ht="15.75" customHeight="1" x14ac:dyDescent="0.35">
      <c r="A15" s="52"/>
      <c r="B15" s="52"/>
      <c r="C15" s="53" t="s">
        <v>0</v>
      </c>
      <c r="D15" s="53">
        <v>2</v>
      </c>
      <c r="E15" s="52" t="s">
        <v>386</v>
      </c>
      <c r="F15" s="52"/>
      <c r="G15" s="52"/>
      <c r="H15" s="52"/>
      <c r="I15" s="52"/>
      <c r="J15" s="52"/>
      <c r="K15" s="52"/>
      <c r="L15" s="52"/>
      <c r="M15" s="52"/>
      <c r="N15" s="52"/>
      <c r="O15" s="52"/>
      <c r="P15" s="52"/>
      <c r="Q15" s="52"/>
      <c r="R15" s="52"/>
      <c r="S15" s="52"/>
      <c r="T15" s="52"/>
      <c r="U15" s="52"/>
      <c r="V15" s="52"/>
      <c r="W15" s="52"/>
      <c r="X15" s="52"/>
      <c r="Y15" s="52"/>
      <c r="Z15" s="52"/>
      <c r="AA15" s="52"/>
      <c r="AB15" s="52"/>
      <c r="AC15" s="52"/>
      <c r="AD15" s="143" t="s">
        <v>4</v>
      </c>
      <c r="AE15" s="143" t="s">
        <v>685</v>
      </c>
      <c r="AF15" s="52"/>
      <c r="AG15" s="52"/>
      <c r="AH15" s="52"/>
      <c r="AI15" s="52"/>
      <c r="AJ15" s="52"/>
      <c r="AK15" s="52"/>
      <c r="AL15" s="52"/>
      <c r="AM15" s="52"/>
      <c r="AN15" s="52"/>
      <c r="AO15" s="52"/>
      <c r="AP15" s="52"/>
      <c r="AQ15" s="58"/>
      <c r="AR15" s="52"/>
      <c r="AS15" s="52"/>
      <c r="AT15" s="52"/>
      <c r="AU15" s="52"/>
    </row>
    <row r="16" spans="1:64" x14ac:dyDescent="0.3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8"/>
      <c r="AR16" s="52"/>
      <c r="AS16" s="52"/>
      <c r="AT16" s="52"/>
      <c r="AU16" s="52"/>
    </row>
    <row r="17" spans="1:63" x14ac:dyDescent="0.35">
      <c r="A17" s="49" t="s">
        <v>688</v>
      </c>
      <c r="B17" s="50" t="s">
        <v>387</v>
      </c>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8"/>
      <c r="AR17" s="52"/>
      <c r="AS17" s="52"/>
      <c r="AT17" s="52"/>
      <c r="AU17" s="52"/>
    </row>
    <row r="18" spans="1:63" x14ac:dyDescent="0.35">
      <c r="A18" s="52"/>
      <c r="B18" s="52" t="s">
        <v>30</v>
      </c>
      <c r="C18" s="52"/>
      <c r="D18" s="53"/>
      <c r="E18" s="53"/>
      <c r="F18" s="53" t="s">
        <v>130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8"/>
      <c r="AR18" s="52"/>
      <c r="AS18" s="52"/>
      <c r="AT18" s="46" t="s">
        <v>774</v>
      </c>
      <c r="AU18" s="46"/>
      <c r="AV18" s="26"/>
      <c r="AW18" s="26"/>
      <c r="AX18" s="26"/>
      <c r="AY18" s="26"/>
      <c r="AZ18" s="26"/>
      <c r="BA18" s="26"/>
      <c r="BB18" s="26"/>
      <c r="BC18" s="26"/>
      <c r="BD18" s="26"/>
      <c r="BE18" s="26"/>
      <c r="BF18" s="26"/>
      <c r="BG18" s="26"/>
      <c r="BH18" s="26"/>
      <c r="BI18" s="26"/>
      <c r="BJ18" s="26"/>
    </row>
    <row r="19" spans="1:63" ht="16" thickBot="1" x14ac:dyDescent="0.4">
      <c r="A19" s="52"/>
      <c r="B19" s="52"/>
      <c r="C19" s="53" t="s">
        <v>126</v>
      </c>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8"/>
      <c r="AR19" s="52"/>
      <c r="AS19" s="52"/>
      <c r="AT19" s="24" t="s">
        <v>642</v>
      </c>
      <c r="AU19" s="52"/>
    </row>
    <row r="20" spans="1:63" ht="15.75" customHeight="1" x14ac:dyDescent="0.35">
      <c r="A20" s="52"/>
      <c r="B20" s="52"/>
      <c r="C20" s="53" t="s">
        <v>0</v>
      </c>
      <c r="D20" s="53">
        <v>1</v>
      </c>
      <c r="E20" s="52" t="s">
        <v>178</v>
      </c>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8"/>
      <c r="AR20" s="52"/>
      <c r="AS20" s="52"/>
      <c r="AT20" s="600" t="s">
        <v>144</v>
      </c>
      <c r="AU20" s="660" t="s">
        <v>637</v>
      </c>
      <c r="AV20" s="597" t="s">
        <v>643</v>
      </c>
      <c r="AW20" s="597"/>
      <c r="AX20" s="597"/>
      <c r="AY20" s="597"/>
      <c r="AZ20" s="597"/>
      <c r="BA20" s="597"/>
      <c r="BB20" s="597"/>
      <c r="BC20" s="597"/>
      <c r="BD20" s="597"/>
      <c r="BE20" s="597"/>
      <c r="BF20" s="597"/>
      <c r="BG20" s="597"/>
      <c r="BH20" s="599"/>
    </row>
    <row r="21" spans="1:63" ht="16" thickBot="1" x14ac:dyDescent="0.4">
      <c r="A21" s="52"/>
      <c r="B21" s="52"/>
      <c r="C21" s="53" t="s">
        <v>0</v>
      </c>
      <c r="D21" s="53">
        <v>2</v>
      </c>
      <c r="E21" s="52" t="s">
        <v>179</v>
      </c>
      <c r="F21" s="52"/>
      <c r="G21" s="52"/>
      <c r="H21" s="52"/>
      <c r="I21" s="52"/>
      <c r="J21" s="52"/>
      <c r="K21" s="52"/>
      <c r="L21" s="52"/>
      <c r="M21" s="52"/>
      <c r="N21" s="52"/>
      <c r="O21" s="52"/>
      <c r="P21" s="52"/>
      <c r="Q21" s="52"/>
      <c r="R21" s="52"/>
      <c r="S21" s="52"/>
      <c r="T21" s="52"/>
      <c r="U21" s="52"/>
      <c r="V21" s="52"/>
      <c r="W21" s="52"/>
      <c r="X21" s="52"/>
      <c r="Y21" s="52"/>
      <c r="Z21" s="52"/>
      <c r="AA21" s="52"/>
      <c r="AB21" s="52"/>
      <c r="AC21" s="52"/>
      <c r="AD21" s="143" t="s">
        <v>4</v>
      </c>
      <c r="AE21" s="143" t="s">
        <v>689</v>
      </c>
      <c r="AF21" s="52"/>
      <c r="AG21" s="52"/>
      <c r="AH21" s="52"/>
      <c r="AI21" s="52"/>
      <c r="AJ21" s="52"/>
      <c r="AK21" s="52"/>
      <c r="AL21" s="52"/>
      <c r="AM21" s="52"/>
      <c r="AN21" s="52"/>
      <c r="AO21" s="52"/>
      <c r="AP21" s="52"/>
      <c r="AQ21" s="58"/>
      <c r="AR21" s="52"/>
      <c r="AS21" s="52"/>
      <c r="AT21" s="601"/>
      <c r="AU21" s="661"/>
      <c r="AV21" s="151" t="s">
        <v>5</v>
      </c>
      <c r="AW21" s="151" t="s">
        <v>6</v>
      </c>
      <c r="AX21" s="151" t="s">
        <v>7</v>
      </c>
      <c r="AY21" s="151" t="s">
        <v>8</v>
      </c>
      <c r="AZ21" s="151" t="s">
        <v>9</v>
      </c>
      <c r="BA21" s="151" t="s">
        <v>10</v>
      </c>
      <c r="BB21" s="151" t="s">
        <v>11</v>
      </c>
      <c r="BC21" s="151" t="s">
        <v>12</v>
      </c>
      <c r="BD21" s="151" t="s">
        <v>14</v>
      </c>
      <c r="BE21" s="151" t="s">
        <v>15</v>
      </c>
      <c r="BF21" s="151" t="s">
        <v>16</v>
      </c>
      <c r="BG21" s="151" t="s">
        <v>17</v>
      </c>
      <c r="BH21" s="362" t="s">
        <v>43</v>
      </c>
    </row>
    <row r="22" spans="1:63" ht="16" thickBot="1" x14ac:dyDescent="0.4">
      <c r="A22" s="52"/>
      <c r="B22" s="52"/>
      <c r="C22" s="53"/>
      <c r="D22" s="53"/>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143"/>
      <c r="AE22" s="143"/>
      <c r="AF22" s="52"/>
      <c r="AG22" s="52"/>
      <c r="AH22" s="52"/>
      <c r="AI22" s="52"/>
      <c r="AJ22" s="52"/>
      <c r="AK22" s="52"/>
      <c r="AL22" s="52"/>
      <c r="AM22" s="52"/>
      <c r="AN22" s="52"/>
      <c r="AO22" s="52"/>
      <c r="AP22" s="52"/>
      <c r="AQ22" s="58"/>
      <c r="AR22" s="52"/>
      <c r="AS22" s="52"/>
      <c r="AT22" s="602"/>
      <c r="AU22" s="188" t="s">
        <v>178</v>
      </c>
      <c r="AV22" s="188">
        <v>0</v>
      </c>
      <c r="AW22" s="188">
        <v>0</v>
      </c>
      <c r="AX22" s="188">
        <v>0</v>
      </c>
      <c r="AY22" s="188">
        <v>1</v>
      </c>
      <c r="AZ22" s="188">
        <v>0</v>
      </c>
      <c r="BA22" s="188">
        <v>0</v>
      </c>
      <c r="BB22" s="188">
        <v>1</v>
      </c>
      <c r="BC22" s="188">
        <v>0</v>
      </c>
      <c r="BD22" s="188">
        <v>0</v>
      </c>
      <c r="BE22" s="188">
        <v>1</v>
      </c>
      <c r="BF22" s="188">
        <v>0</v>
      </c>
      <c r="BG22" s="188">
        <v>0</v>
      </c>
      <c r="BH22" s="363">
        <v>3</v>
      </c>
    </row>
    <row r="23" spans="1:63" x14ac:dyDescent="0.35">
      <c r="A23" s="49" t="s">
        <v>690</v>
      </c>
      <c r="B23" s="50" t="s">
        <v>387</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8"/>
      <c r="AR23" s="52"/>
      <c r="AS23" s="52"/>
      <c r="AT23" s="52"/>
      <c r="AU23" s="52"/>
    </row>
    <row r="24" spans="1:63" x14ac:dyDescent="0.35">
      <c r="A24" s="52"/>
      <c r="B24" s="52" t="s">
        <v>30</v>
      </c>
      <c r="C24" s="52"/>
      <c r="D24" s="53"/>
      <c r="E24" s="53"/>
      <c r="F24" s="53" t="s">
        <v>130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8"/>
      <c r="AR24" s="52"/>
      <c r="AS24" s="52"/>
      <c r="AT24" s="52"/>
      <c r="AU24" s="52"/>
    </row>
    <row r="25" spans="1:63" x14ac:dyDescent="0.35">
      <c r="A25" s="52"/>
      <c r="B25" s="52"/>
      <c r="C25" s="53" t="s">
        <v>103</v>
      </c>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8"/>
      <c r="AR25" s="52"/>
      <c r="AS25" s="52"/>
      <c r="AT25" s="52"/>
      <c r="AU25" s="52"/>
    </row>
    <row r="26" spans="1:63" x14ac:dyDescent="0.35">
      <c r="A26" s="52"/>
      <c r="B26" s="52"/>
      <c r="C26" s="53" t="s">
        <v>0</v>
      </c>
      <c r="D26" s="53">
        <v>1</v>
      </c>
      <c r="E26" s="112" t="s">
        <v>388</v>
      </c>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8"/>
      <c r="AR26" s="52"/>
      <c r="AS26" s="52"/>
      <c r="AT26" s="26" t="s">
        <v>644</v>
      </c>
      <c r="AU26" s="46"/>
      <c r="AV26" s="46"/>
      <c r="AW26" s="46"/>
      <c r="AX26" s="46"/>
      <c r="AY26" s="46"/>
      <c r="AZ26" s="46"/>
      <c r="BA26" s="46"/>
      <c r="BB26" s="46"/>
      <c r="BC26" s="46"/>
      <c r="BD26" s="46"/>
      <c r="BE26" s="26"/>
      <c r="BF26" s="26"/>
      <c r="BG26" s="26"/>
      <c r="BH26" s="26"/>
      <c r="BI26" s="26"/>
      <c r="BJ26" s="26"/>
      <c r="BK26" s="26"/>
    </row>
    <row r="27" spans="1:63" ht="16" thickBot="1" x14ac:dyDescent="0.4">
      <c r="A27" s="52"/>
      <c r="B27" s="52"/>
      <c r="C27" s="53" t="s">
        <v>0</v>
      </c>
      <c r="D27" s="53">
        <v>2</v>
      </c>
      <c r="E27" s="112" t="s">
        <v>389</v>
      </c>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8"/>
      <c r="AR27" s="52"/>
      <c r="AS27" s="52"/>
      <c r="AT27" s="24" t="s">
        <v>645</v>
      </c>
      <c r="AU27" s="52"/>
    </row>
    <row r="28" spans="1:63" ht="15.75" customHeight="1" x14ac:dyDescent="0.35">
      <c r="A28" s="52"/>
      <c r="B28" s="52"/>
      <c r="C28" s="53" t="s">
        <v>0</v>
      </c>
      <c r="D28" s="53">
        <v>3</v>
      </c>
      <c r="E28" s="112" t="s">
        <v>390</v>
      </c>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8"/>
      <c r="AR28" s="52"/>
      <c r="AS28" s="52"/>
      <c r="AT28" s="371" t="s">
        <v>762</v>
      </c>
      <c r="AU28" s="372" t="s">
        <v>637</v>
      </c>
      <c r="AV28" s="655" t="s">
        <v>638</v>
      </c>
      <c r="AW28" s="655"/>
      <c r="AX28" s="655"/>
      <c r="AY28" s="655"/>
      <c r="AZ28" s="655"/>
      <c r="BA28" s="656" t="s">
        <v>643</v>
      </c>
      <c r="BB28" s="657"/>
      <c r="BC28" s="659"/>
      <c r="BD28" s="656" t="s">
        <v>641</v>
      </c>
      <c r="BE28" s="657"/>
      <c r="BF28" s="658"/>
      <c r="BG28" s="52"/>
      <c r="BH28" s="52"/>
      <c r="BI28" s="120"/>
      <c r="BJ28" s="120"/>
    </row>
    <row r="29" spans="1:63" x14ac:dyDescent="0.35">
      <c r="A29" s="52"/>
      <c r="B29" s="52"/>
      <c r="C29" s="52"/>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2"/>
      <c r="AE29" s="52"/>
      <c r="AF29" s="52"/>
      <c r="AG29" s="52"/>
      <c r="AH29" s="52"/>
      <c r="AI29" s="52"/>
      <c r="AJ29" s="52"/>
      <c r="AK29" s="52"/>
      <c r="AL29" s="52"/>
      <c r="AM29" s="52"/>
      <c r="AN29" s="52"/>
      <c r="AO29" s="52"/>
      <c r="AP29" s="52"/>
      <c r="AQ29" s="58"/>
      <c r="AR29" s="52"/>
      <c r="AS29" s="52"/>
      <c r="AT29" s="373">
        <v>1</v>
      </c>
      <c r="AU29" s="374" t="s">
        <v>178</v>
      </c>
      <c r="AV29" s="650" t="s">
        <v>639</v>
      </c>
      <c r="AW29" s="651"/>
      <c r="AX29" s="651"/>
      <c r="AY29" s="651"/>
      <c r="AZ29" s="652"/>
      <c r="BA29" s="375"/>
      <c r="BB29" s="376">
        <v>3</v>
      </c>
      <c r="BC29" s="377"/>
      <c r="BD29" s="378"/>
      <c r="BE29" s="376">
        <v>1</v>
      </c>
      <c r="BF29" s="379"/>
      <c r="BG29" s="52"/>
      <c r="BH29" s="52"/>
      <c r="BI29" s="120"/>
      <c r="BJ29" s="120"/>
    </row>
    <row r="30" spans="1:63" x14ac:dyDescent="0.35">
      <c r="A30" s="49" t="s">
        <v>691</v>
      </c>
      <c r="B30" s="50" t="s">
        <v>391</v>
      </c>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8"/>
      <c r="AR30" s="52"/>
      <c r="AS30" s="52"/>
      <c r="AT30" s="373">
        <v>2</v>
      </c>
      <c r="AU30" s="374" t="s">
        <v>178</v>
      </c>
      <c r="AV30" s="650" t="s">
        <v>639</v>
      </c>
      <c r="AW30" s="651"/>
      <c r="AX30" s="651"/>
      <c r="AY30" s="651"/>
      <c r="AZ30" s="652"/>
      <c r="BA30" s="375"/>
      <c r="BB30" s="376">
        <v>2</v>
      </c>
      <c r="BC30" s="377"/>
      <c r="BD30" s="378"/>
      <c r="BE30" s="376">
        <v>2</v>
      </c>
      <c r="BF30" s="379"/>
      <c r="BG30" s="52"/>
      <c r="BH30" s="52"/>
      <c r="BI30" s="120"/>
      <c r="BJ30" s="120"/>
    </row>
    <row r="31" spans="1:63" x14ac:dyDescent="0.35">
      <c r="A31" s="52"/>
      <c r="B31" s="52" t="s">
        <v>30</v>
      </c>
      <c r="C31" s="52"/>
      <c r="D31" s="53"/>
      <c r="E31" s="53"/>
      <c r="F31" s="53" t="s">
        <v>130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8"/>
      <c r="AR31" s="52"/>
      <c r="AS31" s="52"/>
      <c r="AT31" s="373">
        <v>3</v>
      </c>
      <c r="AU31" s="374" t="s">
        <v>178</v>
      </c>
      <c r="AV31" s="654" t="s">
        <v>646</v>
      </c>
      <c r="AW31" s="654"/>
      <c r="AX31" s="654"/>
      <c r="AY31" s="654"/>
      <c r="AZ31" s="654"/>
      <c r="BA31" s="99"/>
      <c r="BB31" s="376"/>
      <c r="BC31" s="377"/>
      <c r="BD31" s="378"/>
      <c r="BE31" s="376"/>
      <c r="BF31" s="379"/>
      <c r="BG31" s="52"/>
      <c r="BH31" s="52"/>
      <c r="BI31" s="120"/>
      <c r="BJ31" s="120"/>
    </row>
    <row r="32" spans="1:63" x14ac:dyDescent="0.35">
      <c r="A32" s="52"/>
      <c r="B32" s="52"/>
      <c r="C32" s="53" t="s">
        <v>126</v>
      </c>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8"/>
      <c r="AR32" s="52"/>
      <c r="AS32" s="52"/>
      <c r="AT32" s="373">
        <v>4</v>
      </c>
      <c r="AU32" s="374" t="s">
        <v>178</v>
      </c>
      <c r="AV32" s="650" t="s">
        <v>639</v>
      </c>
      <c r="AW32" s="651"/>
      <c r="AX32" s="651"/>
      <c r="AY32" s="651"/>
      <c r="AZ32" s="652"/>
      <c r="BA32" s="99"/>
      <c r="BB32" s="376">
        <v>1</v>
      </c>
      <c r="BC32" s="377"/>
      <c r="BD32" s="378"/>
      <c r="BE32" s="376">
        <v>3</v>
      </c>
      <c r="BF32" s="379"/>
      <c r="BG32" s="52"/>
      <c r="BH32" s="52"/>
      <c r="BI32" s="120"/>
      <c r="BJ32" s="120"/>
    </row>
    <row r="33" spans="1:62" x14ac:dyDescent="0.35">
      <c r="A33" s="52"/>
      <c r="B33" s="52"/>
      <c r="C33" s="53" t="s">
        <v>0</v>
      </c>
      <c r="D33" s="53">
        <v>1</v>
      </c>
      <c r="E33" s="52" t="s">
        <v>178</v>
      </c>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8"/>
      <c r="AR33" s="52"/>
      <c r="AS33" s="52"/>
      <c r="AT33" s="373">
        <v>5</v>
      </c>
      <c r="AU33" s="374" t="s">
        <v>179</v>
      </c>
      <c r="AV33" s="654"/>
      <c r="AW33" s="654"/>
      <c r="AX33" s="654"/>
      <c r="AY33" s="654"/>
      <c r="AZ33" s="654"/>
      <c r="BA33" s="99"/>
      <c r="BB33" s="376"/>
      <c r="BC33" s="377"/>
      <c r="BD33" s="378"/>
      <c r="BE33" s="376"/>
      <c r="BF33" s="379"/>
      <c r="BG33" s="52"/>
      <c r="BH33" s="52"/>
      <c r="BI33" s="120"/>
      <c r="BJ33" s="120"/>
    </row>
    <row r="34" spans="1:62" x14ac:dyDescent="0.35">
      <c r="A34" s="52"/>
      <c r="B34" s="52"/>
      <c r="C34" s="53" t="s">
        <v>0</v>
      </c>
      <c r="D34" s="53">
        <v>2</v>
      </c>
      <c r="E34" s="52" t="s">
        <v>179</v>
      </c>
      <c r="F34" s="52"/>
      <c r="G34" s="52"/>
      <c r="H34" s="52"/>
      <c r="I34" s="52"/>
      <c r="J34" s="52"/>
      <c r="K34" s="52"/>
      <c r="L34" s="52"/>
      <c r="M34" s="52"/>
      <c r="N34" s="52"/>
      <c r="O34" s="52"/>
      <c r="P34" s="52"/>
      <c r="Q34" s="52"/>
      <c r="R34" s="52"/>
      <c r="S34" s="52"/>
      <c r="T34" s="52"/>
      <c r="U34" s="52"/>
      <c r="V34" s="52"/>
      <c r="W34" s="52"/>
      <c r="X34" s="52"/>
      <c r="Y34" s="52"/>
      <c r="Z34" s="52"/>
      <c r="AA34" s="52"/>
      <c r="AB34" s="52"/>
      <c r="AC34" s="52"/>
      <c r="AD34" s="143" t="s">
        <v>4</v>
      </c>
      <c r="AE34" s="143" t="s">
        <v>685</v>
      </c>
      <c r="AF34" s="52"/>
      <c r="AG34" s="52"/>
      <c r="AH34" s="52"/>
      <c r="AI34" s="52"/>
      <c r="AJ34" s="52"/>
      <c r="AK34" s="52"/>
      <c r="AL34" s="52"/>
      <c r="AM34" s="52"/>
      <c r="AN34" s="52"/>
      <c r="AO34" s="52"/>
      <c r="AP34" s="52"/>
      <c r="AQ34" s="58"/>
      <c r="AR34" s="52"/>
      <c r="AS34" s="52"/>
      <c r="AT34" s="373">
        <v>6</v>
      </c>
      <c r="AU34" s="374" t="s">
        <v>178</v>
      </c>
      <c r="AV34" s="654" t="s">
        <v>646</v>
      </c>
      <c r="AW34" s="654"/>
      <c r="AX34" s="654"/>
      <c r="AY34" s="654"/>
      <c r="AZ34" s="654"/>
      <c r="BA34" s="99"/>
      <c r="BB34" s="376"/>
      <c r="BC34" s="377"/>
      <c r="BD34" s="378"/>
      <c r="BE34" s="376"/>
      <c r="BF34" s="379"/>
      <c r="BG34" s="52"/>
      <c r="BH34" s="52"/>
      <c r="BI34" s="120"/>
      <c r="BJ34" s="120"/>
    </row>
    <row r="35" spans="1:62" x14ac:dyDescent="0.35">
      <c r="A35" s="52"/>
      <c r="B35" s="52"/>
      <c r="C35" s="53"/>
      <c r="D35" s="53"/>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143"/>
      <c r="AE35" s="143"/>
      <c r="AF35" s="52"/>
      <c r="AG35" s="52"/>
      <c r="AH35" s="52"/>
      <c r="AI35" s="52"/>
      <c r="AJ35" s="52"/>
      <c r="AK35" s="52"/>
      <c r="AL35" s="52"/>
      <c r="AM35" s="52"/>
      <c r="AN35" s="52"/>
      <c r="AO35" s="52"/>
      <c r="AP35" s="52"/>
      <c r="AQ35" s="58"/>
      <c r="AR35" s="52"/>
      <c r="AS35" s="52"/>
      <c r="AT35" s="373">
        <v>7</v>
      </c>
      <c r="AU35" s="374" t="s">
        <v>178</v>
      </c>
      <c r="AV35" s="654" t="s">
        <v>646</v>
      </c>
      <c r="AW35" s="654"/>
      <c r="AX35" s="654"/>
      <c r="AY35" s="654"/>
      <c r="AZ35" s="654"/>
      <c r="BA35" s="99"/>
      <c r="BB35" s="376"/>
      <c r="BC35" s="377"/>
      <c r="BD35" s="378"/>
      <c r="BE35" s="376"/>
      <c r="BF35" s="379"/>
      <c r="BG35" s="52"/>
      <c r="BH35" s="52"/>
      <c r="BI35" s="120"/>
      <c r="BJ35" s="120"/>
    </row>
    <row r="36" spans="1:62" x14ac:dyDescent="0.35">
      <c r="A36" s="49" t="s">
        <v>692</v>
      </c>
      <c r="B36" s="50" t="s">
        <v>693</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8"/>
      <c r="AR36" s="52"/>
      <c r="AS36" s="52"/>
      <c r="AT36" s="373">
        <v>8</v>
      </c>
      <c r="AU36" s="374" t="s">
        <v>178</v>
      </c>
      <c r="AV36" s="654" t="s">
        <v>646</v>
      </c>
      <c r="AW36" s="654"/>
      <c r="AX36" s="654"/>
      <c r="AY36" s="654"/>
      <c r="AZ36" s="654"/>
      <c r="BA36" s="99"/>
      <c r="BB36" s="376"/>
      <c r="BC36" s="377"/>
      <c r="BD36" s="378"/>
      <c r="BE36" s="376"/>
      <c r="BF36" s="379"/>
      <c r="BG36" s="52"/>
      <c r="BH36" s="52"/>
      <c r="BI36" s="120"/>
      <c r="BJ36" s="120"/>
    </row>
    <row r="37" spans="1:62" x14ac:dyDescent="0.35">
      <c r="A37" s="49"/>
      <c r="B37" s="52" t="s">
        <v>30</v>
      </c>
      <c r="C37" s="52"/>
      <c r="D37" s="53"/>
      <c r="E37" s="53"/>
      <c r="F37" s="53" t="s">
        <v>130</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8"/>
      <c r="AR37" s="52"/>
      <c r="AS37" s="52"/>
      <c r="AT37" s="373">
        <v>9</v>
      </c>
      <c r="AU37" s="374" t="s">
        <v>178</v>
      </c>
      <c r="AV37" s="650" t="s">
        <v>639</v>
      </c>
      <c r="AW37" s="651"/>
      <c r="AX37" s="651"/>
      <c r="AY37" s="651"/>
      <c r="AZ37" s="652"/>
      <c r="BA37" s="99"/>
      <c r="BB37" s="376">
        <v>2</v>
      </c>
      <c r="BC37" s="377"/>
      <c r="BD37" s="378"/>
      <c r="BE37" s="376">
        <v>3</v>
      </c>
      <c r="BF37" s="379"/>
      <c r="BG37" s="52"/>
      <c r="BH37" s="52"/>
      <c r="BI37" s="120"/>
      <c r="BJ37" s="120"/>
    </row>
    <row r="38" spans="1:62" ht="16" thickBot="1" x14ac:dyDescent="0.4">
      <c r="A38" s="52"/>
      <c r="B38" s="52"/>
      <c r="C38" s="53" t="s">
        <v>103</v>
      </c>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8"/>
      <c r="AR38" s="52"/>
      <c r="AS38" s="52"/>
      <c r="AT38" s="380">
        <v>10</v>
      </c>
      <c r="AU38" s="381" t="s">
        <v>178</v>
      </c>
      <c r="AV38" s="653" t="s">
        <v>639</v>
      </c>
      <c r="AW38" s="653"/>
      <c r="AX38" s="653"/>
      <c r="AY38" s="653"/>
      <c r="AZ38" s="653"/>
      <c r="BA38" s="382"/>
      <c r="BB38" s="383">
        <v>2</v>
      </c>
      <c r="BC38" s="384"/>
      <c r="BD38" s="385"/>
      <c r="BE38" s="383">
        <v>2</v>
      </c>
      <c r="BF38" s="386"/>
      <c r="BG38" s="52"/>
      <c r="BH38" s="52"/>
      <c r="BI38" s="120"/>
      <c r="BJ38" s="120"/>
    </row>
    <row r="39" spans="1:62" x14ac:dyDescent="0.35">
      <c r="A39" s="52"/>
      <c r="B39" s="52"/>
      <c r="C39" s="53"/>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8"/>
      <c r="AR39" s="52"/>
      <c r="AS39" s="52"/>
      <c r="AT39" s="387"/>
      <c r="AU39" s="387"/>
      <c r="AV39" s="387"/>
      <c r="AW39" s="387"/>
      <c r="AX39" s="387"/>
      <c r="AY39" s="387"/>
      <c r="AZ39" s="387"/>
      <c r="BA39" s="53"/>
      <c r="BB39" s="387"/>
      <c r="BC39" s="287"/>
      <c r="BD39" s="287"/>
      <c r="BE39" s="387"/>
      <c r="BF39" s="53"/>
      <c r="BG39" s="52"/>
      <c r="BH39" s="52"/>
      <c r="BI39" s="120"/>
      <c r="BJ39" s="120"/>
    </row>
    <row r="40" spans="1:62" x14ac:dyDescent="0.35">
      <c r="A40" s="52"/>
      <c r="B40" s="52"/>
      <c r="C40" s="53" t="s">
        <v>0</v>
      </c>
      <c r="D40" s="53">
        <v>1</v>
      </c>
      <c r="E40" s="52" t="s">
        <v>392</v>
      </c>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8"/>
      <c r="AR40" s="52"/>
      <c r="AS40" s="52"/>
      <c r="AT40" s="387"/>
      <c r="AU40" s="387"/>
      <c r="AV40" s="387"/>
      <c r="AW40" s="387"/>
      <c r="AX40" s="387"/>
      <c r="AY40" s="387"/>
      <c r="AZ40" s="387"/>
      <c r="BA40" s="53"/>
      <c r="BB40" s="387"/>
      <c r="BC40" s="287"/>
      <c r="BD40" s="287"/>
      <c r="BE40" s="387"/>
      <c r="BF40" s="53"/>
      <c r="BG40" s="52"/>
      <c r="BH40" s="52"/>
      <c r="BI40" s="120"/>
      <c r="BJ40" s="120"/>
    </row>
    <row r="41" spans="1:62" x14ac:dyDescent="0.35">
      <c r="A41" s="52"/>
      <c r="B41" s="52"/>
      <c r="C41" s="53" t="s">
        <v>0</v>
      </c>
      <c r="D41" s="53">
        <v>2</v>
      </c>
      <c r="E41" s="52" t="s">
        <v>393</v>
      </c>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8"/>
      <c r="AR41" s="52"/>
      <c r="AS41" s="52"/>
      <c r="AT41" s="52"/>
      <c r="AU41" s="52"/>
    </row>
    <row r="42" spans="1:62" x14ac:dyDescent="0.35">
      <c r="A42" s="52"/>
      <c r="B42" s="52"/>
      <c r="C42" s="53" t="s">
        <v>0</v>
      </c>
      <c r="D42" s="53">
        <v>3</v>
      </c>
      <c r="E42" s="52" t="s">
        <v>394</v>
      </c>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8"/>
      <c r="AR42" s="52"/>
      <c r="AS42" s="52"/>
      <c r="AT42" s="26" t="s">
        <v>647</v>
      </c>
      <c r="AU42" s="46"/>
      <c r="AV42" s="26"/>
      <c r="AW42" s="26"/>
      <c r="AX42" s="26"/>
      <c r="AY42" s="26"/>
      <c r="AZ42" s="26"/>
    </row>
    <row r="43" spans="1:62" x14ac:dyDescent="0.35">
      <c r="A43" s="52"/>
      <c r="B43" s="52"/>
      <c r="C43" s="53" t="s">
        <v>0</v>
      </c>
      <c r="D43" s="53">
        <v>4</v>
      </c>
      <c r="E43" s="52" t="s">
        <v>694</v>
      </c>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8"/>
      <c r="AR43" s="52"/>
      <c r="AS43" s="52"/>
      <c r="AT43" s="308" t="s">
        <v>648</v>
      </c>
      <c r="AU43" s="52"/>
    </row>
    <row r="44" spans="1:62" x14ac:dyDescent="0.35">
      <c r="A44" s="52"/>
      <c r="B44" s="52"/>
      <c r="C44" s="53" t="s">
        <v>0</v>
      </c>
      <c r="D44" s="53">
        <v>5</v>
      </c>
      <c r="E44" s="52" t="s">
        <v>395</v>
      </c>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8"/>
      <c r="AR44" s="52"/>
      <c r="AS44" s="52"/>
      <c r="AT44" s="308" t="s">
        <v>649</v>
      </c>
      <c r="AU44" s="52"/>
    </row>
    <row r="45" spans="1:62" x14ac:dyDescent="0.35">
      <c r="A45" s="52"/>
      <c r="B45" s="52"/>
      <c r="C45" s="53" t="s">
        <v>0</v>
      </c>
      <c r="D45" s="53">
        <v>6</v>
      </c>
      <c r="E45" s="52" t="s">
        <v>396</v>
      </c>
      <c r="F45" s="52"/>
      <c r="G45" s="52"/>
      <c r="H45" s="52"/>
      <c r="I45" s="52"/>
      <c r="J45" s="52"/>
      <c r="K45" s="52"/>
      <c r="L45" s="52"/>
      <c r="M45" s="52"/>
      <c r="N45" s="52"/>
      <c r="O45" s="52"/>
      <c r="P45" s="52"/>
      <c r="Q45" s="52"/>
      <c r="R45" s="52"/>
      <c r="S45" s="52"/>
      <c r="T45" s="52"/>
      <c r="U45" s="52"/>
      <c r="V45" s="52"/>
      <c r="W45" s="49"/>
      <c r="X45" s="52"/>
      <c r="Y45" s="52"/>
      <c r="Z45" s="52"/>
      <c r="AA45" s="52"/>
      <c r="AB45" s="52"/>
      <c r="AC45" s="52"/>
      <c r="AD45" s="52"/>
      <c r="AE45" s="52"/>
      <c r="AF45" s="52"/>
      <c r="AG45" s="52"/>
      <c r="AH45" s="52"/>
      <c r="AI45" s="52"/>
      <c r="AJ45" s="52"/>
      <c r="AK45" s="52"/>
      <c r="AL45" s="52"/>
      <c r="AM45" s="52"/>
      <c r="AN45" s="52"/>
      <c r="AO45" s="52"/>
      <c r="AP45" s="52"/>
      <c r="AQ45" s="58"/>
      <c r="AR45" s="52"/>
      <c r="AS45" s="52"/>
      <c r="AT45" s="309" t="s">
        <v>650</v>
      </c>
      <c r="AU45" s="52"/>
    </row>
    <row r="46" spans="1:62" x14ac:dyDescent="0.35">
      <c r="A46" s="52"/>
      <c r="B46" s="52"/>
      <c r="C46" s="53" t="s">
        <v>0</v>
      </c>
      <c r="D46" s="53">
        <v>7</v>
      </c>
      <c r="E46" s="52" t="s">
        <v>397</v>
      </c>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8"/>
      <c r="AR46" s="52"/>
      <c r="AS46" s="52"/>
      <c r="AT46" s="310" t="s">
        <v>651</v>
      </c>
      <c r="AU46" s="52"/>
    </row>
    <row r="47" spans="1:62" x14ac:dyDescent="0.35">
      <c r="A47" s="52"/>
      <c r="B47" s="52"/>
      <c r="C47" s="53" t="s">
        <v>0</v>
      </c>
      <c r="D47" s="53">
        <v>8</v>
      </c>
      <c r="E47" s="52" t="s">
        <v>398</v>
      </c>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8"/>
      <c r="AR47" s="52"/>
      <c r="AS47" s="52"/>
      <c r="AT47" s="310" t="s">
        <v>652</v>
      </c>
      <c r="AU47" s="52"/>
    </row>
    <row r="48" spans="1:62" ht="16" thickBot="1" x14ac:dyDescent="0.4">
      <c r="A48" s="52"/>
      <c r="B48" s="52"/>
      <c r="C48" s="53" t="s">
        <v>0</v>
      </c>
      <c r="D48" s="53">
        <v>9</v>
      </c>
      <c r="E48" s="52" t="s">
        <v>399</v>
      </c>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8"/>
      <c r="AR48" s="52"/>
      <c r="AS48" s="52"/>
      <c r="AT48" s="24" t="s">
        <v>653</v>
      </c>
      <c r="AU48" s="52"/>
    </row>
    <row r="49" spans="1:62" ht="15.75" customHeight="1" x14ac:dyDescent="0.35">
      <c r="A49" s="52"/>
      <c r="B49" s="52"/>
      <c r="C49" s="53" t="s">
        <v>0</v>
      </c>
      <c r="D49" s="53">
        <v>10</v>
      </c>
      <c r="E49" s="53" t="s">
        <v>400</v>
      </c>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2"/>
      <c r="AJ49" s="52"/>
      <c r="AK49" s="52"/>
      <c r="AL49" s="52"/>
      <c r="AM49" s="52"/>
      <c r="AN49" s="52"/>
      <c r="AO49" s="52"/>
      <c r="AP49" s="52"/>
      <c r="AQ49" s="58"/>
      <c r="AR49" s="52"/>
      <c r="AS49" s="52"/>
      <c r="AT49" s="371" t="s">
        <v>762</v>
      </c>
      <c r="AU49" s="372" t="s">
        <v>637</v>
      </c>
      <c r="AV49" s="655" t="s">
        <v>638</v>
      </c>
      <c r="AW49" s="655"/>
      <c r="AX49" s="655"/>
      <c r="AY49" s="655"/>
      <c r="AZ49" s="655"/>
      <c r="BA49" s="656" t="s">
        <v>643</v>
      </c>
      <c r="BB49" s="657"/>
      <c r="BC49" s="659"/>
      <c r="BD49" s="656" t="s">
        <v>641</v>
      </c>
      <c r="BE49" s="657"/>
      <c r="BF49" s="658"/>
      <c r="BG49" s="647" t="s">
        <v>213</v>
      </c>
      <c r="BH49" s="648"/>
      <c r="BI49" s="648"/>
      <c r="BJ49" s="649"/>
    </row>
    <row r="50" spans="1:62" ht="15.75" customHeight="1" x14ac:dyDescent="0.35">
      <c r="A50" s="53"/>
      <c r="B50" s="53"/>
      <c r="C50" s="53" t="s">
        <v>0</v>
      </c>
      <c r="D50" s="53">
        <v>11</v>
      </c>
      <c r="E50" s="53" t="s">
        <v>401</v>
      </c>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8"/>
      <c r="AR50" s="52"/>
      <c r="AS50" s="52"/>
      <c r="AT50" s="373">
        <v>1</v>
      </c>
      <c r="AU50" s="374" t="s">
        <v>178</v>
      </c>
      <c r="AV50" s="650" t="s">
        <v>639</v>
      </c>
      <c r="AW50" s="651"/>
      <c r="AX50" s="651"/>
      <c r="AY50" s="651"/>
      <c r="AZ50" s="652"/>
      <c r="BA50" s="375"/>
      <c r="BB50" s="376">
        <v>3</v>
      </c>
      <c r="BC50" s="388"/>
      <c r="BD50" s="389"/>
      <c r="BE50" s="376">
        <v>1</v>
      </c>
      <c r="BF50" s="324"/>
      <c r="BG50" s="623" t="s">
        <v>214</v>
      </c>
      <c r="BH50" s="624"/>
      <c r="BI50" s="624"/>
      <c r="BJ50" s="625"/>
    </row>
    <row r="51" spans="1:62" ht="15.75" customHeight="1" x14ac:dyDescent="0.35">
      <c r="A51" s="53"/>
      <c r="B51" s="53"/>
      <c r="C51" s="53" t="s">
        <v>0</v>
      </c>
      <c r="D51" s="53">
        <v>12</v>
      </c>
      <c r="E51" s="53" t="s">
        <v>695</v>
      </c>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8"/>
      <c r="AR51" s="52"/>
      <c r="AS51" s="52"/>
      <c r="AT51" s="373">
        <v>2</v>
      </c>
      <c r="AU51" s="374" t="s">
        <v>178</v>
      </c>
      <c r="AV51" s="650" t="s">
        <v>639</v>
      </c>
      <c r="AW51" s="651"/>
      <c r="AX51" s="651"/>
      <c r="AY51" s="651"/>
      <c r="AZ51" s="652"/>
      <c r="BA51" s="375"/>
      <c r="BB51" s="376">
        <v>2</v>
      </c>
      <c r="BC51" s="388"/>
      <c r="BD51" s="389"/>
      <c r="BE51" s="376">
        <v>2</v>
      </c>
      <c r="BF51" s="324"/>
      <c r="BG51" s="626" t="s">
        <v>216</v>
      </c>
      <c r="BH51" s="627"/>
      <c r="BI51" s="627"/>
      <c r="BJ51" s="628"/>
    </row>
    <row r="52" spans="1:62" ht="15.75" customHeight="1" x14ac:dyDescent="0.35">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61"/>
      <c r="AN52" s="206"/>
      <c r="AO52" s="206"/>
      <c r="AP52" s="206"/>
      <c r="AQ52" s="367"/>
      <c r="AR52" s="52"/>
      <c r="AS52" s="52"/>
      <c r="AT52" s="373">
        <v>3</v>
      </c>
      <c r="AU52" s="374" t="s">
        <v>178</v>
      </c>
      <c r="AV52" s="654" t="s">
        <v>646</v>
      </c>
      <c r="AW52" s="654"/>
      <c r="AX52" s="654"/>
      <c r="AY52" s="654"/>
      <c r="AZ52" s="654"/>
      <c r="BA52" s="99"/>
      <c r="BB52" s="376"/>
      <c r="BC52" s="388"/>
      <c r="BD52" s="389"/>
      <c r="BE52" s="376"/>
      <c r="BF52" s="324"/>
      <c r="BG52" s="623" t="s">
        <v>214</v>
      </c>
      <c r="BH52" s="624"/>
      <c r="BI52" s="624"/>
      <c r="BJ52" s="625"/>
    </row>
    <row r="53" spans="1:62" ht="15.75" customHeight="1" x14ac:dyDescent="0.35">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390"/>
      <c r="AQ53" s="58"/>
      <c r="AR53" s="52"/>
      <c r="AS53" s="52"/>
      <c r="AT53" s="373">
        <v>4</v>
      </c>
      <c r="AU53" s="374" t="s">
        <v>178</v>
      </c>
      <c r="AV53" s="650" t="s">
        <v>639</v>
      </c>
      <c r="AW53" s="651"/>
      <c r="AX53" s="651"/>
      <c r="AY53" s="651"/>
      <c r="AZ53" s="652"/>
      <c r="BA53" s="99"/>
      <c r="BB53" s="376">
        <v>1</v>
      </c>
      <c r="BC53" s="388"/>
      <c r="BD53" s="389"/>
      <c r="BE53" s="376">
        <v>3</v>
      </c>
      <c r="BF53" s="324"/>
      <c r="BG53" s="623" t="s">
        <v>214</v>
      </c>
      <c r="BH53" s="624"/>
      <c r="BI53" s="624"/>
      <c r="BJ53" s="625"/>
    </row>
    <row r="54" spans="1:62" ht="15.75" customHeight="1" x14ac:dyDescent="0.35">
      <c r="A54" s="116" t="s">
        <v>3</v>
      </c>
      <c r="B54" s="77" t="s">
        <v>111</v>
      </c>
      <c r="C54" s="126"/>
      <c r="D54" s="126"/>
      <c r="E54" s="126"/>
      <c r="F54" s="126"/>
      <c r="G54" s="126"/>
      <c r="H54" s="126"/>
      <c r="I54" s="126"/>
      <c r="J54" s="126"/>
      <c r="K54" s="126"/>
      <c r="L54" s="126"/>
      <c r="M54" s="126"/>
      <c r="N54" s="126"/>
      <c r="O54" s="126"/>
      <c r="AM54" s="61"/>
      <c r="AQ54" s="58"/>
      <c r="AR54" s="52"/>
      <c r="AS54" s="52"/>
      <c r="AT54" s="373">
        <v>5</v>
      </c>
      <c r="AU54" s="374" t="s">
        <v>179</v>
      </c>
      <c r="AV54" s="654"/>
      <c r="AW54" s="654"/>
      <c r="AX54" s="654"/>
      <c r="AY54" s="654"/>
      <c r="AZ54" s="654"/>
      <c r="BA54" s="99"/>
      <c r="BB54" s="376"/>
      <c r="BC54" s="388"/>
      <c r="BD54" s="389"/>
      <c r="BE54" s="376"/>
      <c r="BF54" s="324"/>
      <c r="BG54" s="629" t="s">
        <v>215</v>
      </c>
      <c r="BH54" s="630"/>
      <c r="BI54" s="630"/>
      <c r="BJ54" s="631"/>
    </row>
    <row r="55" spans="1:62" ht="15.75" customHeight="1" x14ac:dyDescent="0.35">
      <c r="A55" s="24"/>
      <c r="B55" s="52" t="s">
        <v>30</v>
      </c>
      <c r="C55" s="77"/>
      <c r="D55" s="126"/>
      <c r="E55" s="126"/>
      <c r="F55" s="53" t="s">
        <v>31</v>
      </c>
      <c r="G55" s="126"/>
      <c r="H55" s="126"/>
      <c r="I55" s="126"/>
      <c r="J55" s="126"/>
      <c r="K55" s="126"/>
      <c r="L55" s="126"/>
      <c r="M55" s="126"/>
      <c r="N55" s="126"/>
      <c r="O55" s="126"/>
      <c r="P55" s="126"/>
      <c r="AQ55" s="58"/>
      <c r="AR55" s="52"/>
      <c r="AS55" s="52"/>
      <c r="AT55" s="373">
        <v>6</v>
      </c>
      <c r="AU55" s="374" t="s">
        <v>178</v>
      </c>
      <c r="AV55" s="654" t="s">
        <v>646</v>
      </c>
      <c r="AW55" s="654"/>
      <c r="AX55" s="654"/>
      <c r="AY55" s="654"/>
      <c r="AZ55" s="654"/>
      <c r="BA55" s="99"/>
      <c r="BB55" s="376"/>
      <c r="BC55" s="388"/>
      <c r="BD55" s="389"/>
      <c r="BE55" s="376"/>
      <c r="BF55" s="324"/>
      <c r="BG55" s="623" t="s">
        <v>214</v>
      </c>
      <c r="BH55" s="624"/>
      <c r="BI55" s="624"/>
      <c r="BJ55" s="625"/>
    </row>
    <row r="56" spans="1:62" ht="15.75" customHeight="1" x14ac:dyDescent="0.35">
      <c r="A56" s="24"/>
      <c r="B56" s="127"/>
      <c r="C56" s="53" t="s">
        <v>103</v>
      </c>
      <c r="D56" s="126"/>
      <c r="E56" s="126"/>
      <c r="F56" s="126"/>
      <c r="G56" s="126"/>
      <c r="H56" s="126"/>
      <c r="I56" s="126"/>
      <c r="J56" s="126"/>
      <c r="K56" s="126"/>
      <c r="L56" s="126"/>
      <c r="M56" s="126"/>
      <c r="N56" s="126"/>
      <c r="O56" s="126"/>
      <c r="P56" s="126"/>
      <c r="AQ56" s="58"/>
      <c r="AR56" s="52"/>
      <c r="AS56" s="52"/>
      <c r="AT56" s="373">
        <v>7</v>
      </c>
      <c r="AU56" s="374" t="s">
        <v>178</v>
      </c>
      <c r="AV56" s="654" t="s">
        <v>646</v>
      </c>
      <c r="AW56" s="654"/>
      <c r="AX56" s="654"/>
      <c r="AY56" s="654"/>
      <c r="AZ56" s="654"/>
      <c r="BA56" s="99"/>
      <c r="BB56" s="376"/>
      <c r="BC56" s="388"/>
      <c r="BD56" s="389"/>
      <c r="BE56" s="376"/>
      <c r="BF56" s="324"/>
      <c r="BG56" s="623" t="s">
        <v>214</v>
      </c>
      <c r="BH56" s="624"/>
      <c r="BI56" s="624"/>
      <c r="BJ56" s="625"/>
    </row>
    <row r="57" spans="1:62" ht="15.75" customHeight="1" x14ac:dyDescent="0.35">
      <c r="AQ57" s="58"/>
      <c r="AR57" s="53"/>
      <c r="AS57" s="53"/>
      <c r="AT57" s="373">
        <v>8</v>
      </c>
      <c r="AU57" s="374" t="s">
        <v>178</v>
      </c>
      <c r="AV57" s="654" t="s">
        <v>646</v>
      </c>
      <c r="AW57" s="654"/>
      <c r="AX57" s="654"/>
      <c r="AY57" s="654"/>
      <c r="AZ57" s="654"/>
      <c r="BA57" s="99"/>
      <c r="BB57" s="376"/>
      <c r="BC57" s="388"/>
      <c r="BD57" s="389"/>
      <c r="BE57" s="376"/>
      <c r="BF57" s="324"/>
      <c r="BG57" s="623" t="s">
        <v>214</v>
      </c>
      <c r="BH57" s="624"/>
      <c r="BI57" s="624"/>
      <c r="BJ57" s="625"/>
    </row>
    <row r="58" spans="1:62" ht="15.75" customHeight="1" x14ac:dyDescent="0.35">
      <c r="A58" s="81"/>
      <c r="C58" s="126"/>
      <c r="D58" s="127"/>
      <c r="E58" s="126"/>
      <c r="F58" s="126"/>
      <c r="G58" s="77"/>
      <c r="Z58" s="118" t="s">
        <v>108</v>
      </c>
      <c r="AA58" s="24"/>
      <c r="AB58" s="53"/>
      <c r="AC58" s="53"/>
      <c r="AD58" s="53"/>
      <c r="AE58" s="24"/>
      <c r="AF58" s="53"/>
      <c r="AG58" s="118" t="s">
        <v>109</v>
      </c>
      <c r="AK58" s="126"/>
      <c r="AQ58" s="58"/>
      <c r="AR58" s="53"/>
      <c r="AS58" s="53"/>
      <c r="AT58" s="373">
        <v>9</v>
      </c>
      <c r="AU58" s="374" t="s">
        <v>178</v>
      </c>
      <c r="AV58" s="650" t="s">
        <v>639</v>
      </c>
      <c r="AW58" s="651"/>
      <c r="AX58" s="651"/>
      <c r="AY58" s="651"/>
      <c r="AZ58" s="652"/>
      <c r="BA58" s="99"/>
      <c r="BB58" s="376">
        <v>5</v>
      </c>
      <c r="BC58" s="388"/>
      <c r="BD58" s="389"/>
      <c r="BE58" s="376">
        <v>3</v>
      </c>
      <c r="BF58" s="324"/>
      <c r="BG58" s="629" t="s">
        <v>215</v>
      </c>
      <c r="BH58" s="630"/>
      <c r="BI58" s="630"/>
      <c r="BJ58" s="631"/>
    </row>
    <row r="59" spans="1:62" ht="16.5" customHeight="1" thickBot="1" x14ac:dyDescent="0.4">
      <c r="C59" s="126" t="s">
        <v>0</v>
      </c>
      <c r="D59" s="126" t="s">
        <v>112</v>
      </c>
      <c r="E59" s="126" t="s">
        <v>116</v>
      </c>
      <c r="G59" s="77"/>
      <c r="Z59" s="91"/>
      <c r="AA59" s="91"/>
      <c r="AB59" s="91"/>
      <c r="AC59" s="125" t="s">
        <v>1</v>
      </c>
      <c r="AD59" s="91"/>
      <c r="AE59" s="91"/>
      <c r="AG59" s="91"/>
      <c r="AH59" s="91"/>
      <c r="AQ59" s="58"/>
      <c r="AR59" s="53"/>
      <c r="AT59" s="380">
        <v>10</v>
      </c>
      <c r="AU59" s="381" t="s">
        <v>178</v>
      </c>
      <c r="AV59" s="653" t="s">
        <v>639</v>
      </c>
      <c r="AW59" s="653"/>
      <c r="AX59" s="653"/>
      <c r="AY59" s="653"/>
      <c r="AZ59" s="653"/>
      <c r="BA59" s="382"/>
      <c r="BB59" s="383">
        <v>2</v>
      </c>
      <c r="BC59" s="391"/>
      <c r="BD59" s="392"/>
      <c r="BE59" s="383">
        <v>2</v>
      </c>
      <c r="BF59" s="393"/>
      <c r="BG59" s="632" t="s">
        <v>216</v>
      </c>
      <c r="BH59" s="633"/>
      <c r="BI59" s="633"/>
      <c r="BJ59" s="634"/>
    </row>
    <row r="60" spans="1:62" x14ac:dyDescent="0.35">
      <c r="C60" s="126" t="s">
        <v>0</v>
      </c>
      <c r="D60" s="126" t="s">
        <v>113</v>
      </c>
      <c r="E60" s="126" t="s">
        <v>117</v>
      </c>
      <c r="G60" s="77"/>
      <c r="Z60" s="91"/>
      <c r="AA60" s="91"/>
      <c r="AB60" s="91"/>
      <c r="AC60" s="125" t="s">
        <v>1</v>
      </c>
      <c r="AD60" s="91"/>
      <c r="AE60" s="91"/>
      <c r="AG60" s="91"/>
      <c r="AH60" s="91"/>
      <c r="AQ60" s="58"/>
    </row>
    <row r="61" spans="1:62" x14ac:dyDescent="0.35">
      <c r="C61" s="126" t="s">
        <v>0</v>
      </c>
      <c r="D61" s="126">
        <v>2</v>
      </c>
      <c r="E61" s="77" t="s">
        <v>118</v>
      </c>
      <c r="G61" s="77"/>
      <c r="Z61" s="91"/>
      <c r="AA61" s="91"/>
      <c r="AB61" s="91"/>
      <c r="AC61" s="125" t="s">
        <v>1</v>
      </c>
      <c r="AD61" s="91"/>
      <c r="AE61" s="91"/>
      <c r="AG61" s="91"/>
      <c r="AH61" s="91"/>
      <c r="AQ61" s="58"/>
    </row>
    <row r="62" spans="1:62" x14ac:dyDescent="0.35">
      <c r="C62" s="126" t="s">
        <v>0</v>
      </c>
      <c r="D62" s="126">
        <v>3</v>
      </c>
      <c r="E62" s="77" t="s">
        <v>119</v>
      </c>
      <c r="G62" s="77"/>
      <c r="Z62" s="91"/>
      <c r="AA62" s="91"/>
      <c r="AB62" s="121">
        <v>3</v>
      </c>
      <c r="AC62" s="122" t="s">
        <v>1</v>
      </c>
      <c r="AD62" s="121">
        <v>0</v>
      </c>
      <c r="AE62" s="121">
        <v>0</v>
      </c>
      <c r="AG62" s="91" t="s">
        <v>758</v>
      </c>
      <c r="AH62" s="91" t="s">
        <v>82</v>
      </c>
      <c r="AQ62" s="58"/>
      <c r="AT62" s="26" t="s">
        <v>654</v>
      </c>
      <c r="AU62" s="26"/>
      <c r="AV62" s="26"/>
      <c r="AW62" s="26"/>
      <c r="AX62" s="26"/>
      <c r="AY62" s="26"/>
      <c r="AZ62" s="26"/>
      <c r="BA62" s="26"/>
      <c r="BB62" s="26"/>
      <c r="BC62" s="26"/>
      <c r="BD62" s="26"/>
      <c r="BE62" s="26"/>
    </row>
    <row r="63" spans="1:62" x14ac:dyDescent="0.35">
      <c r="C63" s="126" t="s">
        <v>0</v>
      </c>
      <c r="D63" s="126">
        <v>4</v>
      </c>
      <c r="E63" s="126" t="s">
        <v>120</v>
      </c>
      <c r="G63" s="77"/>
      <c r="Z63" s="91"/>
      <c r="AA63" s="91"/>
      <c r="AB63" s="91"/>
      <c r="AC63" s="125" t="s">
        <v>1</v>
      </c>
      <c r="AD63" s="91"/>
      <c r="AE63" s="91"/>
      <c r="AG63" s="91"/>
      <c r="AH63" s="91"/>
      <c r="AQ63" s="58"/>
      <c r="AT63" s="17" t="s">
        <v>711</v>
      </c>
    </row>
    <row r="64" spans="1:62" x14ac:dyDescent="0.35">
      <c r="C64" s="126" t="s">
        <v>0</v>
      </c>
      <c r="D64" s="126" t="s">
        <v>114</v>
      </c>
      <c r="E64" s="77" t="s">
        <v>121</v>
      </c>
      <c r="G64" s="77"/>
      <c r="Z64" s="91"/>
      <c r="AA64" s="91"/>
      <c r="AB64" s="121">
        <v>6</v>
      </c>
      <c r="AC64" s="122" t="s">
        <v>1</v>
      </c>
      <c r="AD64" s="121">
        <v>0</v>
      </c>
      <c r="AE64" s="121">
        <v>0</v>
      </c>
      <c r="AG64" s="91" t="s">
        <v>758</v>
      </c>
      <c r="AH64" s="91" t="s">
        <v>82</v>
      </c>
      <c r="AQ64" s="58"/>
      <c r="AT64" s="17" t="s">
        <v>712</v>
      </c>
    </row>
    <row r="65" spans="1:59" ht="16" thickBot="1" x14ac:dyDescent="0.4">
      <c r="C65" s="126" t="s">
        <v>0</v>
      </c>
      <c r="D65" s="126" t="s">
        <v>115</v>
      </c>
      <c r="E65" s="77" t="s">
        <v>122</v>
      </c>
      <c r="G65" s="77"/>
      <c r="Z65" s="91"/>
      <c r="AA65" s="91"/>
      <c r="AB65" s="91"/>
      <c r="AC65" s="125" t="s">
        <v>1</v>
      </c>
      <c r="AD65" s="91"/>
      <c r="AE65" s="91"/>
      <c r="AG65" s="91"/>
      <c r="AH65" s="91"/>
      <c r="AQ65" s="58"/>
      <c r="AT65" s="24" t="s">
        <v>655</v>
      </c>
    </row>
    <row r="66" spans="1:59" ht="30" customHeight="1" x14ac:dyDescent="0.35">
      <c r="C66" s="126" t="s">
        <v>0</v>
      </c>
      <c r="D66" s="126">
        <v>6</v>
      </c>
      <c r="E66" s="77" t="s">
        <v>123</v>
      </c>
      <c r="G66" s="77"/>
      <c r="Z66" s="91"/>
      <c r="AA66" s="91"/>
      <c r="AB66" s="91"/>
      <c r="AC66" s="125" t="s">
        <v>1</v>
      </c>
      <c r="AD66" s="91"/>
      <c r="AE66" s="91"/>
      <c r="AG66" s="91"/>
      <c r="AH66" s="91"/>
      <c r="AQ66" s="58"/>
      <c r="AT66" s="30" t="s">
        <v>762</v>
      </c>
      <c r="AU66" s="23" t="s">
        <v>219</v>
      </c>
      <c r="AV66" s="647" t="s">
        <v>213</v>
      </c>
      <c r="AW66" s="648"/>
      <c r="AX66" s="648"/>
      <c r="AY66" s="649"/>
    </row>
    <row r="67" spans="1:59" ht="15.75" customHeight="1" x14ac:dyDescent="0.35">
      <c r="C67" s="126"/>
      <c r="D67" s="126"/>
      <c r="E67" s="77"/>
      <c r="Y67" s="123" t="s">
        <v>124</v>
      </c>
      <c r="Z67" s="91"/>
      <c r="AA67" s="91"/>
      <c r="AB67" s="91">
        <v>9</v>
      </c>
      <c r="AC67" s="125" t="s">
        <v>1</v>
      </c>
      <c r="AD67" s="91">
        <v>0</v>
      </c>
      <c r="AE67" s="91">
        <v>0</v>
      </c>
      <c r="AG67" s="91" t="s">
        <v>758</v>
      </c>
      <c r="AH67" s="91" t="s">
        <v>82</v>
      </c>
      <c r="AQ67" s="58"/>
      <c r="AT67" s="148">
        <v>1</v>
      </c>
      <c r="AU67" s="149">
        <v>9</v>
      </c>
      <c r="AV67" s="623" t="s">
        <v>214</v>
      </c>
      <c r="AW67" s="624"/>
      <c r="AX67" s="624"/>
      <c r="AY67" s="625"/>
    </row>
    <row r="68" spans="1:59" ht="15.75" customHeight="1" x14ac:dyDescent="0.35">
      <c r="C68" s="126"/>
      <c r="D68" s="126"/>
      <c r="E68" s="77"/>
      <c r="G68" s="77"/>
      <c r="Z68" s="77"/>
      <c r="AA68" s="77"/>
      <c r="AB68" s="77"/>
      <c r="AC68" s="77"/>
      <c r="AD68" s="77"/>
      <c r="AE68" s="77"/>
      <c r="AG68" s="126"/>
      <c r="AH68" s="126"/>
      <c r="AQ68" s="58"/>
      <c r="AT68" s="148">
        <v>2</v>
      </c>
      <c r="AU68" s="149">
        <v>15</v>
      </c>
      <c r="AV68" s="626" t="s">
        <v>216</v>
      </c>
      <c r="AW68" s="627"/>
      <c r="AX68" s="627"/>
      <c r="AY68" s="628"/>
    </row>
    <row r="69" spans="1:59" ht="15.75" customHeight="1" x14ac:dyDescent="0.3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Q69" s="58"/>
      <c r="AT69" s="148">
        <v>3</v>
      </c>
      <c r="AU69" s="149">
        <v>20</v>
      </c>
      <c r="AV69" s="623" t="s">
        <v>214</v>
      </c>
      <c r="AW69" s="624"/>
      <c r="AX69" s="624"/>
      <c r="AY69" s="625"/>
    </row>
    <row r="70" spans="1:59" ht="15.75" customHeight="1" x14ac:dyDescent="0.35">
      <c r="A70" s="206"/>
      <c r="B70" s="206"/>
      <c r="C70" s="206"/>
      <c r="D70" s="21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394"/>
      <c r="AN70" s="206"/>
      <c r="AO70" s="206"/>
      <c r="AP70" s="206"/>
      <c r="AQ70" s="367"/>
      <c r="AT70" s="148">
        <v>4</v>
      </c>
      <c r="AU70" s="149">
        <v>14</v>
      </c>
      <c r="AV70" s="623" t="s">
        <v>214</v>
      </c>
      <c r="AW70" s="624"/>
      <c r="AX70" s="624"/>
      <c r="AY70" s="625"/>
    </row>
    <row r="71" spans="1:59" ht="15.75" customHeight="1" x14ac:dyDescent="0.35">
      <c r="AM71" s="61"/>
      <c r="AQ71" s="58"/>
      <c r="AT71" s="150">
        <v>5</v>
      </c>
      <c r="AU71" s="151">
        <v>2</v>
      </c>
      <c r="AV71" s="629" t="s">
        <v>215</v>
      </c>
      <c r="AW71" s="630"/>
      <c r="AX71" s="630"/>
      <c r="AY71" s="631"/>
    </row>
    <row r="72" spans="1:59" ht="15.75" customHeight="1" x14ac:dyDescent="0.35">
      <c r="AQ72" s="58"/>
      <c r="AT72" s="148">
        <v>6</v>
      </c>
      <c r="AU72" s="149">
        <v>17</v>
      </c>
      <c r="AV72" s="623" t="s">
        <v>214</v>
      </c>
      <c r="AW72" s="624"/>
      <c r="AX72" s="624"/>
      <c r="AY72" s="625"/>
    </row>
    <row r="73" spans="1:59" ht="15.75" customHeight="1" x14ac:dyDescent="0.35">
      <c r="AQ73" s="58"/>
      <c r="AT73" s="148">
        <v>7</v>
      </c>
      <c r="AU73" s="149">
        <v>3</v>
      </c>
      <c r="AV73" s="623" t="s">
        <v>214</v>
      </c>
      <c r="AW73" s="624"/>
      <c r="AX73" s="624"/>
      <c r="AY73" s="625"/>
    </row>
    <row r="74" spans="1:59" ht="15.75" customHeight="1" x14ac:dyDescent="0.35">
      <c r="AQ74" s="58"/>
      <c r="AT74" s="148">
        <v>8</v>
      </c>
      <c r="AU74" s="149">
        <v>23</v>
      </c>
      <c r="AV74" s="623" t="s">
        <v>214</v>
      </c>
      <c r="AW74" s="624"/>
      <c r="AX74" s="624"/>
      <c r="AY74" s="625"/>
    </row>
    <row r="75" spans="1:59" ht="15.75" customHeight="1" x14ac:dyDescent="0.35">
      <c r="AQ75" s="58"/>
      <c r="AT75" s="148">
        <v>9</v>
      </c>
      <c r="AU75" s="149">
        <v>8</v>
      </c>
      <c r="AV75" s="629" t="s">
        <v>215</v>
      </c>
      <c r="AW75" s="630"/>
      <c r="AX75" s="630"/>
      <c r="AY75" s="631"/>
    </row>
    <row r="76" spans="1:59" ht="16.5" customHeight="1" thickBot="1" x14ac:dyDescent="0.4">
      <c r="AQ76" s="58"/>
      <c r="AT76" s="152">
        <v>10</v>
      </c>
      <c r="AU76" s="188">
        <v>2</v>
      </c>
      <c r="AV76" s="632" t="s">
        <v>216</v>
      </c>
      <c r="AW76" s="633"/>
      <c r="AX76" s="633"/>
      <c r="AY76" s="634"/>
    </row>
    <row r="77" spans="1:59" x14ac:dyDescent="0.35">
      <c r="AQ77" s="58"/>
    </row>
    <row r="78" spans="1:59" x14ac:dyDescent="0.35">
      <c r="AQ78" s="58"/>
    </row>
    <row r="79" spans="1:59" x14ac:dyDescent="0.35">
      <c r="AQ79" s="58"/>
      <c r="AT79" s="26" t="s">
        <v>757</v>
      </c>
      <c r="AU79" s="26"/>
      <c r="AV79" s="26"/>
      <c r="AW79" s="26"/>
      <c r="AX79" s="26"/>
      <c r="AY79" s="26"/>
      <c r="AZ79" s="26"/>
      <c r="BA79" s="26"/>
      <c r="BB79" s="26"/>
      <c r="BC79" s="26"/>
      <c r="BD79" s="26"/>
      <c r="BE79" s="26"/>
      <c r="BF79" s="26"/>
      <c r="BG79" s="26"/>
    </row>
    <row r="80" spans="1:59" ht="16" thickBot="1" x14ac:dyDescent="0.4">
      <c r="AQ80" s="58"/>
      <c r="AT80" s="24" t="s">
        <v>656</v>
      </c>
    </row>
    <row r="81" spans="43:51" ht="30" customHeight="1" x14ac:dyDescent="0.35">
      <c r="AQ81" s="58"/>
      <c r="AT81" s="395" t="s">
        <v>213</v>
      </c>
      <c r="AU81" s="23" t="s">
        <v>219</v>
      </c>
      <c r="AV81" s="558" t="s">
        <v>260</v>
      </c>
      <c r="AW81" s="560"/>
      <c r="AX81" s="560"/>
      <c r="AY81" s="561"/>
    </row>
    <row r="82" spans="43:51" x14ac:dyDescent="0.35">
      <c r="AQ82" s="58"/>
      <c r="AT82" s="396" t="s">
        <v>215</v>
      </c>
      <c r="AU82" s="190">
        <f>AU71+AU75</f>
        <v>10</v>
      </c>
      <c r="AV82" s="635">
        <f>AU82/$AU$85</f>
        <v>8.8495575221238937E-2</v>
      </c>
      <c r="AW82" s="636"/>
      <c r="AX82" s="636"/>
      <c r="AY82" s="637"/>
    </row>
    <row r="83" spans="43:51" x14ac:dyDescent="0.35">
      <c r="AQ83" s="58"/>
      <c r="AT83" s="397" t="s">
        <v>216</v>
      </c>
      <c r="AU83" s="193">
        <f>AU68+AU76</f>
        <v>17</v>
      </c>
      <c r="AV83" s="638">
        <f>AU83/$AU$85</f>
        <v>0.15044247787610621</v>
      </c>
      <c r="AW83" s="639"/>
      <c r="AX83" s="639"/>
      <c r="AY83" s="640"/>
    </row>
    <row r="84" spans="43:51" x14ac:dyDescent="0.35">
      <c r="AQ84" s="58"/>
      <c r="AT84" s="398" t="s">
        <v>214</v>
      </c>
      <c r="AU84" s="196">
        <f>AU67+AU69+AU70+AU72+AU73+AU74</f>
        <v>86</v>
      </c>
      <c r="AV84" s="641">
        <f>AU84/$AU$85</f>
        <v>0.76106194690265483</v>
      </c>
      <c r="AW84" s="642"/>
      <c r="AX84" s="642"/>
      <c r="AY84" s="643"/>
    </row>
    <row r="85" spans="43:51" ht="16" thickBot="1" x14ac:dyDescent="0.4">
      <c r="AQ85" s="58"/>
      <c r="AT85" s="198" t="s">
        <v>43</v>
      </c>
      <c r="AU85" s="145">
        <f>SUM(AU82:AU84)</f>
        <v>113</v>
      </c>
      <c r="AV85" s="644">
        <f>AU85/$AU$85</f>
        <v>1</v>
      </c>
      <c r="AW85" s="645"/>
      <c r="AX85" s="645"/>
      <c r="AY85" s="646"/>
    </row>
    <row r="86" spans="43:51" x14ac:dyDescent="0.35">
      <c r="AQ86" s="58"/>
    </row>
    <row r="87" spans="43:51" x14ac:dyDescent="0.35">
      <c r="AQ87" s="58"/>
    </row>
    <row r="88" spans="43:51" x14ac:dyDescent="0.35">
      <c r="AQ88" s="58"/>
    </row>
  </sheetData>
  <mergeCells count="62">
    <mergeCell ref="BD28:BF28"/>
    <mergeCell ref="AV6:BA6"/>
    <mergeCell ref="AU12:AU13"/>
    <mergeCell ref="AU20:AU21"/>
    <mergeCell ref="AV12:AY12"/>
    <mergeCell ref="AV20:BH20"/>
    <mergeCell ref="AV7:BA7"/>
    <mergeCell ref="BA28:BC28"/>
    <mergeCell ref="AT12:AT14"/>
    <mergeCell ref="AT20:AT22"/>
    <mergeCell ref="AT6:AT7"/>
    <mergeCell ref="AV34:AZ34"/>
    <mergeCell ref="AV35:AZ35"/>
    <mergeCell ref="AV28:AZ28"/>
    <mergeCell ref="AV36:AZ36"/>
    <mergeCell ref="AV37:AZ37"/>
    <mergeCell ref="AV38:AZ38"/>
    <mergeCell ref="AV29:AZ29"/>
    <mergeCell ref="AV30:AZ30"/>
    <mergeCell ref="AV31:AZ31"/>
    <mergeCell ref="AV32:AZ32"/>
    <mergeCell ref="AV33:AZ33"/>
    <mergeCell ref="AV55:AZ55"/>
    <mergeCell ref="AV56:AZ56"/>
    <mergeCell ref="AV57:AZ57"/>
    <mergeCell ref="AV49:AZ49"/>
    <mergeCell ref="BD49:BF49"/>
    <mergeCell ref="AV50:AZ50"/>
    <mergeCell ref="AV51:AZ51"/>
    <mergeCell ref="AV52:AZ52"/>
    <mergeCell ref="BA49:BC49"/>
    <mergeCell ref="AV66:AY66"/>
    <mergeCell ref="AV58:AZ58"/>
    <mergeCell ref="AV59:AZ59"/>
    <mergeCell ref="BG49:BJ49"/>
    <mergeCell ref="BG50:BJ50"/>
    <mergeCell ref="BG51:BJ51"/>
    <mergeCell ref="BG52:BJ52"/>
    <mergeCell ref="BG53:BJ53"/>
    <mergeCell ref="BG54:BJ54"/>
    <mergeCell ref="BG55:BJ55"/>
    <mergeCell ref="BG56:BJ56"/>
    <mergeCell ref="BG57:BJ57"/>
    <mergeCell ref="BG58:BJ58"/>
    <mergeCell ref="BG59:BJ59"/>
    <mergeCell ref="AV53:AZ53"/>
    <mergeCell ref="AV54:AZ54"/>
    <mergeCell ref="AV81:AY81"/>
    <mergeCell ref="AV82:AY82"/>
    <mergeCell ref="AV83:AY83"/>
    <mergeCell ref="AV84:AY84"/>
    <mergeCell ref="AV85:AY85"/>
    <mergeCell ref="AV72:AY72"/>
    <mergeCell ref="AV73:AY73"/>
    <mergeCell ref="AV74:AY74"/>
    <mergeCell ref="AV75:AY75"/>
    <mergeCell ref="AV76:AY76"/>
    <mergeCell ref="AV67:AY67"/>
    <mergeCell ref="AV68:AY68"/>
    <mergeCell ref="AV69:AY69"/>
    <mergeCell ref="AV70:AY70"/>
    <mergeCell ref="AV71:AY71"/>
  </mergeCell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64"/>
  <sheetViews>
    <sheetView showGridLines="0" rightToLeft="1" tabSelected="1" topLeftCell="AB262" zoomScaleNormal="100" workbookViewId="0">
      <selection activeCell="BC240" sqref="BC240"/>
    </sheetView>
  </sheetViews>
  <sheetFormatPr defaultColWidth="11" defaultRowHeight="15.5" x14ac:dyDescent="0.35"/>
  <cols>
    <col min="1" max="2" width="4.5" style="17" customWidth="1"/>
    <col min="3" max="3" width="4.6640625" style="17" customWidth="1"/>
    <col min="4" max="4" width="3" style="17" customWidth="1"/>
    <col min="5" max="5" width="18.6640625" style="17" customWidth="1"/>
    <col min="6" max="42" width="2.5" style="17" customWidth="1"/>
    <col min="43" max="52" width="2.9140625" style="17" customWidth="1"/>
    <col min="53" max="53" width="4.5" style="17" customWidth="1"/>
    <col min="54" max="54" width="4.4140625" style="17" customWidth="1"/>
    <col min="55" max="55" width="18.6640625" style="17" customWidth="1"/>
    <col min="56" max="56" width="15.6640625" style="17" customWidth="1"/>
    <col min="57" max="57" width="17.1640625" style="17" customWidth="1"/>
    <col min="58" max="58" width="21.4140625" style="17" customWidth="1"/>
    <col min="59" max="59" width="15.08203125" style="17" customWidth="1"/>
    <col min="60" max="62" width="15.1640625" style="17" customWidth="1"/>
    <col min="63" max="63" width="6" style="17" customWidth="1"/>
    <col min="64" max="64" width="5.9140625" style="17" customWidth="1"/>
    <col min="65" max="16384" width="11" style="17"/>
  </cols>
  <sheetData>
    <row r="1" spans="1:62" ht="18" thickBot="1" x14ac:dyDescent="0.4">
      <c r="A1" s="40" t="s">
        <v>402</v>
      </c>
      <c r="B1" s="41"/>
      <c r="C1" s="41"/>
      <c r="D1" s="41"/>
      <c r="E1" s="41"/>
      <c r="F1" s="41"/>
      <c r="G1" s="41"/>
      <c r="H1" s="41"/>
      <c r="I1" s="41"/>
      <c r="J1" s="41"/>
      <c r="K1" s="41"/>
      <c r="L1" s="41"/>
      <c r="BA1" s="58"/>
      <c r="BC1" s="43" t="s">
        <v>142</v>
      </c>
      <c r="BD1" s="44"/>
      <c r="BE1" s="44"/>
    </row>
    <row r="2" spans="1:62" ht="16" thickTop="1" x14ac:dyDescent="0.35">
      <c r="BA2" s="58"/>
    </row>
    <row r="3" spans="1:62" x14ac:dyDescent="0.35">
      <c r="A3" s="45" t="s">
        <v>759</v>
      </c>
      <c r="BA3" s="58"/>
      <c r="BC3" s="401" t="s">
        <v>403</v>
      </c>
      <c r="BD3" s="401"/>
      <c r="BE3" s="401"/>
      <c r="BF3" s="401"/>
    </row>
    <row r="4" spans="1:62" x14ac:dyDescent="0.35">
      <c r="BA4" s="58"/>
    </row>
    <row r="5" spans="1:62" x14ac:dyDescent="0.35">
      <c r="BA5" s="58"/>
      <c r="BC5" s="26" t="s">
        <v>775</v>
      </c>
      <c r="BD5" s="26"/>
      <c r="BE5" s="26"/>
      <c r="BF5" s="52"/>
    </row>
    <row r="6" spans="1:62" ht="16" thickBot="1" x14ac:dyDescent="0.4">
      <c r="A6" s="8" t="s">
        <v>776</v>
      </c>
      <c r="B6" s="77" t="s">
        <v>111</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77"/>
      <c r="AP6" s="126"/>
      <c r="AQ6" s="126"/>
      <c r="AR6" s="126"/>
      <c r="AS6" s="126"/>
      <c r="AT6" s="126"/>
      <c r="AU6" s="126"/>
      <c r="AV6" s="126"/>
      <c r="AW6" s="126"/>
      <c r="AX6" s="126"/>
      <c r="AY6" s="126"/>
      <c r="AZ6" s="126"/>
      <c r="BA6" s="58"/>
      <c r="BC6" s="17" t="s">
        <v>404</v>
      </c>
      <c r="BF6" s="52"/>
    </row>
    <row r="7" spans="1:62" x14ac:dyDescent="0.35">
      <c r="A7" s="24"/>
      <c r="B7" s="77" t="s">
        <v>30</v>
      </c>
      <c r="E7" s="126" t="s">
        <v>31</v>
      </c>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77"/>
      <c r="AP7" s="126"/>
      <c r="AQ7" s="126"/>
      <c r="AR7" s="126"/>
      <c r="AS7" s="126"/>
      <c r="AT7" s="126"/>
      <c r="AU7" s="126"/>
      <c r="AV7" s="126"/>
      <c r="AW7" s="126"/>
      <c r="AX7" s="126"/>
      <c r="AY7" s="126"/>
      <c r="AZ7" s="126"/>
      <c r="BA7" s="58"/>
      <c r="BC7" s="665" t="s">
        <v>405</v>
      </c>
      <c r="BD7" s="666"/>
      <c r="BE7" s="666"/>
      <c r="BF7" s="666"/>
      <c r="BG7" s="667"/>
      <c r="BH7" s="668" t="s">
        <v>164</v>
      </c>
      <c r="BI7" s="668"/>
      <c r="BJ7" s="542" t="s">
        <v>165</v>
      </c>
    </row>
    <row r="8" spans="1:62" x14ac:dyDescent="0.35">
      <c r="A8" s="24"/>
      <c r="B8" s="126"/>
      <c r="C8" s="127"/>
      <c r="D8" s="53" t="s">
        <v>103</v>
      </c>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77"/>
      <c r="AP8" s="126"/>
      <c r="AQ8" s="126"/>
      <c r="AR8" s="126"/>
      <c r="AS8" s="126"/>
      <c r="AT8" s="126"/>
      <c r="AU8" s="77"/>
      <c r="AV8" s="126"/>
      <c r="AW8" s="334"/>
      <c r="AX8" s="334"/>
      <c r="AY8" s="334"/>
      <c r="AZ8" s="335"/>
      <c r="BA8" s="58"/>
      <c r="BC8" s="402" t="s">
        <v>116</v>
      </c>
      <c r="BD8" s="132"/>
      <c r="BE8" s="132"/>
      <c r="BF8" s="132"/>
      <c r="BG8" s="133"/>
      <c r="BH8" s="55"/>
      <c r="BI8" s="65"/>
      <c r="BJ8" s="56"/>
    </row>
    <row r="9" spans="1:62" x14ac:dyDescent="0.35">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77"/>
      <c r="AK9" s="118" t="s">
        <v>108</v>
      </c>
      <c r="AL9" s="24"/>
      <c r="AM9" s="53"/>
      <c r="AN9" s="53"/>
      <c r="AO9" s="53"/>
      <c r="AP9" s="24"/>
      <c r="AQ9" s="53"/>
      <c r="AR9" s="334"/>
      <c r="AS9" s="334"/>
      <c r="AT9" s="118" t="s">
        <v>109</v>
      </c>
      <c r="AU9" s="335"/>
      <c r="AV9" s="126"/>
      <c r="BA9" s="58"/>
      <c r="BC9" s="402" t="s">
        <v>117</v>
      </c>
      <c r="BD9" s="132"/>
      <c r="BE9" s="132"/>
      <c r="BF9" s="132"/>
      <c r="BG9" s="133"/>
      <c r="BH9" s="55"/>
      <c r="BI9" s="65"/>
      <c r="BJ9" s="56"/>
    </row>
    <row r="10" spans="1:62" x14ac:dyDescent="0.35">
      <c r="A10" s="126"/>
      <c r="B10" s="127"/>
      <c r="C10" s="126" t="s">
        <v>0</v>
      </c>
      <c r="D10" s="126" t="s">
        <v>112</v>
      </c>
      <c r="E10" s="126" t="s">
        <v>116</v>
      </c>
      <c r="G10" s="77"/>
      <c r="M10" s="126"/>
      <c r="N10" s="126"/>
      <c r="O10" s="126"/>
      <c r="P10" s="77"/>
      <c r="Q10" s="77"/>
      <c r="R10" s="77"/>
      <c r="S10" s="77"/>
      <c r="T10" s="77"/>
      <c r="U10" s="77"/>
      <c r="V10" s="77"/>
      <c r="W10" s="77"/>
      <c r="X10" s="77"/>
      <c r="Y10" s="77"/>
      <c r="Z10" s="77"/>
      <c r="AA10" s="77"/>
      <c r="AB10" s="77"/>
      <c r="AC10" s="77"/>
      <c r="AD10" s="77"/>
      <c r="AE10" s="77"/>
      <c r="AF10" s="77"/>
      <c r="AG10" s="77"/>
      <c r="AH10" s="77" t="s">
        <v>1</v>
      </c>
      <c r="AI10" s="77" t="s">
        <v>1</v>
      </c>
      <c r="AJ10" s="77"/>
      <c r="AK10" s="91"/>
      <c r="AL10" s="91"/>
      <c r="AM10" s="91"/>
      <c r="AN10" s="125" t="s">
        <v>1</v>
      </c>
      <c r="AO10" s="91"/>
      <c r="AP10" s="91"/>
      <c r="AU10" s="91"/>
      <c r="AV10" s="91"/>
      <c r="BA10" s="58"/>
      <c r="BC10" s="402" t="s">
        <v>406</v>
      </c>
      <c r="BD10" s="132"/>
      <c r="BE10" s="132"/>
      <c r="BF10" s="132"/>
      <c r="BG10" s="133"/>
      <c r="BH10" s="60"/>
      <c r="BI10" s="65"/>
      <c r="BJ10" s="56"/>
    </row>
    <row r="11" spans="1:62" x14ac:dyDescent="0.35">
      <c r="A11" s="126"/>
      <c r="B11" s="127"/>
      <c r="C11" s="126" t="s">
        <v>0</v>
      </c>
      <c r="D11" s="126" t="s">
        <v>113</v>
      </c>
      <c r="E11" s="126" t="s">
        <v>117</v>
      </c>
      <c r="G11" s="77"/>
      <c r="M11" s="126"/>
      <c r="N11" s="126"/>
      <c r="O11" s="126"/>
      <c r="P11" s="126"/>
      <c r="Q11" s="126"/>
      <c r="R11" s="126"/>
      <c r="S11" s="126"/>
      <c r="T11" s="126"/>
      <c r="U11" s="126"/>
      <c r="V11" s="77"/>
      <c r="W11" s="77"/>
      <c r="X11" s="77"/>
      <c r="Y11" s="77"/>
      <c r="Z11" s="77"/>
      <c r="AA11" s="77"/>
      <c r="AB11" s="77"/>
      <c r="AC11" s="77"/>
      <c r="AD11" s="77"/>
      <c r="AE11" s="77"/>
      <c r="AF11" s="77"/>
      <c r="AG11" s="77"/>
      <c r="AH11" s="77" t="s">
        <v>1</v>
      </c>
      <c r="AI11" s="77" t="s">
        <v>1</v>
      </c>
      <c r="AJ11" s="77"/>
      <c r="AK11" s="91"/>
      <c r="AL11" s="91"/>
      <c r="AM11" s="91"/>
      <c r="AN11" s="125" t="s">
        <v>1</v>
      </c>
      <c r="AO11" s="91"/>
      <c r="AP11" s="91"/>
      <c r="AU11" s="91"/>
      <c r="AV11" s="91"/>
      <c r="BA11" s="58"/>
      <c r="BC11" s="402" t="s">
        <v>119</v>
      </c>
      <c r="BD11" s="135"/>
      <c r="BE11" s="132"/>
      <c r="BF11" s="132"/>
      <c r="BG11" s="133"/>
      <c r="BH11" s="65">
        <v>3</v>
      </c>
      <c r="BI11" s="65" t="s">
        <v>407</v>
      </c>
      <c r="BJ11" s="56">
        <v>3</v>
      </c>
    </row>
    <row r="12" spans="1:62" x14ac:dyDescent="0.35">
      <c r="A12" s="126"/>
      <c r="B12" s="127"/>
      <c r="C12" s="126" t="s">
        <v>0</v>
      </c>
      <c r="D12" s="126">
        <v>2</v>
      </c>
      <c r="E12" s="77" t="s">
        <v>406</v>
      </c>
      <c r="G12" s="77"/>
      <c r="M12" s="77" t="s">
        <v>1</v>
      </c>
      <c r="N12" s="77" t="s">
        <v>1</v>
      </c>
      <c r="O12" s="77" t="s">
        <v>1</v>
      </c>
      <c r="P12" s="77" t="s">
        <v>1</v>
      </c>
      <c r="Q12" s="77" t="s">
        <v>1</v>
      </c>
      <c r="R12" s="77" t="s">
        <v>1</v>
      </c>
      <c r="S12" s="77" t="s">
        <v>1</v>
      </c>
      <c r="T12" s="77" t="s">
        <v>1</v>
      </c>
      <c r="U12" s="77" t="s">
        <v>1</v>
      </c>
      <c r="V12" s="77" t="s">
        <v>1</v>
      </c>
      <c r="W12" s="77" t="s">
        <v>1</v>
      </c>
      <c r="X12" s="77" t="s">
        <v>1</v>
      </c>
      <c r="Y12" s="77" t="s">
        <v>1</v>
      </c>
      <c r="Z12" s="77" t="s">
        <v>1</v>
      </c>
      <c r="AA12" s="77" t="s">
        <v>1</v>
      </c>
      <c r="AB12" s="77" t="s">
        <v>1</v>
      </c>
      <c r="AC12" s="77" t="s">
        <v>1</v>
      </c>
      <c r="AD12" s="77" t="s">
        <v>1</v>
      </c>
      <c r="AE12" s="77" t="s">
        <v>1</v>
      </c>
      <c r="AF12" s="77" t="s">
        <v>1</v>
      </c>
      <c r="AG12" s="77" t="s">
        <v>1</v>
      </c>
      <c r="AH12" s="77" t="s">
        <v>1</v>
      </c>
      <c r="AI12" s="77" t="s">
        <v>1</v>
      </c>
      <c r="AJ12" s="77"/>
      <c r="AK12" s="91"/>
      <c r="AL12" s="91"/>
      <c r="AM12" s="91"/>
      <c r="AN12" s="125" t="s">
        <v>1</v>
      </c>
      <c r="AO12" s="91"/>
      <c r="AP12" s="91"/>
      <c r="AU12" s="91"/>
      <c r="AV12" s="91"/>
      <c r="BA12" s="58"/>
      <c r="BC12" s="402" t="s">
        <v>120</v>
      </c>
      <c r="BD12" s="135"/>
      <c r="BE12" s="132"/>
      <c r="BF12" s="132"/>
      <c r="BG12" s="133"/>
      <c r="BH12" s="65"/>
      <c r="BI12" s="65"/>
      <c r="BJ12" s="56"/>
    </row>
    <row r="13" spans="1:62" x14ac:dyDescent="0.35">
      <c r="A13" s="126"/>
      <c r="B13" s="127"/>
      <c r="C13" s="126" t="s">
        <v>0</v>
      </c>
      <c r="D13" s="126">
        <v>3</v>
      </c>
      <c r="E13" s="77" t="s">
        <v>119</v>
      </c>
      <c r="G13" s="77"/>
      <c r="M13" s="126"/>
      <c r="N13" s="77"/>
      <c r="O13" s="77"/>
      <c r="P13" s="77"/>
      <c r="Q13" s="77"/>
      <c r="R13" s="77" t="s">
        <v>1</v>
      </c>
      <c r="S13" s="77" t="s">
        <v>1</v>
      </c>
      <c r="T13" s="77" t="s">
        <v>1</v>
      </c>
      <c r="U13" s="77" t="s">
        <v>1</v>
      </c>
      <c r="V13" s="77" t="s">
        <v>1</v>
      </c>
      <c r="W13" s="77" t="s">
        <v>1</v>
      </c>
      <c r="X13" s="77" t="s">
        <v>1</v>
      </c>
      <c r="Y13" s="77" t="s">
        <v>1</v>
      </c>
      <c r="Z13" s="77" t="s">
        <v>1</v>
      </c>
      <c r="AA13" s="77" t="s">
        <v>1</v>
      </c>
      <c r="AB13" s="77" t="s">
        <v>1</v>
      </c>
      <c r="AC13" s="77" t="s">
        <v>1</v>
      </c>
      <c r="AD13" s="77" t="s">
        <v>1</v>
      </c>
      <c r="AE13" s="77" t="s">
        <v>1</v>
      </c>
      <c r="AF13" s="77" t="s">
        <v>1</v>
      </c>
      <c r="AG13" s="77" t="s">
        <v>1</v>
      </c>
      <c r="AH13" s="77" t="s">
        <v>1</v>
      </c>
      <c r="AI13" s="77" t="s">
        <v>1</v>
      </c>
      <c r="AJ13" s="77"/>
      <c r="AK13" s="91"/>
      <c r="AL13" s="91"/>
      <c r="AM13" s="121">
        <v>3</v>
      </c>
      <c r="AN13" s="122" t="s">
        <v>1</v>
      </c>
      <c r="AO13" s="121">
        <v>0</v>
      </c>
      <c r="AP13" s="121">
        <v>0</v>
      </c>
      <c r="AU13" s="91" t="s">
        <v>758</v>
      </c>
      <c r="AV13" s="91" t="s">
        <v>82</v>
      </c>
      <c r="BA13" s="58"/>
      <c r="BC13" s="402" t="s">
        <v>121</v>
      </c>
      <c r="BD13" s="135"/>
      <c r="BE13" s="132"/>
      <c r="BF13" s="132"/>
      <c r="BG13" s="133"/>
      <c r="BH13" s="65">
        <v>6</v>
      </c>
      <c r="BI13" s="65" t="s">
        <v>407</v>
      </c>
      <c r="BJ13" s="56">
        <v>6</v>
      </c>
    </row>
    <row r="14" spans="1:62" x14ac:dyDescent="0.35">
      <c r="A14" s="126"/>
      <c r="B14" s="127"/>
      <c r="C14" s="126" t="s">
        <v>0</v>
      </c>
      <c r="D14" s="126">
        <v>4</v>
      </c>
      <c r="E14" s="126" t="s">
        <v>120</v>
      </c>
      <c r="G14" s="77"/>
      <c r="M14" s="126"/>
      <c r="N14" s="126"/>
      <c r="O14" s="126"/>
      <c r="P14" s="77"/>
      <c r="Q14" s="77" t="s">
        <v>1</v>
      </c>
      <c r="R14" s="77" t="s">
        <v>1</v>
      </c>
      <c r="S14" s="77" t="s">
        <v>1</v>
      </c>
      <c r="T14" s="77" t="s">
        <v>1</v>
      </c>
      <c r="U14" s="77" t="s">
        <v>1</v>
      </c>
      <c r="V14" s="77" t="s">
        <v>1</v>
      </c>
      <c r="W14" s="77" t="s">
        <v>1</v>
      </c>
      <c r="X14" s="77" t="s">
        <v>1</v>
      </c>
      <c r="Y14" s="77" t="s">
        <v>1</v>
      </c>
      <c r="Z14" s="77" t="s">
        <v>1</v>
      </c>
      <c r="AA14" s="77" t="s">
        <v>1</v>
      </c>
      <c r="AB14" s="77" t="s">
        <v>1</v>
      </c>
      <c r="AC14" s="77" t="s">
        <v>1</v>
      </c>
      <c r="AD14" s="77" t="s">
        <v>1</v>
      </c>
      <c r="AE14" s="77" t="s">
        <v>1</v>
      </c>
      <c r="AF14" s="77" t="s">
        <v>1</v>
      </c>
      <c r="AG14" s="77" t="s">
        <v>1</v>
      </c>
      <c r="AH14" s="77" t="s">
        <v>1</v>
      </c>
      <c r="AI14" s="77" t="s">
        <v>1</v>
      </c>
      <c r="AJ14" s="77"/>
      <c r="AK14" s="91"/>
      <c r="AL14" s="91"/>
      <c r="AM14" s="91"/>
      <c r="AN14" s="125" t="s">
        <v>1</v>
      </c>
      <c r="AO14" s="91"/>
      <c r="AP14" s="91"/>
      <c r="AU14" s="91"/>
      <c r="AV14" s="91"/>
      <c r="BA14" s="58"/>
      <c r="BC14" s="402" t="s">
        <v>122</v>
      </c>
      <c r="BD14" s="135"/>
      <c r="BE14" s="132"/>
      <c r="BF14" s="132"/>
      <c r="BG14" s="133"/>
      <c r="BH14" s="65"/>
      <c r="BI14" s="65"/>
      <c r="BJ14" s="56"/>
    </row>
    <row r="15" spans="1:62" x14ac:dyDescent="0.35">
      <c r="A15" s="126"/>
      <c r="B15" s="127"/>
      <c r="C15" s="126" t="s">
        <v>0</v>
      </c>
      <c r="D15" s="126" t="s">
        <v>114</v>
      </c>
      <c r="E15" s="77" t="s">
        <v>121</v>
      </c>
      <c r="G15" s="77"/>
      <c r="M15" s="126"/>
      <c r="N15" s="126"/>
      <c r="O15" s="126"/>
      <c r="P15" s="126"/>
      <c r="Q15" s="126"/>
      <c r="R15" s="126"/>
      <c r="S15" s="126"/>
      <c r="T15" s="126"/>
      <c r="U15" s="126"/>
      <c r="V15" s="126"/>
      <c r="W15" s="126"/>
      <c r="X15" s="77"/>
      <c r="Y15" s="77"/>
      <c r="Z15" s="77"/>
      <c r="AA15" s="77"/>
      <c r="AB15" s="77"/>
      <c r="AC15" s="77"/>
      <c r="AD15" s="77"/>
      <c r="AE15" s="77"/>
      <c r="AF15" s="77"/>
      <c r="AG15" s="77"/>
      <c r="AH15" s="77" t="s">
        <v>1</v>
      </c>
      <c r="AI15" s="77" t="s">
        <v>1</v>
      </c>
      <c r="AJ15" s="77"/>
      <c r="AK15" s="91"/>
      <c r="AL15" s="91"/>
      <c r="AM15" s="121">
        <v>6</v>
      </c>
      <c r="AN15" s="122" t="s">
        <v>1</v>
      </c>
      <c r="AO15" s="121">
        <v>0</v>
      </c>
      <c r="AP15" s="121">
        <v>0</v>
      </c>
      <c r="AU15" s="91" t="s">
        <v>758</v>
      </c>
      <c r="AV15" s="91" t="s">
        <v>82</v>
      </c>
      <c r="BA15" s="58"/>
      <c r="BC15" s="402" t="s">
        <v>123</v>
      </c>
      <c r="BD15" s="135"/>
      <c r="BE15" s="132"/>
      <c r="BF15" s="132"/>
      <c r="BG15" s="133"/>
      <c r="BH15" s="65"/>
      <c r="BI15" s="65"/>
      <c r="BJ15" s="56"/>
    </row>
    <row r="16" spans="1:62" x14ac:dyDescent="0.35">
      <c r="A16" s="126"/>
      <c r="B16" s="127"/>
      <c r="C16" s="126" t="s">
        <v>0</v>
      </c>
      <c r="D16" s="126" t="s">
        <v>115</v>
      </c>
      <c r="E16" s="77" t="s">
        <v>122</v>
      </c>
      <c r="G16" s="77"/>
      <c r="M16" s="126"/>
      <c r="N16" s="126"/>
      <c r="O16" s="126"/>
      <c r="P16" s="126"/>
      <c r="Q16" s="126"/>
      <c r="R16" s="126"/>
      <c r="S16" s="126"/>
      <c r="T16" s="126"/>
      <c r="U16" s="126"/>
      <c r="V16" s="77"/>
      <c r="W16" s="77"/>
      <c r="X16" s="77"/>
      <c r="Y16" s="77"/>
      <c r="Z16" s="77"/>
      <c r="AA16" s="77"/>
      <c r="AB16" s="77"/>
      <c r="AC16" s="77"/>
      <c r="AD16" s="77"/>
      <c r="AE16" s="77"/>
      <c r="AF16" s="77"/>
      <c r="AG16" s="77"/>
      <c r="AH16" s="77" t="s">
        <v>1</v>
      </c>
      <c r="AI16" s="77" t="s">
        <v>1</v>
      </c>
      <c r="AJ16" s="77"/>
      <c r="AK16" s="91"/>
      <c r="AL16" s="91"/>
      <c r="AM16" s="91"/>
      <c r="AN16" s="125" t="s">
        <v>1</v>
      </c>
      <c r="AO16" s="91"/>
      <c r="AP16" s="91"/>
      <c r="AU16" s="91"/>
      <c r="AV16" s="91"/>
      <c r="BA16" s="58"/>
      <c r="BC16" s="402" t="s">
        <v>408</v>
      </c>
      <c r="BD16" s="135"/>
      <c r="BE16" s="132"/>
      <c r="BF16" s="132"/>
      <c r="BG16" s="133"/>
      <c r="BH16" s="65">
        <v>1</v>
      </c>
      <c r="BI16" s="65" t="s">
        <v>407</v>
      </c>
      <c r="BJ16" s="56">
        <v>1</v>
      </c>
    </row>
    <row r="17" spans="1:110" x14ac:dyDescent="0.35">
      <c r="A17" s="126"/>
      <c r="B17" s="127"/>
      <c r="C17" s="126" t="s">
        <v>0</v>
      </c>
      <c r="D17" s="126">
        <v>6</v>
      </c>
      <c r="E17" s="77" t="s">
        <v>123</v>
      </c>
      <c r="G17" s="77"/>
      <c r="M17" s="126"/>
      <c r="N17" s="126"/>
      <c r="O17" s="126"/>
      <c r="P17" s="126"/>
      <c r="Q17" s="126"/>
      <c r="R17" s="77" t="s">
        <v>1</v>
      </c>
      <c r="S17" s="77" t="s">
        <v>1</v>
      </c>
      <c r="T17" s="77" t="s">
        <v>1</v>
      </c>
      <c r="U17" s="77" t="s">
        <v>1</v>
      </c>
      <c r="V17" s="77" t="s">
        <v>1</v>
      </c>
      <c r="W17" s="77" t="s">
        <v>1</v>
      </c>
      <c r="X17" s="77" t="s">
        <v>1</v>
      </c>
      <c r="Y17" s="77" t="s">
        <v>1</v>
      </c>
      <c r="Z17" s="77" t="s">
        <v>1</v>
      </c>
      <c r="AA17" s="77" t="s">
        <v>1</v>
      </c>
      <c r="AB17" s="77" t="s">
        <v>1</v>
      </c>
      <c r="AC17" s="77" t="s">
        <v>1</v>
      </c>
      <c r="AD17" s="77" t="s">
        <v>1</v>
      </c>
      <c r="AE17" s="77" t="s">
        <v>1</v>
      </c>
      <c r="AF17" s="77" t="s">
        <v>1</v>
      </c>
      <c r="AG17" s="77" t="s">
        <v>1</v>
      </c>
      <c r="AH17" s="77" t="s">
        <v>1</v>
      </c>
      <c r="AI17" s="77" t="s">
        <v>1</v>
      </c>
      <c r="AJ17" s="77"/>
      <c r="AK17" s="91"/>
      <c r="AL17" s="91"/>
      <c r="AM17" s="91"/>
      <c r="AN17" s="125" t="s">
        <v>1</v>
      </c>
      <c r="AO17" s="91"/>
      <c r="AP17" s="91"/>
      <c r="AU17" s="91"/>
      <c r="AV17" s="91"/>
      <c r="BA17" s="58"/>
      <c r="BC17" s="402" t="s">
        <v>409</v>
      </c>
      <c r="BD17" s="132"/>
      <c r="BE17" s="132"/>
      <c r="BF17" s="132"/>
      <c r="BG17" s="133"/>
      <c r="BH17" s="515"/>
      <c r="BI17" s="515"/>
      <c r="BJ17" s="225"/>
    </row>
    <row r="18" spans="1:110" x14ac:dyDescent="0.35">
      <c r="A18" s="126"/>
      <c r="B18" s="127"/>
      <c r="C18" s="126"/>
      <c r="D18" s="126"/>
      <c r="E18" s="77"/>
      <c r="F18" s="126"/>
      <c r="G18" s="126"/>
      <c r="H18" s="126"/>
      <c r="I18" s="126"/>
      <c r="J18" s="126"/>
      <c r="K18" s="126"/>
      <c r="L18" s="126"/>
      <c r="M18" s="126"/>
      <c r="N18" s="126"/>
      <c r="O18" s="126"/>
      <c r="P18" s="126"/>
      <c r="Q18" s="126"/>
      <c r="R18" s="126"/>
      <c r="S18" s="126"/>
      <c r="T18" s="126"/>
      <c r="U18" s="126"/>
      <c r="V18" s="126"/>
      <c r="W18" s="126"/>
      <c r="X18" s="126"/>
      <c r="Y18" s="126"/>
      <c r="Z18" s="126"/>
      <c r="AB18" s="126"/>
      <c r="AC18" s="126"/>
      <c r="AD18" s="126"/>
      <c r="AE18" s="126"/>
      <c r="AF18" s="126"/>
      <c r="AG18" s="126"/>
      <c r="AH18" s="540" t="s">
        <v>124</v>
      </c>
      <c r="AJ18" s="77"/>
      <c r="AK18" s="91"/>
      <c r="AL18" s="91"/>
      <c r="AM18" s="91">
        <v>9</v>
      </c>
      <c r="AN18" s="125" t="s">
        <v>1</v>
      </c>
      <c r="AO18" s="91">
        <v>0</v>
      </c>
      <c r="AP18" s="91">
        <v>0</v>
      </c>
      <c r="AU18" s="91" t="s">
        <v>758</v>
      </c>
      <c r="AV18" s="91" t="s">
        <v>82</v>
      </c>
      <c r="BA18" s="58"/>
      <c r="BC18" s="402" t="s">
        <v>410</v>
      </c>
      <c r="BD18" s="132"/>
      <c r="BE18" s="132"/>
      <c r="BF18" s="132"/>
      <c r="BG18" s="133"/>
      <c r="BH18" s="515"/>
      <c r="BI18" s="515"/>
      <c r="BJ18" s="225"/>
    </row>
    <row r="19" spans="1:110" x14ac:dyDescent="0.35">
      <c r="BA19" s="58"/>
      <c r="BC19" s="402" t="s">
        <v>411</v>
      </c>
      <c r="BD19" s="132"/>
      <c r="BE19" s="132"/>
      <c r="BF19" s="132"/>
      <c r="BG19" s="133"/>
      <c r="BH19" s="65">
        <v>1</v>
      </c>
      <c r="BI19" s="65" t="s">
        <v>407</v>
      </c>
      <c r="BJ19" s="56">
        <v>1</v>
      </c>
    </row>
    <row r="20" spans="1:110" ht="16" thickBot="1" x14ac:dyDescent="0.4">
      <c r="C20" s="126" t="s">
        <v>0</v>
      </c>
      <c r="D20" s="126">
        <v>7</v>
      </c>
      <c r="E20" s="77" t="s">
        <v>408</v>
      </c>
      <c r="G20" s="77"/>
      <c r="AJ20" s="310"/>
      <c r="AK20" s="91"/>
      <c r="AL20" s="91"/>
      <c r="AM20" s="121">
        <v>1</v>
      </c>
      <c r="AN20" s="121" t="s">
        <v>1</v>
      </c>
      <c r="AO20" s="121">
        <v>0</v>
      </c>
      <c r="AP20" s="121">
        <v>0</v>
      </c>
      <c r="AU20" s="91" t="s">
        <v>758</v>
      </c>
      <c r="AV20" s="91" t="s">
        <v>82</v>
      </c>
      <c r="BA20" s="58"/>
      <c r="BC20" s="403"/>
      <c r="BD20" s="139"/>
      <c r="BE20" s="139"/>
      <c r="BF20" s="139"/>
      <c r="BG20" s="400" t="s">
        <v>124</v>
      </c>
      <c r="BH20" s="516"/>
      <c r="BI20" s="65" t="s">
        <v>407</v>
      </c>
      <c r="BJ20" s="520">
        <v>11</v>
      </c>
    </row>
    <row r="21" spans="1:110" x14ac:dyDescent="0.35">
      <c r="C21" s="126" t="s">
        <v>0</v>
      </c>
      <c r="D21" s="126">
        <v>8</v>
      </c>
      <c r="E21" s="126" t="s">
        <v>409</v>
      </c>
      <c r="G21" s="77"/>
      <c r="AJ21" s="310"/>
      <c r="AK21" s="91"/>
      <c r="AL21" s="91"/>
      <c r="AM21" s="91"/>
      <c r="AN21" s="125" t="s">
        <v>1</v>
      </c>
      <c r="AO21" s="91"/>
      <c r="AP21" s="91"/>
      <c r="AT21" s="120"/>
      <c r="AU21" s="91"/>
      <c r="AV21" s="91"/>
      <c r="BA21" s="58"/>
    </row>
    <row r="22" spans="1:110" ht="15.75" customHeight="1" x14ac:dyDescent="0.35">
      <c r="C22" s="126" t="s">
        <v>0</v>
      </c>
      <c r="D22" s="126">
        <v>9</v>
      </c>
      <c r="E22" s="126" t="s">
        <v>410</v>
      </c>
      <c r="G22" s="77"/>
      <c r="AJ22" s="310"/>
      <c r="AK22" s="91"/>
      <c r="AL22" s="91"/>
      <c r="AM22" s="91"/>
      <c r="AN22" s="125" t="s">
        <v>1</v>
      </c>
      <c r="AO22" s="91"/>
      <c r="AP22" s="91"/>
      <c r="AT22" s="120"/>
      <c r="AU22" s="91"/>
      <c r="AV22" s="91"/>
      <c r="BA22" s="58"/>
      <c r="BC22" s="26" t="s">
        <v>777</v>
      </c>
      <c r="BD22" s="26"/>
      <c r="BE22" s="26"/>
      <c r="BF22" s="26"/>
      <c r="BG22" s="26"/>
    </row>
    <row r="23" spans="1:110" ht="16" thickBot="1" x14ac:dyDescent="0.4">
      <c r="C23" s="126" t="s">
        <v>0</v>
      </c>
      <c r="D23" s="126">
        <v>10</v>
      </c>
      <c r="E23" s="126" t="s">
        <v>411</v>
      </c>
      <c r="G23" s="77"/>
      <c r="AJ23" s="310"/>
      <c r="AK23" s="91"/>
      <c r="AL23" s="91"/>
      <c r="AM23" s="121">
        <v>1</v>
      </c>
      <c r="AN23" s="121" t="s">
        <v>1</v>
      </c>
      <c r="AO23" s="121">
        <v>0</v>
      </c>
      <c r="AP23" s="121">
        <v>0</v>
      </c>
      <c r="AT23" s="120"/>
      <c r="AU23" s="91" t="s">
        <v>758</v>
      </c>
      <c r="AV23" s="91" t="s">
        <v>82</v>
      </c>
      <c r="BA23" s="58"/>
      <c r="BC23" s="17" t="s">
        <v>412</v>
      </c>
    </row>
    <row r="24" spans="1:110" ht="26.25" customHeight="1" x14ac:dyDescent="0.35">
      <c r="C24" s="126"/>
      <c r="D24" s="127"/>
      <c r="E24" s="126"/>
      <c r="F24" s="126"/>
      <c r="AH24" s="540" t="s">
        <v>107</v>
      </c>
      <c r="AJ24" s="310"/>
      <c r="AK24" s="72"/>
      <c r="AL24" s="72">
        <v>1</v>
      </c>
      <c r="AM24" s="72">
        <v>1</v>
      </c>
      <c r="AN24" s="125" t="s">
        <v>1</v>
      </c>
      <c r="AO24" s="91">
        <v>0</v>
      </c>
      <c r="AP24" s="91">
        <v>0</v>
      </c>
      <c r="AT24" s="120"/>
      <c r="AU24" s="91" t="s">
        <v>758</v>
      </c>
      <c r="AV24" s="91" t="s">
        <v>82</v>
      </c>
      <c r="BA24" s="58"/>
      <c r="BC24" s="524" t="s">
        <v>144</v>
      </c>
      <c r="BD24" s="558" t="s">
        <v>778</v>
      </c>
      <c r="BE24" s="559"/>
      <c r="BF24" s="543" t="s">
        <v>165</v>
      </c>
    </row>
    <row r="25" spans="1:110" ht="16" thickBot="1" x14ac:dyDescent="0.4">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404"/>
      <c r="AA25" s="404"/>
      <c r="AB25" s="404"/>
      <c r="AC25" s="404"/>
      <c r="AD25" s="404"/>
      <c r="AE25" s="404"/>
      <c r="AF25" s="404"/>
      <c r="AG25" s="404"/>
      <c r="AH25" s="104"/>
      <c r="AI25" s="104"/>
      <c r="AJ25" s="104"/>
      <c r="BA25" s="58"/>
      <c r="BC25" s="525"/>
      <c r="BD25" s="537">
        <v>1</v>
      </c>
      <c r="BE25" s="141" t="s">
        <v>19</v>
      </c>
      <c r="BF25" s="142">
        <v>1</v>
      </c>
    </row>
    <row r="26" spans="1:110" x14ac:dyDescent="0.35">
      <c r="BA26" s="58"/>
    </row>
    <row r="27" spans="1:110" x14ac:dyDescent="0.35">
      <c r="A27" s="64" t="s">
        <v>413</v>
      </c>
      <c r="B27" s="77" t="s">
        <v>414</v>
      </c>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BA27" s="58"/>
      <c r="BC27" s="26" t="s">
        <v>415</v>
      </c>
      <c r="BD27" s="26"/>
      <c r="BE27" s="26"/>
      <c r="BF27" s="26"/>
      <c r="BG27" s="26"/>
      <c r="BH27" s="26"/>
      <c r="BI27" s="26"/>
    </row>
    <row r="28" spans="1:110" x14ac:dyDescent="0.35">
      <c r="A28" s="77"/>
      <c r="B28" s="77" t="s">
        <v>30</v>
      </c>
      <c r="C28" s="77"/>
      <c r="D28" s="126"/>
      <c r="E28" s="126"/>
      <c r="F28" s="126" t="s">
        <v>31</v>
      </c>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BA28" s="58"/>
      <c r="BC28" s="17" t="s">
        <v>416</v>
      </c>
    </row>
    <row r="29" spans="1:110" ht="16" thickBot="1" x14ac:dyDescent="0.4">
      <c r="A29" s="77"/>
      <c r="B29" s="77"/>
      <c r="C29" s="53" t="s">
        <v>103</v>
      </c>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BA29" s="58"/>
      <c r="BC29" s="17" t="s">
        <v>417</v>
      </c>
    </row>
    <row r="30" spans="1:110" ht="30" customHeight="1" x14ac:dyDescent="0.35">
      <c r="A30" s="77"/>
      <c r="B30" s="77"/>
      <c r="C30" s="126" t="s">
        <v>0</v>
      </c>
      <c r="D30" s="126">
        <v>1</v>
      </c>
      <c r="E30" s="77" t="s">
        <v>418</v>
      </c>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BA30" s="58"/>
      <c r="BC30" s="600" t="s">
        <v>144</v>
      </c>
      <c r="BD30" s="514" t="s">
        <v>107</v>
      </c>
      <c r="BE30" s="510" t="s">
        <v>779</v>
      </c>
      <c r="BF30" s="528" t="s">
        <v>780</v>
      </c>
      <c r="DF30" s="52"/>
    </row>
    <row r="31" spans="1:110" ht="16" thickBot="1" x14ac:dyDescent="0.4">
      <c r="A31" s="52"/>
      <c r="B31" s="52"/>
      <c r="C31" s="53" t="s">
        <v>0</v>
      </c>
      <c r="D31" s="53">
        <v>2</v>
      </c>
      <c r="E31" s="52" t="s">
        <v>419</v>
      </c>
      <c r="F31" s="52"/>
      <c r="G31" s="52"/>
      <c r="H31" s="52"/>
      <c r="I31" s="52"/>
      <c r="J31" s="52" t="s">
        <v>13</v>
      </c>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BA31" s="58"/>
      <c r="BC31" s="602"/>
      <c r="BD31" s="405">
        <v>11</v>
      </c>
      <c r="BE31" s="141">
        <v>1</v>
      </c>
      <c r="BF31" s="406">
        <f>BE31/BD31</f>
        <v>9.0909090909090912E-2</v>
      </c>
      <c r="DF31" s="52"/>
    </row>
    <row r="32" spans="1:110" x14ac:dyDescent="0.35">
      <c r="A32" s="52"/>
      <c r="B32" s="52"/>
      <c r="C32" s="53" t="s">
        <v>0</v>
      </c>
      <c r="D32" s="53">
        <v>3</v>
      </c>
      <c r="E32" s="52" t="s">
        <v>420</v>
      </c>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BA32" s="58"/>
      <c r="BD32" s="134"/>
      <c r="DF32" s="52"/>
    </row>
    <row r="33" spans="1:110" x14ac:dyDescent="0.35">
      <c r="A33" s="52"/>
      <c r="B33" s="52"/>
      <c r="C33" s="53" t="s">
        <v>0</v>
      </c>
      <c r="D33" s="53">
        <v>4</v>
      </c>
      <c r="E33" s="52" t="s">
        <v>421</v>
      </c>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3"/>
      <c r="AL33" s="53"/>
      <c r="AM33" s="53"/>
      <c r="AN33" s="53"/>
      <c r="AO33" s="53"/>
      <c r="AP33" s="52"/>
      <c r="AQ33" s="53"/>
      <c r="BA33" s="58"/>
      <c r="BD33" s="134"/>
      <c r="DF33" s="52"/>
    </row>
    <row r="34" spans="1:110" x14ac:dyDescent="0.35">
      <c r="A34" s="52"/>
      <c r="B34" s="52"/>
      <c r="C34" s="53" t="s">
        <v>0</v>
      </c>
      <c r="D34" s="53">
        <v>5</v>
      </c>
      <c r="E34" s="52" t="s">
        <v>422</v>
      </c>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3"/>
      <c r="AP34" s="53"/>
      <c r="AQ34" s="53"/>
      <c r="BA34" s="58"/>
    </row>
    <row r="35" spans="1:110" x14ac:dyDescent="0.35">
      <c r="A35" s="52"/>
      <c r="B35" s="52"/>
      <c r="C35" s="53" t="s">
        <v>0</v>
      </c>
      <c r="D35" s="53">
        <v>6</v>
      </c>
      <c r="E35" s="52" t="s">
        <v>781</v>
      </c>
      <c r="F35" s="52"/>
      <c r="G35" s="52"/>
      <c r="H35" s="52"/>
      <c r="I35" s="52"/>
      <c r="J35" s="52"/>
      <c r="K35" s="52"/>
      <c r="L35" s="52"/>
      <c r="M35" s="52"/>
      <c r="N35" s="52"/>
      <c r="O35" s="52"/>
      <c r="P35" s="52"/>
      <c r="Q35" s="52"/>
      <c r="R35" s="52"/>
      <c r="S35" s="52"/>
      <c r="T35" s="52"/>
      <c r="U35" s="52"/>
      <c r="V35" s="52"/>
      <c r="W35" s="52"/>
      <c r="X35" s="52"/>
      <c r="Y35" s="52"/>
      <c r="Z35" s="52"/>
      <c r="AA35" s="52"/>
      <c r="AB35" s="52"/>
      <c r="AC35" s="143" t="s">
        <v>4</v>
      </c>
      <c r="AD35" s="143" t="s">
        <v>423</v>
      </c>
      <c r="AE35" s="52"/>
      <c r="AF35" s="52"/>
      <c r="AG35" s="52"/>
      <c r="AH35" s="52"/>
      <c r="AI35" s="52"/>
      <c r="AJ35" s="52"/>
      <c r="AK35" s="52"/>
      <c r="AL35" s="52"/>
      <c r="AM35" s="52"/>
      <c r="AN35" s="52"/>
      <c r="AO35" s="52"/>
      <c r="AP35" s="52"/>
      <c r="AQ35" s="52"/>
      <c r="BA35" s="58"/>
      <c r="BC35" s="26" t="s">
        <v>424</v>
      </c>
      <c r="BD35" s="26"/>
      <c r="BE35" s="26"/>
      <c r="BF35" s="26"/>
      <c r="BG35" s="26"/>
      <c r="BH35" s="26"/>
    </row>
    <row r="36" spans="1:110" ht="16" thickBot="1" x14ac:dyDescent="0.4">
      <c r="A36" s="52"/>
      <c r="B36" s="52"/>
      <c r="C36" s="53"/>
      <c r="D36" s="53"/>
      <c r="E36" s="52"/>
      <c r="F36" s="52"/>
      <c r="G36" s="52"/>
      <c r="H36" s="52"/>
      <c r="I36" s="52"/>
      <c r="J36" s="52"/>
      <c r="K36" s="52"/>
      <c r="L36" s="52"/>
      <c r="M36" s="52"/>
      <c r="N36" s="52"/>
      <c r="O36" s="52"/>
      <c r="P36" s="52"/>
      <c r="Q36" s="52"/>
      <c r="R36" s="52"/>
      <c r="S36" s="52"/>
      <c r="T36" s="52"/>
      <c r="U36" s="52"/>
      <c r="V36" s="52"/>
      <c r="W36" s="52"/>
      <c r="X36" s="52"/>
      <c r="Y36" s="52"/>
      <c r="Z36" s="52"/>
      <c r="AA36" s="52"/>
      <c r="AB36" s="52"/>
      <c r="AC36" s="143"/>
      <c r="AD36" s="143"/>
      <c r="AE36" s="52"/>
      <c r="AF36" s="52"/>
      <c r="AG36" s="52"/>
      <c r="AH36" s="52"/>
      <c r="AI36" s="52"/>
      <c r="AJ36" s="52"/>
      <c r="AK36" s="52"/>
      <c r="AL36" s="52"/>
      <c r="AM36" s="52"/>
      <c r="AN36" s="52"/>
      <c r="AO36" s="52"/>
      <c r="AP36" s="52"/>
      <c r="AQ36" s="52"/>
      <c r="BA36" s="58"/>
      <c r="BC36" s="17" t="s">
        <v>425</v>
      </c>
    </row>
    <row r="37" spans="1:110" ht="36" customHeight="1" x14ac:dyDescent="0.35">
      <c r="A37" s="52"/>
      <c r="B37" s="52"/>
      <c r="C37" s="53"/>
      <c r="D37" s="53"/>
      <c r="E37" s="52"/>
      <c r="F37" s="52"/>
      <c r="G37" s="52"/>
      <c r="H37" s="52"/>
      <c r="I37" s="52"/>
      <c r="J37" s="52"/>
      <c r="K37" s="52"/>
      <c r="L37" s="52"/>
      <c r="M37" s="52"/>
      <c r="N37" s="52"/>
      <c r="O37" s="52"/>
      <c r="P37" s="52"/>
      <c r="Q37" s="52"/>
      <c r="R37" s="52"/>
      <c r="S37" s="52"/>
      <c r="T37" s="52"/>
      <c r="U37" s="52"/>
      <c r="V37" s="52"/>
      <c r="W37" s="52"/>
      <c r="X37" s="52"/>
      <c r="Y37" s="52"/>
      <c r="Z37" s="52"/>
      <c r="AA37" s="52"/>
      <c r="AB37" s="52"/>
      <c r="AC37" s="143"/>
      <c r="AD37" s="143"/>
      <c r="AE37" s="52"/>
      <c r="AF37" s="52"/>
      <c r="AG37" s="52"/>
      <c r="AH37" s="52"/>
      <c r="AI37" s="52"/>
      <c r="AJ37" s="52"/>
      <c r="AK37" s="52"/>
      <c r="AL37" s="52"/>
      <c r="AM37" s="52"/>
      <c r="AN37" s="52"/>
      <c r="AO37" s="52"/>
      <c r="AP37" s="52"/>
      <c r="AQ37" s="52"/>
      <c r="BA37" s="58"/>
      <c r="BC37" s="600" t="s">
        <v>144</v>
      </c>
      <c r="BD37" s="514" t="s">
        <v>107</v>
      </c>
      <c r="BE37" s="510" t="s">
        <v>779</v>
      </c>
      <c r="BF37" s="528" t="s">
        <v>780</v>
      </c>
      <c r="BG37" s="528" t="s">
        <v>426</v>
      </c>
    </row>
    <row r="38" spans="1:110" ht="16" thickBot="1" x14ac:dyDescent="0.4">
      <c r="A38" s="315" t="s">
        <v>427</v>
      </c>
      <c r="B38" s="50" t="s">
        <v>428</v>
      </c>
      <c r="C38" s="50"/>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3"/>
      <c r="AL38" s="53"/>
      <c r="AM38" s="52"/>
      <c r="AN38" s="74"/>
      <c r="AO38" s="74"/>
      <c r="AP38" s="74"/>
      <c r="AQ38" s="74"/>
      <c r="AR38" s="52"/>
      <c r="AS38" s="52"/>
      <c r="AT38" s="52"/>
      <c r="AU38" s="52"/>
      <c r="AV38" s="52"/>
      <c r="BA38" s="58"/>
      <c r="BC38" s="602"/>
      <c r="BD38" s="537">
        <v>11</v>
      </c>
      <c r="BE38" s="141">
        <v>1</v>
      </c>
      <c r="BF38" s="407">
        <f>BE38/BD38</f>
        <v>9.0909090909090912E-2</v>
      </c>
      <c r="BG38" s="142" t="s">
        <v>179</v>
      </c>
    </row>
    <row r="39" spans="1:110" x14ac:dyDescent="0.35">
      <c r="A39" s="52"/>
      <c r="B39" s="77" t="s">
        <v>30</v>
      </c>
      <c r="C39" s="77"/>
      <c r="D39" s="126"/>
      <c r="E39" s="126"/>
      <c r="F39" s="126" t="s">
        <v>31</v>
      </c>
      <c r="G39" s="77"/>
      <c r="H39" s="77"/>
      <c r="I39" s="77"/>
      <c r="J39" s="52"/>
      <c r="K39" s="52"/>
      <c r="L39" s="52"/>
      <c r="M39" s="52"/>
      <c r="N39" s="52"/>
      <c r="O39" s="126"/>
      <c r="P39" s="52"/>
      <c r="Q39" s="52"/>
      <c r="R39" s="52"/>
      <c r="S39" s="52"/>
      <c r="T39" s="52"/>
      <c r="U39" s="52"/>
      <c r="V39" s="52"/>
      <c r="W39" s="52"/>
      <c r="X39" s="52"/>
      <c r="Y39" s="52"/>
      <c r="Z39" s="52"/>
      <c r="AA39" s="52"/>
      <c r="AB39" s="52"/>
      <c r="AC39" s="52"/>
      <c r="AD39" s="52"/>
      <c r="AE39" s="52"/>
      <c r="AF39" s="52"/>
      <c r="AG39" s="52"/>
      <c r="AH39" s="52"/>
      <c r="AI39" s="52"/>
      <c r="AJ39" s="53"/>
      <c r="AK39" s="53"/>
      <c r="AL39" s="53"/>
      <c r="AM39" s="53"/>
      <c r="AN39" s="53"/>
      <c r="AO39" s="52"/>
      <c r="AP39" s="53"/>
      <c r="AQ39" s="74"/>
      <c r="AR39" s="74"/>
      <c r="AS39" s="74"/>
      <c r="AT39" s="119"/>
      <c r="AU39" s="53"/>
      <c r="AV39" s="52"/>
      <c r="BA39" s="58"/>
    </row>
    <row r="40" spans="1:110" x14ac:dyDescent="0.35">
      <c r="A40" s="52"/>
      <c r="B40" s="52"/>
      <c r="C40" s="53" t="s">
        <v>13</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3"/>
      <c r="AK40" s="53"/>
      <c r="AL40" s="53"/>
      <c r="AM40" s="53"/>
      <c r="AN40" s="53"/>
      <c r="AO40" s="541" t="s">
        <v>35</v>
      </c>
      <c r="AP40" s="53"/>
      <c r="AQ40" s="74"/>
      <c r="AR40" s="74"/>
      <c r="AS40" s="74"/>
      <c r="AT40" s="52"/>
      <c r="AV40" s="541" t="s">
        <v>109</v>
      </c>
      <c r="BA40" s="58"/>
    </row>
    <row r="41" spans="1:110" x14ac:dyDescent="0.35">
      <c r="A41" s="52"/>
      <c r="B41" s="52"/>
      <c r="C41" s="53" t="s">
        <v>0</v>
      </c>
      <c r="D41" s="50" t="s">
        <v>782</v>
      </c>
      <c r="E41" s="52"/>
      <c r="F41" s="52"/>
      <c r="G41" s="52"/>
      <c r="H41" s="52"/>
      <c r="I41" s="52"/>
      <c r="J41" s="52"/>
      <c r="K41" s="52" t="s">
        <v>1</v>
      </c>
      <c r="L41" s="52" t="s">
        <v>1</v>
      </c>
      <c r="M41" s="52" t="s">
        <v>1</v>
      </c>
      <c r="N41" s="52" t="s">
        <v>1</v>
      </c>
      <c r="O41" s="52" t="s">
        <v>1</v>
      </c>
      <c r="P41" s="52" t="s">
        <v>1</v>
      </c>
      <c r="Q41" s="52" t="s">
        <v>1</v>
      </c>
      <c r="R41" s="52" t="s">
        <v>1</v>
      </c>
      <c r="S41" s="52" t="s">
        <v>1</v>
      </c>
      <c r="T41" s="52" t="s">
        <v>1</v>
      </c>
      <c r="U41" s="52" t="s">
        <v>1</v>
      </c>
      <c r="V41" s="52" t="s">
        <v>1</v>
      </c>
      <c r="W41" s="52" t="s">
        <v>1</v>
      </c>
      <c r="X41" s="52" t="s">
        <v>1</v>
      </c>
      <c r="Y41" s="52" t="s">
        <v>1</v>
      </c>
      <c r="Z41" s="52" t="s">
        <v>1</v>
      </c>
      <c r="AA41" s="52" t="s">
        <v>1</v>
      </c>
      <c r="AB41" s="52" t="s">
        <v>1</v>
      </c>
      <c r="AC41" s="52" t="s">
        <v>1</v>
      </c>
      <c r="AD41" s="52" t="s">
        <v>1</v>
      </c>
      <c r="AE41" s="52" t="s">
        <v>1</v>
      </c>
      <c r="AF41" s="52" t="s">
        <v>1</v>
      </c>
      <c r="AG41" s="52" t="s">
        <v>1</v>
      </c>
      <c r="AH41" s="52" t="s">
        <v>1</v>
      </c>
      <c r="AI41" s="72"/>
      <c r="AJ41" s="72"/>
      <c r="AK41" s="72"/>
      <c r="AL41" s="121">
        <v>1</v>
      </c>
      <c r="AM41" s="121" t="s">
        <v>1</v>
      </c>
      <c r="AN41" s="121">
        <v>0</v>
      </c>
      <c r="AO41" s="121">
        <v>0</v>
      </c>
      <c r="AS41" s="120"/>
      <c r="AU41" s="91" t="s">
        <v>758</v>
      </c>
      <c r="AV41" s="91" t="s">
        <v>82</v>
      </c>
      <c r="BA41" s="58"/>
    </row>
    <row r="42" spans="1:110" x14ac:dyDescent="0.35">
      <c r="BA42" s="58"/>
      <c r="BC42" s="401" t="s">
        <v>783</v>
      </c>
      <c r="BD42" s="401"/>
      <c r="BE42" s="401"/>
      <c r="BF42" s="401"/>
      <c r="BG42" s="401"/>
      <c r="BH42" s="401"/>
      <c r="BI42" s="401"/>
      <c r="BJ42" s="401"/>
      <c r="BK42" s="401"/>
      <c r="BL42" s="401"/>
    </row>
    <row r="43" spans="1:110" x14ac:dyDescent="0.35">
      <c r="BA43" s="58"/>
      <c r="BL43" s="134"/>
    </row>
    <row r="44" spans="1:110" x14ac:dyDescent="0.35">
      <c r="A44" s="49" t="s">
        <v>429</v>
      </c>
      <c r="B44" s="112" t="s">
        <v>784</v>
      </c>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49"/>
      <c r="AC44" s="52"/>
      <c r="AD44" s="52"/>
      <c r="AE44" s="52"/>
      <c r="AF44" s="52"/>
      <c r="AG44" s="52"/>
      <c r="AH44" s="52"/>
      <c r="BA44" s="58"/>
    </row>
    <row r="45" spans="1:110" x14ac:dyDescent="0.35">
      <c r="A45" s="52"/>
      <c r="B45" s="77" t="s">
        <v>30</v>
      </c>
      <c r="C45" s="77"/>
      <c r="D45" s="126"/>
      <c r="E45" s="126"/>
      <c r="F45" s="126" t="s">
        <v>31</v>
      </c>
      <c r="G45" s="77"/>
      <c r="H45" s="77"/>
      <c r="I45" s="77"/>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BA45" s="58"/>
      <c r="BC45" s="26" t="s">
        <v>430</v>
      </c>
      <c r="BD45" s="26"/>
      <c r="BE45" s="26"/>
      <c r="BF45" s="26"/>
      <c r="BG45" s="26"/>
      <c r="BH45" s="26"/>
      <c r="BI45" s="26"/>
      <c r="BJ45" s="26"/>
    </row>
    <row r="46" spans="1:110" ht="16" thickBot="1" x14ac:dyDescent="0.4">
      <c r="A46" s="52"/>
      <c r="B46" s="52"/>
      <c r="C46" s="53" t="s">
        <v>126</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BA46" s="58"/>
      <c r="BC46" s="17" t="s">
        <v>431</v>
      </c>
    </row>
    <row r="47" spans="1:110" ht="30.75" customHeight="1" x14ac:dyDescent="0.35">
      <c r="A47" s="52"/>
      <c r="B47" s="52"/>
      <c r="C47" s="53" t="s">
        <v>0</v>
      </c>
      <c r="D47" s="53">
        <v>1</v>
      </c>
      <c r="E47" s="52" t="s">
        <v>178</v>
      </c>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BA47" s="58"/>
      <c r="BC47" s="600" t="s">
        <v>144</v>
      </c>
      <c r="BD47" s="669" t="s">
        <v>432</v>
      </c>
      <c r="BE47" s="670"/>
      <c r="BF47" s="671"/>
      <c r="BG47" s="511" t="s">
        <v>433</v>
      </c>
    </row>
    <row r="48" spans="1:110" ht="16" thickBot="1" x14ac:dyDescent="0.4">
      <c r="A48" s="52"/>
      <c r="B48" s="52"/>
      <c r="C48" s="53" t="s">
        <v>0</v>
      </c>
      <c r="D48" s="53">
        <v>2</v>
      </c>
      <c r="E48" s="52" t="s">
        <v>179</v>
      </c>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BA48" s="58"/>
      <c r="BC48" s="602"/>
      <c r="BD48" s="408"/>
      <c r="BE48" s="139" t="s">
        <v>178</v>
      </c>
      <c r="BF48" s="232"/>
      <c r="BG48" s="409" t="s">
        <v>178</v>
      </c>
    </row>
    <row r="49" spans="1:64" x14ac:dyDescent="0.35">
      <c r="A49" s="52"/>
      <c r="B49" s="52"/>
      <c r="C49" s="53" t="s">
        <v>0</v>
      </c>
      <c r="D49" s="53">
        <v>3</v>
      </c>
      <c r="E49" s="52" t="s">
        <v>338</v>
      </c>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BA49" s="58"/>
    </row>
    <row r="50" spans="1:64" x14ac:dyDescent="0.35">
      <c r="A50" s="77"/>
      <c r="B50" s="77"/>
      <c r="C50" s="126"/>
      <c r="D50" s="12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BA50" s="58"/>
    </row>
    <row r="51" spans="1:64" x14ac:dyDescent="0.35">
      <c r="BA51" s="58"/>
    </row>
    <row r="52" spans="1:64" x14ac:dyDescent="0.35">
      <c r="A52" s="64" t="s">
        <v>434</v>
      </c>
      <c r="B52" s="52" t="s">
        <v>435</v>
      </c>
      <c r="C52" s="77"/>
      <c r="D52" s="52"/>
      <c r="E52" s="52"/>
      <c r="F52" s="52"/>
      <c r="G52" s="52"/>
      <c r="H52" s="52"/>
      <c r="I52" s="52"/>
      <c r="J52" s="52"/>
      <c r="K52" s="52"/>
      <c r="L52" s="52"/>
      <c r="M52" s="52"/>
      <c r="N52" s="52"/>
      <c r="O52" s="52"/>
      <c r="P52" s="52"/>
      <c r="Q52" s="52"/>
      <c r="R52" s="52"/>
      <c r="S52" s="52"/>
      <c r="T52" s="52"/>
      <c r="U52" s="52"/>
      <c r="V52" s="52"/>
      <c r="W52" s="52"/>
      <c r="X52" s="52"/>
      <c r="Y52" s="52"/>
      <c r="Z52" s="52"/>
      <c r="AA52" s="52"/>
      <c r="AB52" s="77"/>
      <c r="AC52" s="24"/>
      <c r="AD52" s="24"/>
      <c r="AE52" s="53"/>
      <c r="AF52" s="53"/>
      <c r="AG52" s="53"/>
      <c r="AH52" s="53"/>
      <c r="AI52" s="53"/>
      <c r="AJ52" s="53"/>
      <c r="AK52" s="53"/>
      <c r="AL52" s="77"/>
      <c r="AM52" s="77"/>
      <c r="AN52" s="77"/>
      <c r="AO52" s="77"/>
      <c r="AP52" s="77"/>
      <c r="AQ52" s="77"/>
      <c r="AR52" s="77"/>
      <c r="AS52" s="77"/>
      <c r="AT52" s="77"/>
      <c r="AU52" s="77"/>
      <c r="AV52" s="77"/>
      <c r="AW52" s="77"/>
      <c r="AX52" s="77"/>
      <c r="AY52" s="77"/>
      <c r="AZ52" s="77"/>
      <c r="BA52" s="58"/>
      <c r="BC52" s="401" t="s">
        <v>436</v>
      </c>
      <c r="BD52" s="401"/>
      <c r="BE52" s="401"/>
      <c r="BF52" s="401"/>
    </row>
    <row r="53" spans="1:64" x14ac:dyDescent="0.35">
      <c r="A53" s="64"/>
      <c r="B53" s="77"/>
      <c r="C53" s="52" t="s">
        <v>0</v>
      </c>
      <c r="D53" s="24">
        <v>1</v>
      </c>
      <c r="E53" s="52" t="s">
        <v>178</v>
      </c>
      <c r="F53" s="52"/>
      <c r="G53" s="52"/>
      <c r="H53" s="52"/>
      <c r="I53" s="52"/>
      <c r="J53" s="52"/>
      <c r="K53" s="52"/>
      <c r="L53" s="52"/>
      <c r="M53" s="52"/>
      <c r="N53" s="52"/>
      <c r="O53" s="52"/>
      <c r="P53" s="52"/>
      <c r="Q53" s="52"/>
      <c r="R53" s="52"/>
      <c r="S53" s="52"/>
      <c r="T53" s="52"/>
      <c r="U53" s="52"/>
      <c r="V53" s="52"/>
      <c r="W53" s="52"/>
      <c r="X53" s="52"/>
      <c r="Y53" s="52"/>
      <c r="Z53" s="52"/>
      <c r="AA53" s="52"/>
      <c r="AB53" s="77"/>
      <c r="AC53" s="52"/>
      <c r="AD53" s="52"/>
      <c r="AE53" s="53"/>
      <c r="AF53" s="53"/>
      <c r="AG53" s="53"/>
      <c r="AH53" s="53"/>
      <c r="AI53" s="53"/>
      <c r="AJ53" s="53"/>
      <c r="AK53" s="53"/>
      <c r="AL53" s="77"/>
      <c r="AM53" s="77"/>
      <c r="AN53" s="77"/>
      <c r="AO53" s="77"/>
      <c r="AP53" s="77"/>
      <c r="AQ53" s="77"/>
      <c r="AR53" s="77"/>
      <c r="AS53" s="77"/>
      <c r="AT53" s="77"/>
      <c r="AU53" s="77"/>
      <c r="AV53" s="77"/>
      <c r="AW53" s="77"/>
      <c r="AX53" s="77"/>
      <c r="AY53" s="77"/>
      <c r="AZ53" s="77"/>
      <c r="BA53" s="58"/>
    </row>
    <row r="54" spans="1:64" x14ac:dyDescent="0.35">
      <c r="A54" s="64"/>
      <c r="B54" s="77"/>
      <c r="C54" s="52" t="s">
        <v>0</v>
      </c>
      <c r="D54" s="24">
        <v>2</v>
      </c>
      <c r="E54" s="52" t="s">
        <v>179</v>
      </c>
      <c r="F54" s="52"/>
      <c r="G54" s="52"/>
      <c r="H54" s="52"/>
      <c r="I54" s="77"/>
      <c r="J54" s="77"/>
      <c r="K54" s="52"/>
      <c r="L54" s="52"/>
      <c r="M54" s="52"/>
      <c r="N54" s="52"/>
      <c r="O54" s="52"/>
      <c r="P54" s="52"/>
      <c r="Q54" s="52"/>
      <c r="R54" s="52"/>
      <c r="S54" s="52"/>
      <c r="T54" s="52"/>
      <c r="U54" s="52"/>
      <c r="V54" s="52"/>
      <c r="W54" s="52"/>
      <c r="X54" s="52"/>
      <c r="Y54" s="52"/>
      <c r="Z54" s="52"/>
      <c r="AA54" s="52"/>
      <c r="AB54" s="77"/>
      <c r="AC54" s="143" t="s">
        <v>4</v>
      </c>
      <c r="AD54" s="143" t="s">
        <v>437</v>
      </c>
      <c r="AE54" s="77"/>
      <c r="AF54" s="116"/>
      <c r="AG54" s="116"/>
      <c r="AH54" s="53"/>
      <c r="AI54" s="53"/>
      <c r="AJ54" s="53"/>
      <c r="AK54" s="53"/>
      <c r="AL54" s="77"/>
      <c r="AM54" s="77"/>
      <c r="AN54" s="77"/>
      <c r="AO54" s="77"/>
      <c r="AP54" s="77"/>
      <c r="AQ54" s="77"/>
      <c r="AR54" s="77"/>
      <c r="AS54" s="77"/>
      <c r="AT54" s="77"/>
      <c r="AU54" s="77"/>
      <c r="AV54" s="77"/>
      <c r="AW54" s="77"/>
      <c r="AX54" s="77"/>
      <c r="AY54" s="77"/>
      <c r="AZ54" s="77"/>
      <c r="BA54" s="58"/>
    </row>
    <row r="55" spans="1:64" x14ac:dyDescent="0.35">
      <c r="BA55" s="58"/>
      <c r="BC55" s="26" t="s">
        <v>785</v>
      </c>
      <c r="BD55" s="26"/>
      <c r="BE55" s="26"/>
      <c r="BF55" s="26"/>
      <c r="BG55" s="26"/>
    </row>
    <row r="56" spans="1:64" ht="16" thickBot="1" x14ac:dyDescent="0.4">
      <c r="BA56" s="58"/>
      <c r="BC56" s="17" t="s">
        <v>438</v>
      </c>
    </row>
    <row r="57" spans="1:64" x14ac:dyDescent="0.35">
      <c r="A57" s="49" t="s">
        <v>439</v>
      </c>
      <c r="B57" s="50" t="s">
        <v>231</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BA57" s="58"/>
      <c r="BC57" s="600" t="s">
        <v>144</v>
      </c>
      <c r="BD57" s="669" t="s">
        <v>440</v>
      </c>
      <c r="BE57" s="670"/>
      <c r="BF57" s="671"/>
      <c r="BG57" s="511" t="s">
        <v>441</v>
      </c>
    </row>
    <row r="58" spans="1:64" ht="16" thickBot="1" x14ac:dyDescent="0.4">
      <c r="A58" s="24"/>
      <c r="B58" s="52" t="s">
        <v>30</v>
      </c>
      <c r="C58" s="53" t="s">
        <v>31</v>
      </c>
      <c r="D58" s="53"/>
      <c r="E58" s="53"/>
      <c r="G58" s="53"/>
      <c r="H58" s="53"/>
      <c r="I58" s="53"/>
      <c r="J58" s="53"/>
      <c r="K58" s="53"/>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BA58" s="58"/>
      <c r="BC58" s="602"/>
      <c r="BD58" s="408"/>
      <c r="BE58" s="139" t="s">
        <v>179</v>
      </c>
      <c r="BF58" s="232"/>
      <c r="BG58" s="409" t="s">
        <v>178</v>
      </c>
    </row>
    <row r="59" spans="1:64" x14ac:dyDescent="0.35">
      <c r="A59" s="24"/>
      <c r="B59" s="24"/>
      <c r="C59" s="53" t="s">
        <v>32</v>
      </c>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K59" s="24"/>
      <c r="AL59" s="24"/>
      <c r="AM59" s="24"/>
      <c r="AN59" s="24"/>
      <c r="AO59" s="24"/>
      <c r="AP59" s="24"/>
      <c r="AQ59" s="24"/>
      <c r="AR59" s="24"/>
      <c r="AS59" s="24"/>
      <c r="AT59" s="24"/>
      <c r="AU59" s="24"/>
      <c r="AV59" s="24"/>
      <c r="AW59" s="24"/>
      <c r="AX59" s="24"/>
      <c r="AY59" s="24"/>
      <c r="BA59" s="58"/>
    </row>
    <row r="60" spans="1:64" x14ac:dyDescent="0.35">
      <c r="A60" s="24"/>
      <c r="B60" s="24"/>
      <c r="C60" s="59" t="s">
        <v>442</v>
      </c>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K60" s="24"/>
      <c r="AL60" s="24"/>
      <c r="AM60" s="24"/>
      <c r="AN60" s="24"/>
      <c r="AO60" s="24"/>
      <c r="AP60" s="24"/>
      <c r="AQ60" s="24"/>
      <c r="AR60" s="24"/>
      <c r="AS60" s="24"/>
      <c r="AT60" s="24"/>
      <c r="AU60" s="24"/>
      <c r="AV60" s="24"/>
      <c r="AW60" s="24"/>
      <c r="AX60" s="24"/>
      <c r="AY60" s="24"/>
      <c r="BA60" s="58"/>
    </row>
    <row r="61" spans="1:64" x14ac:dyDescent="0.35">
      <c r="A61" s="24"/>
      <c r="B61" s="24"/>
      <c r="C61" s="59"/>
      <c r="D61" s="24"/>
      <c r="E61" s="24"/>
      <c r="F61" s="24"/>
      <c r="G61" s="24"/>
      <c r="H61" s="24"/>
      <c r="I61" s="24"/>
      <c r="J61" s="24"/>
      <c r="K61" s="24"/>
      <c r="L61" s="24"/>
      <c r="M61" s="24"/>
      <c r="N61" s="24"/>
      <c r="O61" s="24"/>
      <c r="P61" s="24"/>
      <c r="Q61" s="24"/>
      <c r="R61" s="24"/>
      <c r="S61" s="24"/>
      <c r="T61" s="24"/>
      <c r="U61" s="24"/>
      <c r="V61" s="24"/>
      <c r="W61" s="24"/>
      <c r="X61" s="61"/>
      <c r="Y61" s="61"/>
      <c r="Z61" s="24"/>
      <c r="AD61" s="24"/>
      <c r="AE61" s="24"/>
      <c r="AF61" s="24"/>
      <c r="AG61" s="24"/>
      <c r="AH61" s="24"/>
      <c r="AI61" s="24"/>
      <c r="AJ61" s="24"/>
      <c r="AK61" s="24"/>
      <c r="AL61" s="24"/>
      <c r="AM61" s="24"/>
      <c r="AN61" s="24"/>
      <c r="AO61" s="24"/>
      <c r="AP61" s="24"/>
      <c r="AQ61" s="24"/>
      <c r="AY61" s="24"/>
      <c r="BA61" s="58"/>
    </row>
    <row r="62" spans="1:64" x14ac:dyDescent="0.35">
      <c r="A62" s="24"/>
      <c r="B62" s="24"/>
      <c r="C62" s="24"/>
      <c r="D62" s="24"/>
      <c r="E62" s="24"/>
      <c r="F62" s="24"/>
      <c r="G62" s="24"/>
      <c r="H62" s="24"/>
      <c r="I62" s="24"/>
      <c r="J62" s="24"/>
      <c r="K62" s="24"/>
      <c r="L62" s="24"/>
      <c r="M62" s="24"/>
      <c r="N62" s="24"/>
      <c r="O62" s="24"/>
      <c r="P62" s="62" t="s">
        <v>36</v>
      </c>
      <c r="Q62" s="62"/>
      <c r="R62" s="62"/>
      <c r="S62" s="62"/>
      <c r="T62" s="62"/>
      <c r="U62" s="62"/>
      <c r="V62" s="62"/>
      <c r="W62" s="62"/>
      <c r="X62" s="544" t="s">
        <v>38</v>
      </c>
      <c r="Y62" s="62"/>
      <c r="Z62" s="62"/>
      <c r="AA62" s="63"/>
      <c r="AB62" s="545" t="s">
        <v>40</v>
      </c>
      <c r="AC62" s="63"/>
      <c r="AD62" s="63"/>
      <c r="AE62" s="62"/>
      <c r="AF62" s="62"/>
      <c r="AH62" s="62"/>
      <c r="AI62" s="62"/>
      <c r="AJ62" s="546" t="s">
        <v>41</v>
      </c>
      <c r="AK62" s="62"/>
      <c r="AM62" s="24"/>
      <c r="AN62" s="24"/>
      <c r="AO62" s="24"/>
      <c r="AP62" s="24"/>
      <c r="AQ62" s="24"/>
      <c r="AR62" s="545" t="s">
        <v>43</v>
      </c>
      <c r="AS62" s="62"/>
      <c r="AT62" s="62"/>
      <c r="AU62" s="62"/>
      <c r="AV62" s="62"/>
      <c r="AW62" s="62"/>
      <c r="AX62" s="62"/>
      <c r="AY62" s="24"/>
      <c r="BA62" s="58"/>
      <c r="BC62" s="401" t="s">
        <v>443</v>
      </c>
      <c r="BD62" s="401"/>
      <c r="BE62" s="401"/>
      <c r="BF62" s="401"/>
      <c r="BG62" s="401"/>
      <c r="BH62" s="401"/>
      <c r="BI62" s="401"/>
      <c r="BJ62" s="134"/>
      <c r="BK62" s="134"/>
      <c r="BL62" s="134"/>
    </row>
    <row r="63" spans="1:64" x14ac:dyDescent="0.35">
      <c r="A63" s="24"/>
      <c r="B63" s="24"/>
      <c r="C63" s="24"/>
      <c r="D63" s="24"/>
      <c r="E63" s="62" t="s">
        <v>34</v>
      </c>
      <c r="F63" s="24"/>
      <c r="G63" s="24"/>
      <c r="H63" s="24"/>
      <c r="I63" s="63"/>
      <c r="J63" s="62"/>
      <c r="K63" s="62"/>
      <c r="L63" s="62"/>
      <c r="M63" s="544" t="s">
        <v>35</v>
      </c>
      <c r="N63" s="62"/>
      <c r="O63" s="62"/>
      <c r="P63" s="62" t="s">
        <v>37</v>
      </c>
      <c r="Q63" s="62"/>
      <c r="R63" s="63"/>
      <c r="S63" s="63"/>
      <c r="T63" s="63"/>
      <c r="U63" s="62"/>
      <c r="V63" s="62"/>
      <c r="W63" s="63"/>
      <c r="X63" s="544" t="s">
        <v>39</v>
      </c>
      <c r="Y63" s="62"/>
      <c r="Z63" s="62"/>
      <c r="AA63" s="62"/>
      <c r="AB63" s="545" t="s">
        <v>37</v>
      </c>
      <c r="AC63" s="62"/>
      <c r="AD63" s="62"/>
      <c r="AE63" s="62"/>
      <c r="AF63" s="62"/>
      <c r="AG63" s="62"/>
      <c r="AH63" s="62"/>
      <c r="AI63" s="62"/>
      <c r="AJ63" s="544" t="s">
        <v>42</v>
      </c>
      <c r="AK63" s="62"/>
      <c r="AL63" s="62"/>
      <c r="AM63" s="24"/>
      <c r="AN63" s="24"/>
      <c r="AO63" s="24"/>
      <c r="AP63" s="24"/>
      <c r="AQ63" s="24"/>
      <c r="AR63" s="544" t="s">
        <v>44</v>
      </c>
      <c r="AS63" s="63"/>
      <c r="AT63" s="63"/>
      <c r="AU63" s="63"/>
      <c r="AV63" s="63"/>
      <c r="AW63" s="63"/>
      <c r="AX63" s="63"/>
      <c r="AY63" s="24"/>
      <c r="BA63" s="58"/>
      <c r="BC63" s="401" t="s">
        <v>444</v>
      </c>
      <c r="BD63" s="401"/>
      <c r="BE63" s="401"/>
    </row>
    <row r="64" spans="1:64" x14ac:dyDescent="0.35">
      <c r="A64" s="24"/>
      <c r="B64" s="24"/>
      <c r="C64" s="53" t="s">
        <v>0</v>
      </c>
      <c r="D64" s="52">
        <v>1</v>
      </c>
      <c r="E64" s="66" t="s">
        <v>45</v>
      </c>
      <c r="F64" s="24"/>
      <c r="G64" s="67"/>
      <c r="H64" s="68"/>
      <c r="I64" s="68"/>
      <c r="J64" s="69">
        <v>2</v>
      </c>
      <c r="K64" s="70" t="s">
        <v>1</v>
      </c>
      <c r="L64" s="71">
        <v>0</v>
      </c>
      <c r="M64" s="71">
        <v>0</v>
      </c>
      <c r="N64" s="24"/>
      <c r="O64" s="91" t="s">
        <v>758</v>
      </c>
      <c r="P64" s="91" t="s">
        <v>82</v>
      </c>
      <c r="Q64" s="24"/>
      <c r="R64" s="66"/>
      <c r="S64" s="68"/>
      <c r="T64" s="69">
        <v>2</v>
      </c>
      <c r="U64" s="69">
        <v>0</v>
      </c>
      <c r="V64" s="70" t="s">
        <v>1</v>
      </c>
      <c r="W64" s="69">
        <v>0</v>
      </c>
      <c r="X64" s="69">
        <v>0</v>
      </c>
      <c r="Y64" s="24"/>
      <c r="Z64" s="72" t="s">
        <v>57</v>
      </c>
      <c r="AA64" s="72" t="s">
        <v>58</v>
      </c>
      <c r="AB64" s="72"/>
      <c r="AC64" s="24"/>
      <c r="AD64" s="66"/>
      <c r="AE64" s="68"/>
      <c r="AF64" s="69">
        <v>1</v>
      </c>
      <c r="AG64" s="69">
        <v>0</v>
      </c>
      <c r="AH64" s="70" t="s">
        <v>1</v>
      </c>
      <c r="AI64" s="69">
        <v>0</v>
      </c>
      <c r="AJ64" s="69">
        <v>0</v>
      </c>
      <c r="AK64" s="62"/>
      <c r="AL64" s="72"/>
      <c r="AM64" s="68">
        <v>2</v>
      </c>
      <c r="AN64" s="68">
        <v>0</v>
      </c>
      <c r="AO64" s="68">
        <v>0</v>
      </c>
      <c r="AP64" s="73" t="s">
        <v>1</v>
      </c>
      <c r="AQ64" s="68">
        <v>0</v>
      </c>
      <c r="AR64" s="68">
        <v>0</v>
      </c>
      <c r="AS64" s="74"/>
      <c r="AT64" s="74"/>
      <c r="AU64" s="74"/>
      <c r="AV64" s="74"/>
      <c r="AW64" s="74"/>
      <c r="AX64" s="74"/>
      <c r="BA64" s="58"/>
    </row>
    <row r="65" spans="1:59" x14ac:dyDescent="0.35">
      <c r="A65" s="24"/>
      <c r="B65" s="24"/>
      <c r="C65" s="53" t="s">
        <v>0</v>
      </c>
      <c r="D65" s="52">
        <v>2</v>
      </c>
      <c r="E65" s="66" t="s">
        <v>46</v>
      </c>
      <c r="F65" s="24"/>
      <c r="G65" s="67"/>
      <c r="H65" s="67"/>
      <c r="I65" s="67"/>
      <c r="J65" s="69">
        <v>1</v>
      </c>
      <c r="K65" s="70" t="s">
        <v>1</v>
      </c>
      <c r="L65" s="71">
        <v>0</v>
      </c>
      <c r="M65" s="71">
        <v>0</v>
      </c>
      <c r="N65" s="24"/>
      <c r="O65" s="91" t="s">
        <v>758</v>
      </c>
      <c r="P65" s="91" t="s">
        <v>82</v>
      </c>
      <c r="Q65" s="24"/>
      <c r="R65" s="66"/>
      <c r="S65" s="68"/>
      <c r="T65" s="69">
        <v>1</v>
      </c>
      <c r="U65" s="69">
        <v>0</v>
      </c>
      <c r="V65" s="70" t="s">
        <v>1</v>
      </c>
      <c r="W65" s="69">
        <v>0</v>
      </c>
      <c r="X65" s="69">
        <v>0</v>
      </c>
      <c r="Y65" s="24"/>
      <c r="Z65" s="72" t="s">
        <v>57</v>
      </c>
      <c r="AA65" s="72" t="s">
        <v>58</v>
      </c>
      <c r="AB65" s="72"/>
      <c r="AC65" s="24"/>
      <c r="AD65" s="66"/>
      <c r="AE65" s="68"/>
      <c r="AF65" s="69">
        <v>1</v>
      </c>
      <c r="AG65" s="69">
        <v>0</v>
      </c>
      <c r="AH65" s="70" t="s">
        <v>1</v>
      </c>
      <c r="AI65" s="69">
        <v>0</v>
      </c>
      <c r="AJ65" s="69">
        <v>0</v>
      </c>
      <c r="AK65" s="62"/>
      <c r="AL65" s="72"/>
      <c r="AM65" s="68">
        <v>1</v>
      </c>
      <c r="AN65" s="68">
        <v>0</v>
      </c>
      <c r="AO65" s="68">
        <v>0</v>
      </c>
      <c r="AP65" s="73" t="s">
        <v>1</v>
      </c>
      <c r="AQ65" s="68">
        <v>0</v>
      </c>
      <c r="AR65" s="68">
        <v>0</v>
      </c>
      <c r="AS65" s="74"/>
      <c r="AT65" s="74"/>
      <c r="AU65" s="74"/>
      <c r="AV65" s="74"/>
      <c r="AW65" s="74"/>
      <c r="AX65" s="74"/>
      <c r="BA65" s="58"/>
      <c r="BC65" s="46" t="s">
        <v>786</v>
      </c>
      <c r="BD65" s="26"/>
      <c r="BE65" s="26"/>
      <c r="BF65" s="26"/>
      <c r="BG65" s="47"/>
    </row>
    <row r="66" spans="1:59" ht="16" thickBot="1" x14ac:dyDescent="0.4">
      <c r="A66" s="24"/>
      <c r="B66" s="24"/>
      <c r="C66" s="53" t="s">
        <v>0</v>
      </c>
      <c r="D66" s="52">
        <v>3</v>
      </c>
      <c r="E66" s="66" t="s">
        <v>47</v>
      </c>
      <c r="F66" s="24"/>
      <c r="G66" s="67"/>
      <c r="H66" s="67"/>
      <c r="I66" s="67"/>
      <c r="J66" s="69">
        <v>1</v>
      </c>
      <c r="K66" s="70" t="s">
        <v>1</v>
      </c>
      <c r="L66" s="71">
        <v>0</v>
      </c>
      <c r="M66" s="71">
        <v>0</v>
      </c>
      <c r="N66" s="24"/>
      <c r="O66" s="91" t="s">
        <v>758</v>
      </c>
      <c r="P66" s="91" t="s">
        <v>82</v>
      </c>
      <c r="Q66" s="24"/>
      <c r="R66" s="66"/>
      <c r="S66" s="68"/>
      <c r="T66" s="69"/>
      <c r="U66" s="69">
        <v>5</v>
      </c>
      <c r="V66" s="70" t="s">
        <v>1</v>
      </c>
      <c r="W66" s="69">
        <v>0</v>
      </c>
      <c r="X66" s="69">
        <v>0</v>
      </c>
      <c r="Y66" s="24"/>
      <c r="Z66" s="72" t="s">
        <v>57</v>
      </c>
      <c r="AA66" s="72" t="s">
        <v>58</v>
      </c>
      <c r="AB66" s="72"/>
      <c r="AC66" s="24"/>
      <c r="AD66" s="66"/>
      <c r="AE66" s="68"/>
      <c r="AF66" s="69">
        <v>1</v>
      </c>
      <c r="AG66" s="69">
        <v>0</v>
      </c>
      <c r="AH66" s="70" t="s">
        <v>1</v>
      </c>
      <c r="AI66" s="69">
        <v>0</v>
      </c>
      <c r="AJ66" s="69">
        <v>0</v>
      </c>
      <c r="AK66" s="62"/>
      <c r="AL66" s="72"/>
      <c r="AM66" s="68"/>
      <c r="AN66" s="68">
        <v>5</v>
      </c>
      <c r="AO66" s="68">
        <v>0</v>
      </c>
      <c r="AP66" s="73" t="s">
        <v>1</v>
      </c>
      <c r="AQ66" s="68">
        <v>0</v>
      </c>
      <c r="AR66" s="68">
        <v>0</v>
      </c>
      <c r="AS66" s="74"/>
      <c r="AT66" s="74"/>
      <c r="AU66" s="74"/>
      <c r="AV66" s="74"/>
      <c r="AW66" s="74"/>
      <c r="AX66" s="74"/>
      <c r="BA66" s="58"/>
      <c r="BC66" s="24" t="s">
        <v>445</v>
      </c>
      <c r="BG66" s="48"/>
    </row>
    <row r="67" spans="1:59" ht="25.5" customHeight="1" x14ac:dyDescent="0.35">
      <c r="A67" s="24"/>
      <c r="B67" s="24"/>
      <c r="C67" s="53" t="s">
        <v>0</v>
      </c>
      <c r="D67" s="52">
        <v>4</v>
      </c>
      <c r="E67" s="66" t="s">
        <v>48</v>
      </c>
      <c r="F67" s="24"/>
      <c r="G67" s="67"/>
      <c r="H67" s="67"/>
      <c r="I67" s="67"/>
      <c r="J67" s="69">
        <v>1</v>
      </c>
      <c r="K67" s="70" t="s">
        <v>1</v>
      </c>
      <c r="L67" s="71">
        <v>0</v>
      </c>
      <c r="M67" s="71">
        <v>0</v>
      </c>
      <c r="N67" s="24"/>
      <c r="O67" s="91" t="s">
        <v>758</v>
      </c>
      <c r="P67" s="91" t="s">
        <v>82</v>
      </c>
      <c r="Q67" s="24"/>
      <c r="R67" s="66"/>
      <c r="S67" s="68"/>
      <c r="T67" s="69"/>
      <c r="U67" s="69">
        <v>3</v>
      </c>
      <c r="V67" s="70" t="s">
        <v>1</v>
      </c>
      <c r="W67" s="69">
        <v>0</v>
      </c>
      <c r="X67" s="69">
        <v>0</v>
      </c>
      <c r="Y67" s="24"/>
      <c r="Z67" s="72" t="s">
        <v>57</v>
      </c>
      <c r="AA67" s="72" t="s">
        <v>58</v>
      </c>
      <c r="AB67" s="72"/>
      <c r="AC67" s="24"/>
      <c r="AD67" s="66"/>
      <c r="AE67" s="68"/>
      <c r="AF67" s="69">
        <v>1</v>
      </c>
      <c r="AG67" s="69">
        <v>0</v>
      </c>
      <c r="AH67" s="70" t="s">
        <v>1</v>
      </c>
      <c r="AI67" s="69">
        <v>0</v>
      </c>
      <c r="AJ67" s="69">
        <v>0</v>
      </c>
      <c r="AK67" s="62"/>
      <c r="AL67" s="72"/>
      <c r="AM67" s="68"/>
      <c r="AN67" s="68">
        <v>3</v>
      </c>
      <c r="AO67" s="68">
        <v>0</v>
      </c>
      <c r="AP67" s="73" t="s">
        <v>1</v>
      </c>
      <c r="AQ67" s="68">
        <v>0</v>
      </c>
      <c r="AR67" s="68">
        <v>0</v>
      </c>
      <c r="AS67" s="74"/>
      <c r="AT67" s="74"/>
      <c r="AU67" s="74"/>
      <c r="AV67" s="74"/>
      <c r="AW67" s="74"/>
      <c r="AX67" s="74"/>
      <c r="BA67" s="58"/>
      <c r="BC67" s="518" t="s">
        <v>144</v>
      </c>
      <c r="BD67" s="288" t="s">
        <v>149</v>
      </c>
      <c r="BE67" s="595" t="s">
        <v>150</v>
      </c>
      <c r="BF67" s="596"/>
      <c r="BG67" s="51"/>
    </row>
    <row r="68" spans="1:59" x14ac:dyDescent="0.35">
      <c r="A68" s="24"/>
      <c r="B68" s="24"/>
      <c r="C68" s="53" t="s">
        <v>0</v>
      </c>
      <c r="D68" s="52">
        <v>5</v>
      </c>
      <c r="E68" s="66" t="s">
        <v>49</v>
      </c>
      <c r="F68" s="24"/>
      <c r="G68" s="67"/>
      <c r="H68" s="67"/>
      <c r="I68" s="67"/>
      <c r="J68" s="69">
        <v>1</v>
      </c>
      <c r="K68" s="70" t="s">
        <v>1</v>
      </c>
      <c r="L68" s="71">
        <v>0</v>
      </c>
      <c r="M68" s="71">
        <v>0</v>
      </c>
      <c r="N68" s="24"/>
      <c r="O68" s="91" t="s">
        <v>758</v>
      </c>
      <c r="P68" s="91" t="s">
        <v>82</v>
      </c>
      <c r="Q68" s="24"/>
      <c r="R68" s="66"/>
      <c r="S68" s="68"/>
      <c r="T68" s="69"/>
      <c r="U68" s="69">
        <v>2</v>
      </c>
      <c r="V68" s="70" t="s">
        <v>1</v>
      </c>
      <c r="W68" s="69">
        <v>0</v>
      </c>
      <c r="X68" s="69">
        <v>0</v>
      </c>
      <c r="Y68" s="24"/>
      <c r="Z68" s="72" t="s">
        <v>57</v>
      </c>
      <c r="AA68" s="72" t="s">
        <v>58</v>
      </c>
      <c r="AB68" s="72"/>
      <c r="AC68" s="24"/>
      <c r="AD68" s="66"/>
      <c r="AE68" s="68"/>
      <c r="AF68" s="69">
        <v>1</v>
      </c>
      <c r="AG68" s="69">
        <v>0</v>
      </c>
      <c r="AH68" s="70" t="s">
        <v>1</v>
      </c>
      <c r="AI68" s="69">
        <v>0</v>
      </c>
      <c r="AJ68" s="69">
        <v>0</v>
      </c>
      <c r="AK68" s="62"/>
      <c r="AL68" s="72"/>
      <c r="AM68" s="68"/>
      <c r="AN68" s="68">
        <v>2</v>
      </c>
      <c r="AO68" s="68">
        <v>0</v>
      </c>
      <c r="AP68" s="73" t="s">
        <v>1</v>
      </c>
      <c r="AQ68" s="68">
        <v>0</v>
      </c>
      <c r="AR68" s="68">
        <v>0</v>
      </c>
      <c r="AS68" s="74"/>
      <c r="AT68" s="74"/>
      <c r="AU68" s="74"/>
      <c r="AV68" s="74"/>
      <c r="AW68" s="74"/>
      <c r="AX68" s="74"/>
      <c r="BA68" s="58"/>
      <c r="BC68" s="54" t="s">
        <v>45</v>
      </c>
      <c r="BD68" s="55">
        <v>10</v>
      </c>
      <c r="BE68" s="55">
        <v>20</v>
      </c>
      <c r="BF68" s="56" t="s">
        <v>151</v>
      </c>
      <c r="BG68" s="57"/>
    </row>
    <row r="69" spans="1:59" x14ac:dyDescent="0.35">
      <c r="A69" s="24"/>
      <c r="B69" s="24"/>
      <c r="C69" s="24"/>
      <c r="D69" s="24"/>
      <c r="E69" s="24"/>
      <c r="F69" s="24"/>
      <c r="G69" s="61"/>
      <c r="H69" s="24"/>
      <c r="I69" s="24"/>
      <c r="J69" s="24"/>
      <c r="K69" s="24"/>
      <c r="L69" s="24"/>
      <c r="M69" s="24"/>
      <c r="N69" s="24"/>
      <c r="O69" s="24"/>
      <c r="P69" s="24"/>
      <c r="Q69" s="24"/>
      <c r="R69" s="24"/>
      <c r="S69" s="24"/>
      <c r="T69" s="24"/>
      <c r="U69" s="24"/>
      <c r="V69" s="24"/>
      <c r="W69" s="61"/>
      <c r="X69" s="61"/>
      <c r="Y69" s="61"/>
      <c r="BA69" s="58"/>
      <c r="BC69" s="54" t="s">
        <v>46</v>
      </c>
      <c r="BD69" s="55">
        <v>10</v>
      </c>
      <c r="BE69" s="55">
        <v>10</v>
      </c>
      <c r="BF69" s="56" t="s">
        <v>151</v>
      </c>
      <c r="BG69" s="57"/>
    </row>
    <row r="70" spans="1:59" x14ac:dyDescent="0.35">
      <c r="A70" s="24"/>
      <c r="B70" s="24"/>
      <c r="C70" s="24"/>
      <c r="D70" s="24"/>
      <c r="E70" s="24"/>
      <c r="F70" s="24"/>
      <c r="G70" s="61"/>
      <c r="H70" s="61"/>
      <c r="I70" s="61"/>
      <c r="J70" s="61"/>
      <c r="K70" s="24"/>
      <c r="L70" s="24"/>
      <c r="M70" s="63" t="s">
        <v>38</v>
      </c>
      <c r="N70" s="24"/>
      <c r="O70" s="24"/>
      <c r="P70" s="24"/>
      <c r="Q70" s="24"/>
      <c r="R70" s="62" t="s">
        <v>40</v>
      </c>
      <c r="S70" s="24"/>
      <c r="T70" s="24"/>
      <c r="U70" s="77"/>
      <c r="V70" s="77"/>
      <c r="W70" s="77"/>
      <c r="X70" s="77"/>
      <c r="Y70" s="77"/>
      <c r="Z70" s="64" t="s">
        <v>41</v>
      </c>
      <c r="AA70" s="24"/>
      <c r="AB70" s="24"/>
      <c r="AC70" s="24"/>
      <c r="AD70" s="61"/>
      <c r="AE70" s="61"/>
      <c r="AF70" s="61"/>
      <c r="AG70" s="24"/>
      <c r="AH70" s="62" t="s">
        <v>43</v>
      </c>
      <c r="BA70" s="58"/>
      <c r="BC70" s="54" t="s">
        <v>47</v>
      </c>
      <c r="BD70" s="55">
        <v>10</v>
      </c>
      <c r="BE70" s="60">
        <v>5</v>
      </c>
      <c r="BF70" s="56" t="s">
        <v>151</v>
      </c>
      <c r="BG70" s="57"/>
    </row>
    <row r="71" spans="1:59" x14ac:dyDescent="0.35">
      <c r="A71" s="24"/>
      <c r="B71" s="24"/>
      <c r="C71" s="53"/>
      <c r="D71" s="24"/>
      <c r="E71" s="62" t="s">
        <v>50</v>
      </c>
      <c r="F71" s="24"/>
      <c r="G71" s="61"/>
      <c r="H71" s="61"/>
      <c r="I71" s="61"/>
      <c r="J71" s="24"/>
      <c r="K71" s="24"/>
      <c r="L71" s="61"/>
      <c r="M71" s="63" t="s">
        <v>39</v>
      </c>
      <c r="N71" s="24"/>
      <c r="O71" s="24"/>
      <c r="P71" s="24"/>
      <c r="Q71" s="24"/>
      <c r="R71" s="62" t="s">
        <v>37</v>
      </c>
      <c r="S71" s="24"/>
      <c r="T71" s="24"/>
      <c r="U71" s="24"/>
      <c r="V71" s="24"/>
      <c r="W71" s="24"/>
      <c r="X71" s="24"/>
      <c r="Y71" s="24"/>
      <c r="Z71" s="63" t="s">
        <v>42</v>
      </c>
      <c r="AA71" s="24"/>
      <c r="AB71" s="24"/>
      <c r="AC71" s="24"/>
      <c r="AD71" s="61"/>
      <c r="AE71" s="24"/>
      <c r="AF71" s="61"/>
      <c r="AG71" s="24"/>
      <c r="AH71" s="63" t="s">
        <v>44</v>
      </c>
      <c r="BA71" s="58"/>
      <c r="BC71" s="54" t="s">
        <v>48</v>
      </c>
      <c r="BD71" s="55">
        <v>10</v>
      </c>
      <c r="BE71" s="60">
        <v>3</v>
      </c>
      <c r="BF71" s="56" t="s">
        <v>151</v>
      </c>
      <c r="BG71" s="57"/>
    </row>
    <row r="72" spans="1:59" x14ac:dyDescent="0.35">
      <c r="A72" s="24"/>
      <c r="B72" s="24"/>
      <c r="C72" s="53" t="s">
        <v>0</v>
      </c>
      <c r="D72" s="52">
        <v>1</v>
      </c>
      <c r="E72" s="66" t="s">
        <v>52</v>
      </c>
      <c r="F72" s="24"/>
      <c r="G72" s="66"/>
      <c r="H72" s="68"/>
      <c r="I72" s="69">
        <v>1</v>
      </c>
      <c r="J72" s="69">
        <v>0</v>
      </c>
      <c r="K72" s="70" t="s">
        <v>1</v>
      </c>
      <c r="L72" s="69">
        <v>0</v>
      </c>
      <c r="M72" s="69">
        <v>0</v>
      </c>
      <c r="N72" s="24"/>
      <c r="O72" s="72" t="s">
        <v>57</v>
      </c>
      <c r="P72" s="72" t="s">
        <v>58</v>
      </c>
      <c r="Q72" s="72"/>
      <c r="R72" s="72"/>
      <c r="S72" s="24"/>
      <c r="T72" s="66"/>
      <c r="U72" s="68"/>
      <c r="V72" s="68"/>
      <c r="W72" s="69">
        <v>1</v>
      </c>
      <c r="X72" s="70" t="s">
        <v>1</v>
      </c>
      <c r="Y72" s="69">
        <v>0</v>
      </c>
      <c r="Z72" s="69">
        <v>0</v>
      </c>
      <c r="AA72" s="24"/>
      <c r="AB72" s="66"/>
      <c r="AC72" s="68"/>
      <c r="AD72" s="68">
        <v>1</v>
      </c>
      <c r="AE72" s="68">
        <v>0</v>
      </c>
      <c r="AF72" s="73" t="s">
        <v>1</v>
      </c>
      <c r="AG72" s="68">
        <v>0</v>
      </c>
      <c r="AH72" s="68">
        <v>0</v>
      </c>
      <c r="BA72" s="58"/>
      <c r="BC72" s="54" t="s">
        <v>49</v>
      </c>
      <c r="BD72" s="55">
        <v>10</v>
      </c>
      <c r="BE72" s="65">
        <v>2</v>
      </c>
      <c r="BF72" s="56" t="s">
        <v>151</v>
      </c>
      <c r="BG72" s="57"/>
    </row>
    <row r="73" spans="1:59" x14ac:dyDescent="0.35">
      <c r="A73" s="24"/>
      <c r="B73" s="24"/>
      <c r="C73" s="53" t="s">
        <v>0</v>
      </c>
      <c r="D73" s="52">
        <v>2</v>
      </c>
      <c r="E73" s="66" t="s">
        <v>53</v>
      </c>
      <c r="F73" s="24"/>
      <c r="G73" s="66"/>
      <c r="H73" s="68"/>
      <c r="I73" s="69"/>
      <c r="J73" s="69">
        <v>5</v>
      </c>
      <c r="K73" s="70" t="s">
        <v>1</v>
      </c>
      <c r="L73" s="69">
        <v>0</v>
      </c>
      <c r="M73" s="69">
        <v>0</v>
      </c>
      <c r="N73" s="24"/>
      <c r="O73" s="72" t="s">
        <v>57</v>
      </c>
      <c r="P73" s="72" t="s">
        <v>58</v>
      </c>
      <c r="Q73" s="72"/>
      <c r="R73" s="72"/>
      <c r="S73" s="24"/>
      <c r="T73" s="66"/>
      <c r="U73" s="68"/>
      <c r="V73" s="68"/>
      <c r="W73" s="69">
        <v>1</v>
      </c>
      <c r="X73" s="70" t="s">
        <v>1</v>
      </c>
      <c r="Y73" s="69">
        <v>0</v>
      </c>
      <c r="Z73" s="69">
        <v>0</v>
      </c>
      <c r="AA73" s="24"/>
      <c r="AB73" s="66"/>
      <c r="AC73" s="68"/>
      <c r="AD73" s="68"/>
      <c r="AE73" s="68">
        <v>5</v>
      </c>
      <c r="AF73" s="73" t="s">
        <v>1</v>
      </c>
      <c r="AG73" s="68">
        <v>0</v>
      </c>
      <c r="AH73" s="68">
        <v>0</v>
      </c>
      <c r="BA73" s="58"/>
      <c r="BC73" s="54" t="s">
        <v>52</v>
      </c>
      <c r="BD73" s="65">
        <v>1</v>
      </c>
      <c r="BE73" s="65">
        <v>10</v>
      </c>
      <c r="BF73" s="56" t="s">
        <v>151</v>
      </c>
      <c r="BG73" s="57"/>
    </row>
    <row r="74" spans="1:59" x14ac:dyDescent="0.35">
      <c r="A74" s="24"/>
      <c r="B74" s="24"/>
      <c r="C74" s="53" t="s">
        <v>0</v>
      </c>
      <c r="D74" s="52">
        <v>3</v>
      </c>
      <c r="E74" s="66" t="s">
        <v>54</v>
      </c>
      <c r="F74" s="24"/>
      <c r="G74" s="66"/>
      <c r="H74" s="68"/>
      <c r="I74" s="69"/>
      <c r="J74" s="69">
        <v>3</v>
      </c>
      <c r="K74" s="70" t="s">
        <v>1</v>
      </c>
      <c r="L74" s="69">
        <v>0</v>
      </c>
      <c r="M74" s="69">
        <v>0</v>
      </c>
      <c r="N74" s="24"/>
      <c r="O74" s="72" t="s">
        <v>57</v>
      </c>
      <c r="P74" s="72" t="s">
        <v>58</v>
      </c>
      <c r="Q74" s="72"/>
      <c r="R74" s="72"/>
      <c r="S74" s="24"/>
      <c r="T74" s="66"/>
      <c r="U74" s="68"/>
      <c r="V74" s="68"/>
      <c r="W74" s="69">
        <v>1</v>
      </c>
      <c r="X74" s="70" t="s">
        <v>1</v>
      </c>
      <c r="Y74" s="69">
        <v>0</v>
      </c>
      <c r="Z74" s="69">
        <v>0</v>
      </c>
      <c r="AA74" s="24"/>
      <c r="AB74" s="66"/>
      <c r="AC74" s="68"/>
      <c r="AD74" s="68"/>
      <c r="AE74" s="68">
        <v>3</v>
      </c>
      <c r="AF74" s="73" t="s">
        <v>1</v>
      </c>
      <c r="AG74" s="68">
        <v>0</v>
      </c>
      <c r="AH74" s="68">
        <v>0</v>
      </c>
      <c r="BA74" s="58"/>
      <c r="BC74" s="54" t="s">
        <v>53</v>
      </c>
      <c r="BD74" s="65">
        <v>1</v>
      </c>
      <c r="BE74" s="65">
        <v>5</v>
      </c>
      <c r="BF74" s="56" t="s">
        <v>151</v>
      </c>
      <c r="BG74" s="57"/>
    </row>
    <row r="75" spans="1:59" x14ac:dyDescent="0.35">
      <c r="A75" s="24"/>
      <c r="B75" s="24"/>
      <c r="C75" s="53" t="s">
        <v>0</v>
      </c>
      <c r="D75" s="52">
        <v>4</v>
      </c>
      <c r="E75" s="66" t="s">
        <v>55</v>
      </c>
      <c r="F75" s="24"/>
      <c r="G75" s="66"/>
      <c r="H75" s="68"/>
      <c r="I75" s="69"/>
      <c r="J75" s="69">
        <v>1</v>
      </c>
      <c r="K75" s="70" t="s">
        <v>1</v>
      </c>
      <c r="L75" s="69">
        <v>0</v>
      </c>
      <c r="M75" s="69">
        <v>0</v>
      </c>
      <c r="N75" s="24"/>
      <c r="O75" s="72" t="s">
        <v>57</v>
      </c>
      <c r="P75" s="72" t="s">
        <v>58</v>
      </c>
      <c r="Q75" s="72"/>
      <c r="R75" s="72"/>
      <c r="S75" s="24"/>
      <c r="T75" s="66"/>
      <c r="U75" s="68"/>
      <c r="V75" s="68"/>
      <c r="W75" s="69">
        <v>1</v>
      </c>
      <c r="X75" s="70" t="s">
        <v>1</v>
      </c>
      <c r="Y75" s="69">
        <v>0</v>
      </c>
      <c r="Z75" s="69">
        <v>0</v>
      </c>
      <c r="AA75" s="24"/>
      <c r="AB75" s="66"/>
      <c r="AC75" s="68"/>
      <c r="AD75" s="68"/>
      <c r="AE75" s="68">
        <v>1</v>
      </c>
      <c r="AF75" s="73" t="s">
        <v>1</v>
      </c>
      <c r="AG75" s="68">
        <v>0</v>
      </c>
      <c r="AH75" s="68">
        <v>0</v>
      </c>
      <c r="BA75" s="58"/>
      <c r="BC75" s="54" t="s">
        <v>54</v>
      </c>
      <c r="BD75" s="65">
        <v>1</v>
      </c>
      <c r="BE75" s="65">
        <v>3</v>
      </c>
      <c r="BF75" s="56" t="s">
        <v>151</v>
      </c>
      <c r="BG75" s="57"/>
    </row>
    <row r="76" spans="1:59" x14ac:dyDescent="0.35">
      <c r="A76" s="24"/>
      <c r="B76" s="24"/>
      <c r="C76" s="53" t="s">
        <v>0</v>
      </c>
      <c r="D76" s="52">
        <v>5</v>
      </c>
      <c r="E76" s="72" t="s">
        <v>56</v>
      </c>
      <c r="F76" s="24"/>
      <c r="G76" s="66"/>
      <c r="H76" s="68"/>
      <c r="I76" s="69"/>
      <c r="J76" s="69">
        <v>1</v>
      </c>
      <c r="K76" s="70" t="s">
        <v>1</v>
      </c>
      <c r="L76" s="69">
        <v>0</v>
      </c>
      <c r="M76" s="69">
        <v>0</v>
      </c>
      <c r="N76" s="24"/>
      <c r="O76" s="72" t="s">
        <v>57</v>
      </c>
      <c r="P76" s="72" t="s">
        <v>58</v>
      </c>
      <c r="Q76" s="72"/>
      <c r="R76" s="72"/>
      <c r="S76" s="24"/>
      <c r="T76" s="66"/>
      <c r="U76" s="68"/>
      <c r="V76" s="68"/>
      <c r="W76" s="69">
        <v>1</v>
      </c>
      <c r="X76" s="70" t="s">
        <v>1</v>
      </c>
      <c r="Y76" s="69">
        <v>0</v>
      </c>
      <c r="Z76" s="69">
        <v>0</v>
      </c>
      <c r="AA76" s="24"/>
      <c r="AB76" s="66"/>
      <c r="AC76" s="68"/>
      <c r="AD76" s="68"/>
      <c r="AE76" s="68">
        <v>1</v>
      </c>
      <c r="AF76" s="73" t="s">
        <v>1</v>
      </c>
      <c r="AG76" s="68">
        <v>0</v>
      </c>
      <c r="AH76" s="68">
        <v>0</v>
      </c>
      <c r="BA76" s="58"/>
      <c r="BC76" s="54" t="s">
        <v>55</v>
      </c>
      <c r="BD76" s="65">
        <v>1</v>
      </c>
      <c r="BE76" s="65">
        <v>1</v>
      </c>
      <c r="BF76" s="56" t="s">
        <v>151</v>
      </c>
    </row>
    <row r="77" spans="1:59" x14ac:dyDescent="0.35">
      <c r="BA77" s="58"/>
      <c r="BC77" s="75" t="s">
        <v>787</v>
      </c>
      <c r="BD77" s="76">
        <v>1</v>
      </c>
      <c r="BE77" s="76">
        <v>1</v>
      </c>
      <c r="BF77" s="56" t="s">
        <v>151</v>
      </c>
    </row>
    <row r="78" spans="1:59" x14ac:dyDescent="0.35">
      <c r="A78" s="49" t="s">
        <v>59</v>
      </c>
      <c r="B78" s="50" t="s">
        <v>60</v>
      </c>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BA78" s="58"/>
      <c r="BC78" s="54" t="s">
        <v>75</v>
      </c>
      <c r="BD78" s="65">
        <v>50</v>
      </c>
      <c r="BE78" s="65">
        <v>2</v>
      </c>
      <c r="BF78" s="56" t="s">
        <v>154</v>
      </c>
    </row>
    <row r="79" spans="1:59" x14ac:dyDescent="0.35">
      <c r="A79" s="62"/>
      <c r="B79" s="52" t="s">
        <v>30</v>
      </c>
      <c r="D79" s="53"/>
      <c r="E79" s="53" t="s">
        <v>31</v>
      </c>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BA79" s="58"/>
      <c r="BC79" s="54" t="s">
        <v>76</v>
      </c>
      <c r="BD79" s="65">
        <v>50</v>
      </c>
      <c r="BE79" s="65">
        <v>5</v>
      </c>
      <c r="BF79" s="56" t="s">
        <v>154</v>
      </c>
    </row>
    <row r="80" spans="1:59" x14ac:dyDescent="0.35">
      <c r="A80" s="24"/>
      <c r="B80" s="24"/>
      <c r="C80" s="53" t="s">
        <v>32</v>
      </c>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61"/>
      <c r="AU80" s="24"/>
      <c r="AV80" s="24"/>
      <c r="AW80" s="24"/>
      <c r="AX80" s="24"/>
      <c r="AY80" s="24"/>
      <c r="BA80" s="58"/>
      <c r="BC80" s="54" t="s">
        <v>77</v>
      </c>
      <c r="BD80" s="76">
        <v>30</v>
      </c>
      <c r="BE80" s="76">
        <v>4</v>
      </c>
      <c r="BF80" s="56" t="s">
        <v>154</v>
      </c>
    </row>
    <row r="81" spans="1:59" x14ac:dyDescent="0.35">
      <c r="A81" s="24"/>
      <c r="B81" s="24"/>
      <c r="C81" s="59" t="s">
        <v>61</v>
      </c>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61"/>
      <c r="AU81" s="24"/>
      <c r="AV81" s="24"/>
      <c r="AW81" s="24"/>
      <c r="AX81" s="24"/>
      <c r="AY81" s="24"/>
      <c r="BA81" s="58"/>
      <c r="BC81" s="54" t="s">
        <v>78</v>
      </c>
      <c r="BD81" s="76">
        <v>50</v>
      </c>
      <c r="BE81" s="76">
        <v>6</v>
      </c>
      <c r="BF81" s="56" t="s">
        <v>154</v>
      </c>
    </row>
    <row r="82" spans="1:59" x14ac:dyDescent="0.35">
      <c r="A82" s="81"/>
      <c r="B82" s="81"/>
      <c r="C82" s="82"/>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3"/>
      <c r="AU82" s="81"/>
      <c r="AV82" s="81"/>
      <c r="AW82" s="81"/>
      <c r="AX82" s="81"/>
      <c r="AY82" s="81"/>
      <c r="BA82" s="58"/>
      <c r="BC82" s="54" t="s">
        <v>79</v>
      </c>
      <c r="BD82" s="76">
        <v>50</v>
      </c>
      <c r="BE82" s="76">
        <v>3</v>
      </c>
      <c r="BF82" s="56" t="s">
        <v>154</v>
      </c>
    </row>
    <row r="83" spans="1:59" x14ac:dyDescent="0.35">
      <c r="A83" s="81"/>
      <c r="B83" s="81"/>
      <c r="C83" s="82"/>
      <c r="D83" s="81"/>
      <c r="E83" s="81"/>
      <c r="F83" s="81"/>
      <c r="G83" s="81" t="s">
        <v>62</v>
      </c>
      <c r="H83" s="81"/>
      <c r="I83" s="81"/>
      <c r="J83" s="81"/>
      <c r="K83" s="81"/>
      <c r="L83" s="81"/>
      <c r="M83" s="81" t="s">
        <v>62</v>
      </c>
      <c r="N83" s="81"/>
      <c r="O83" s="81"/>
      <c r="P83" s="81"/>
      <c r="R83" s="81"/>
      <c r="S83" s="81" t="s">
        <v>62</v>
      </c>
      <c r="T83" s="81"/>
      <c r="U83" s="81"/>
      <c r="V83" s="81"/>
      <c r="X83" s="81"/>
      <c r="Y83" s="81" t="s">
        <v>62</v>
      </c>
      <c r="Z83" s="81"/>
      <c r="AA83" s="81"/>
      <c r="AB83" s="81"/>
      <c r="AD83" s="81"/>
      <c r="AE83" s="81"/>
      <c r="AF83" s="81"/>
      <c r="AG83" s="81"/>
      <c r="AH83" s="81"/>
      <c r="AJ83" s="81"/>
      <c r="AK83" s="81"/>
      <c r="AL83" s="81"/>
      <c r="AM83" s="85"/>
      <c r="AN83" s="81"/>
      <c r="AO83" s="81"/>
      <c r="AP83" s="81"/>
      <c r="AQ83" s="81"/>
      <c r="AR83" s="81"/>
      <c r="AS83" s="81"/>
      <c r="AT83" s="83"/>
      <c r="AU83" s="24"/>
      <c r="AV83" s="24"/>
      <c r="AW83" s="24"/>
      <c r="AX83" s="24"/>
      <c r="BA83" s="58"/>
      <c r="BC83" s="54" t="s">
        <v>88</v>
      </c>
      <c r="BD83" s="76">
        <v>8</v>
      </c>
      <c r="BE83" s="76">
        <v>5</v>
      </c>
      <c r="BF83" s="56" t="s">
        <v>152</v>
      </c>
    </row>
    <row r="84" spans="1:59" x14ac:dyDescent="0.35">
      <c r="A84" s="81"/>
      <c r="B84" s="81"/>
      <c r="C84" s="82"/>
      <c r="D84" s="81"/>
      <c r="E84" s="81"/>
      <c r="F84" s="81"/>
      <c r="G84" s="81" t="s">
        <v>63</v>
      </c>
      <c r="H84" s="81"/>
      <c r="I84" s="81"/>
      <c r="J84" s="81"/>
      <c r="K84" s="81"/>
      <c r="L84" s="81"/>
      <c r="M84" s="81" t="s">
        <v>65</v>
      </c>
      <c r="N84" s="81"/>
      <c r="O84" s="81"/>
      <c r="P84" s="81"/>
      <c r="R84" s="81"/>
      <c r="S84" s="81" t="s">
        <v>67</v>
      </c>
      <c r="T84" s="81"/>
      <c r="U84" s="81"/>
      <c r="V84" s="81"/>
      <c r="X84" s="81"/>
      <c r="Y84" s="83" t="s">
        <v>69</v>
      </c>
      <c r="Z84" s="81"/>
      <c r="AA84" s="81"/>
      <c r="AB84" s="81"/>
      <c r="AD84" s="81"/>
      <c r="AE84" s="81"/>
      <c r="AF84" s="81"/>
      <c r="AG84" s="81"/>
      <c r="AH84" s="81"/>
      <c r="AI84" s="81" t="s">
        <v>62</v>
      </c>
      <c r="AJ84" s="83"/>
      <c r="AK84" s="83"/>
      <c r="AL84" s="83"/>
      <c r="AM84" s="85"/>
      <c r="AN84" s="81"/>
      <c r="AO84" s="81"/>
      <c r="AP84" s="83"/>
      <c r="AQ84" s="81"/>
      <c r="AR84" s="83"/>
      <c r="AT84" s="83"/>
      <c r="AU84" s="24"/>
      <c r="AV84" s="24"/>
      <c r="AW84" s="24"/>
      <c r="AX84" s="24"/>
      <c r="BA84" s="58"/>
      <c r="BC84" s="54" t="s">
        <v>89</v>
      </c>
      <c r="BD84" s="76">
        <v>1</v>
      </c>
      <c r="BE84" s="76">
        <v>30</v>
      </c>
      <c r="BF84" s="56" t="s">
        <v>153</v>
      </c>
    </row>
    <row r="85" spans="1:59" x14ac:dyDescent="0.35">
      <c r="A85" s="81"/>
      <c r="B85" s="81"/>
      <c r="C85" s="81"/>
      <c r="D85" s="81"/>
      <c r="E85" s="81"/>
      <c r="F85" s="81"/>
      <c r="G85" s="81" t="s">
        <v>64</v>
      </c>
      <c r="H85" s="81"/>
      <c r="I85" s="81"/>
      <c r="J85" s="81"/>
      <c r="K85" s="81"/>
      <c r="L85" s="81"/>
      <c r="M85" s="81" t="s">
        <v>66</v>
      </c>
      <c r="N85" s="81"/>
      <c r="O85" s="81"/>
      <c r="P85" s="81"/>
      <c r="R85" s="81"/>
      <c r="S85" s="87" t="s">
        <v>68</v>
      </c>
      <c r="T85" s="81"/>
      <c r="U85" s="81"/>
      <c r="V85" s="81"/>
      <c r="X85" s="81"/>
      <c r="Y85" s="83" t="s">
        <v>70</v>
      </c>
      <c r="Z85" s="81"/>
      <c r="AA85" s="81"/>
      <c r="AB85" s="81"/>
      <c r="AD85" s="81"/>
      <c r="AE85" s="88"/>
      <c r="AF85" s="88"/>
      <c r="AG85" s="81"/>
      <c r="AH85" s="81"/>
      <c r="AI85" s="83" t="s">
        <v>71</v>
      </c>
      <c r="AJ85" s="85"/>
      <c r="AK85" s="85"/>
      <c r="AL85" s="85"/>
      <c r="AM85" s="85"/>
      <c r="AN85" s="81"/>
      <c r="AO85" s="81"/>
      <c r="AP85" s="85"/>
      <c r="AQ85" s="62" t="s">
        <v>41</v>
      </c>
      <c r="AR85" s="85"/>
      <c r="AT85" s="83"/>
      <c r="AU85" s="24"/>
      <c r="AV85" s="24"/>
      <c r="AW85" s="24"/>
      <c r="AX85" s="24"/>
      <c r="AY85" s="62" t="s">
        <v>43</v>
      </c>
      <c r="BA85" s="58"/>
      <c r="BC85" s="54" t="s">
        <v>146</v>
      </c>
      <c r="BD85" s="76">
        <v>10</v>
      </c>
      <c r="BE85" s="76">
        <v>5</v>
      </c>
      <c r="BF85" s="56" t="s">
        <v>152</v>
      </c>
    </row>
    <row r="86" spans="1:59" x14ac:dyDescent="0.35">
      <c r="A86" s="81"/>
      <c r="B86" s="81"/>
      <c r="C86" s="81"/>
      <c r="D86" s="81"/>
      <c r="E86" s="62" t="s">
        <v>74</v>
      </c>
      <c r="F86" s="93"/>
      <c r="G86" s="93" t="s">
        <v>73</v>
      </c>
      <c r="H86" s="93"/>
      <c r="I86" s="93"/>
      <c r="J86" s="93"/>
      <c r="K86" s="93"/>
      <c r="L86" s="93"/>
      <c r="M86" s="94"/>
      <c r="N86" s="82"/>
      <c r="O86" s="93"/>
      <c r="P86" s="95"/>
      <c r="Q86" s="82"/>
      <c r="R86" s="93"/>
      <c r="S86" s="81" t="s">
        <v>66</v>
      </c>
      <c r="T86" s="93"/>
      <c r="U86" s="93"/>
      <c r="V86" s="93"/>
      <c r="W86" s="93"/>
      <c r="X86" s="93"/>
      <c r="Y86" s="81" t="s">
        <v>66</v>
      </c>
      <c r="Z86" s="96"/>
      <c r="AA86" s="96"/>
      <c r="AB86" s="96"/>
      <c r="AC86" s="93"/>
      <c r="AD86" s="93"/>
      <c r="AE86" s="82"/>
      <c r="AF86" s="96"/>
      <c r="AG86" s="93"/>
      <c r="AH86" s="96"/>
      <c r="AI86" s="82" t="s">
        <v>72</v>
      </c>
      <c r="AJ86" s="93"/>
      <c r="AK86" s="93"/>
      <c r="AL86" s="93"/>
      <c r="AM86" s="93"/>
      <c r="AN86" s="93"/>
      <c r="AO86" s="93"/>
      <c r="AP86" s="93"/>
      <c r="AQ86" s="97" t="s">
        <v>42</v>
      </c>
      <c r="AR86" s="93"/>
      <c r="AS86" s="93"/>
      <c r="AT86" s="82"/>
      <c r="AU86" s="82"/>
      <c r="AV86" s="93"/>
      <c r="AW86" s="82"/>
      <c r="AX86" s="93"/>
      <c r="AY86" s="97" t="s">
        <v>44</v>
      </c>
      <c r="BA86" s="58"/>
      <c r="BC86" s="54" t="s">
        <v>147</v>
      </c>
      <c r="BD86" s="76">
        <v>10</v>
      </c>
      <c r="BE86" s="76">
        <v>1</v>
      </c>
      <c r="BF86" s="56" t="s">
        <v>152</v>
      </c>
    </row>
    <row r="87" spans="1:59" x14ac:dyDescent="0.35">
      <c r="A87" s="24"/>
      <c r="B87" s="24"/>
      <c r="C87" s="53" t="s">
        <v>0</v>
      </c>
      <c r="D87" s="52">
        <v>1</v>
      </c>
      <c r="E87" s="66" t="s">
        <v>75</v>
      </c>
      <c r="F87" s="81"/>
      <c r="G87" s="66"/>
      <c r="H87" s="66"/>
      <c r="I87" s="66"/>
      <c r="J87" s="98">
        <v>1</v>
      </c>
      <c r="K87" s="98">
        <v>0</v>
      </c>
      <c r="L87" s="24"/>
      <c r="M87" s="66"/>
      <c r="N87" s="66"/>
      <c r="O87" s="66"/>
      <c r="P87" s="66"/>
      <c r="Q87" s="98">
        <v>5</v>
      </c>
      <c r="R87" s="24"/>
      <c r="S87" s="66"/>
      <c r="T87" s="66"/>
      <c r="U87" s="66"/>
      <c r="V87" s="66"/>
      <c r="W87" s="98">
        <v>3</v>
      </c>
      <c r="X87" s="24"/>
      <c r="Y87" s="66"/>
      <c r="Z87" s="66"/>
      <c r="AA87" s="66"/>
      <c r="AB87" s="98">
        <v>1</v>
      </c>
      <c r="AC87" s="98">
        <v>0</v>
      </c>
      <c r="AD87" s="24"/>
      <c r="AE87" s="66"/>
      <c r="AF87" s="66"/>
      <c r="AG87" s="66"/>
      <c r="AH87" s="66"/>
      <c r="AI87" s="66">
        <v>2</v>
      </c>
      <c r="AJ87" s="24"/>
      <c r="AK87" s="68"/>
      <c r="AL87" s="68"/>
      <c r="AM87" s="69">
        <v>5</v>
      </c>
      <c r="AN87" s="69">
        <v>0</v>
      </c>
      <c r="AO87" s="73" t="s">
        <v>1</v>
      </c>
      <c r="AP87" s="69">
        <v>0</v>
      </c>
      <c r="AQ87" s="69">
        <v>0</v>
      </c>
      <c r="AR87" s="24"/>
      <c r="AS87" s="99"/>
      <c r="AT87" s="68">
        <v>1</v>
      </c>
      <c r="AU87" s="100">
        <v>0</v>
      </c>
      <c r="AV87" s="68">
        <v>0</v>
      </c>
      <c r="AW87" s="73" t="s">
        <v>1</v>
      </c>
      <c r="AX87" s="68">
        <v>0</v>
      </c>
      <c r="AY87" s="68">
        <v>0</v>
      </c>
      <c r="BA87" s="58"/>
      <c r="BC87" s="54" t="s">
        <v>788</v>
      </c>
      <c r="BD87" s="76">
        <v>5</v>
      </c>
      <c r="BE87" s="76">
        <v>1</v>
      </c>
      <c r="BF87" s="56" t="s">
        <v>152</v>
      </c>
    </row>
    <row r="88" spans="1:59" ht="16" thickBot="1" x14ac:dyDescent="0.4">
      <c r="A88" s="24"/>
      <c r="B88" s="24"/>
      <c r="C88" s="53" t="s">
        <v>0</v>
      </c>
      <c r="D88" s="52">
        <v>2</v>
      </c>
      <c r="E88" s="66" t="s">
        <v>76</v>
      </c>
      <c r="F88" s="81"/>
      <c r="G88" s="66"/>
      <c r="H88" s="66"/>
      <c r="I88" s="66"/>
      <c r="J88" s="98">
        <v>1</v>
      </c>
      <c r="K88" s="98">
        <v>0</v>
      </c>
      <c r="L88" s="24"/>
      <c r="M88" s="66"/>
      <c r="N88" s="66"/>
      <c r="O88" s="66"/>
      <c r="P88" s="66"/>
      <c r="Q88" s="98">
        <v>3</v>
      </c>
      <c r="R88" s="24"/>
      <c r="S88" s="66"/>
      <c r="T88" s="66"/>
      <c r="U88" s="66"/>
      <c r="V88" s="66"/>
      <c r="W88" s="98">
        <v>3</v>
      </c>
      <c r="X88" s="24"/>
      <c r="Y88" s="66"/>
      <c r="Z88" s="66"/>
      <c r="AA88" s="66"/>
      <c r="AB88" s="98"/>
      <c r="AC88" s="98">
        <v>5</v>
      </c>
      <c r="AD88" s="24"/>
      <c r="AE88" s="66"/>
      <c r="AF88" s="66"/>
      <c r="AG88" s="66"/>
      <c r="AH88" s="66"/>
      <c r="AI88" s="66">
        <v>5</v>
      </c>
      <c r="AJ88" s="24"/>
      <c r="AK88" s="68"/>
      <c r="AL88" s="68"/>
      <c r="AM88" s="69">
        <v>5</v>
      </c>
      <c r="AN88" s="69">
        <v>0</v>
      </c>
      <c r="AO88" s="73" t="s">
        <v>1</v>
      </c>
      <c r="AP88" s="69">
        <v>0</v>
      </c>
      <c r="AQ88" s="69">
        <v>0</v>
      </c>
      <c r="AR88" s="24"/>
      <c r="AS88" s="99"/>
      <c r="AT88" s="68">
        <v>2</v>
      </c>
      <c r="AU88" s="100">
        <v>5</v>
      </c>
      <c r="AV88" s="68">
        <v>0</v>
      </c>
      <c r="AW88" s="73" t="s">
        <v>1</v>
      </c>
      <c r="AX88" s="68">
        <v>0</v>
      </c>
      <c r="AY88" s="68">
        <v>0</v>
      </c>
      <c r="BA88" s="58"/>
      <c r="BC88" s="78" t="s">
        <v>97</v>
      </c>
      <c r="BD88" s="79">
        <v>1</v>
      </c>
      <c r="BE88" s="79">
        <v>2</v>
      </c>
      <c r="BF88" s="56" t="s">
        <v>152</v>
      </c>
      <c r="BG88" s="24"/>
    </row>
    <row r="89" spans="1:59" x14ac:dyDescent="0.35">
      <c r="A89" s="24"/>
      <c r="B89" s="24"/>
      <c r="C89" s="53" t="s">
        <v>0</v>
      </c>
      <c r="D89" s="52">
        <v>3</v>
      </c>
      <c r="E89" s="66" t="s">
        <v>77</v>
      </c>
      <c r="F89" s="81"/>
      <c r="G89" s="66"/>
      <c r="H89" s="66"/>
      <c r="I89" s="66"/>
      <c r="J89" s="98"/>
      <c r="K89" s="98">
        <v>5</v>
      </c>
      <c r="L89" s="24"/>
      <c r="M89" s="66"/>
      <c r="N89" s="66"/>
      <c r="O89" s="66"/>
      <c r="P89" s="66"/>
      <c r="Q89" s="98">
        <v>3</v>
      </c>
      <c r="R89" s="24"/>
      <c r="S89" s="66"/>
      <c r="T89" s="66"/>
      <c r="U89" s="66"/>
      <c r="V89" s="66"/>
      <c r="W89" s="98">
        <v>2</v>
      </c>
      <c r="X89" s="24"/>
      <c r="Y89" s="66"/>
      <c r="Z89" s="66"/>
      <c r="AA89" s="66"/>
      <c r="AB89" s="98"/>
      <c r="AC89" s="98">
        <v>2</v>
      </c>
      <c r="AD89" s="24"/>
      <c r="AE89" s="66"/>
      <c r="AF89" s="66"/>
      <c r="AG89" s="66"/>
      <c r="AH89" s="66"/>
      <c r="AI89" s="66">
        <v>4</v>
      </c>
      <c r="AJ89" s="24"/>
      <c r="AK89" s="68"/>
      <c r="AL89" s="68"/>
      <c r="AM89" s="69">
        <v>3</v>
      </c>
      <c r="AN89" s="69">
        <v>0</v>
      </c>
      <c r="AO89" s="73" t="s">
        <v>1</v>
      </c>
      <c r="AP89" s="69">
        <v>0</v>
      </c>
      <c r="AQ89" s="69">
        <v>0</v>
      </c>
      <c r="AR89" s="24"/>
      <c r="AS89" s="99"/>
      <c r="AT89" s="68">
        <v>1</v>
      </c>
      <c r="AU89" s="100">
        <v>2</v>
      </c>
      <c r="AV89" s="68">
        <v>0</v>
      </c>
      <c r="AW89" s="73" t="s">
        <v>1</v>
      </c>
      <c r="AX89" s="68">
        <v>0</v>
      </c>
      <c r="AY89" s="68">
        <v>0</v>
      </c>
      <c r="BA89" s="58"/>
      <c r="BD89" s="80"/>
    </row>
    <row r="90" spans="1:59" x14ac:dyDescent="0.35">
      <c r="A90" s="24"/>
      <c r="B90" s="24"/>
      <c r="C90" s="53" t="s">
        <v>0</v>
      </c>
      <c r="D90" s="52">
        <v>4</v>
      </c>
      <c r="E90" s="66" t="s">
        <v>78</v>
      </c>
      <c r="F90" s="81"/>
      <c r="G90" s="66"/>
      <c r="H90" s="66"/>
      <c r="I90" s="66"/>
      <c r="J90" s="98"/>
      <c r="K90" s="98">
        <v>5</v>
      </c>
      <c r="L90" s="24"/>
      <c r="M90" s="66"/>
      <c r="N90" s="66"/>
      <c r="O90" s="66"/>
      <c r="P90" s="66"/>
      <c r="Q90" s="98">
        <v>2</v>
      </c>
      <c r="R90" s="24"/>
      <c r="S90" s="66"/>
      <c r="T90" s="66"/>
      <c r="U90" s="66"/>
      <c r="V90" s="66"/>
      <c r="W90" s="98">
        <v>0</v>
      </c>
      <c r="X90" s="24"/>
      <c r="Y90" s="66"/>
      <c r="Z90" s="66"/>
      <c r="AA90" s="66"/>
      <c r="AB90" s="98"/>
      <c r="AC90" s="98">
        <v>1</v>
      </c>
      <c r="AD90" s="24"/>
      <c r="AE90" s="66"/>
      <c r="AF90" s="66"/>
      <c r="AG90" s="66"/>
      <c r="AH90" s="66"/>
      <c r="AI90" s="66">
        <v>6</v>
      </c>
      <c r="AJ90" s="24"/>
      <c r="AK90" s="68"/>
      <c r="AL90" s="68"/>
      <c r="AM90" s="69">
        <v>5</v>
      </c>
      <c r="AN90" s="69">
        <v>0</v>
      </c>
      <c r="AO90" s="73" t="s">
        <v>1</v>
      </c>
      <c r="AP90" s="69">
        <v>0</v>
      </c>
      <c r="AQ90" s="69">
        <v>0</v>
      </c>
      <c r="AR90" s="24"/>
      <c r="AS90" s="99"/>
      <c r="AT90" s="68">
        <v>3</v>
      </c>
      <c r="AU90" s="100">
        <v>0</v>
      </c>
      <c r="AV90" s="68">
        <v>0</v>
      </c>
      <c r="AW90" s="73" t="s">
        <v>1</v>
      </c>
      <c r="AX90" s="68">
        <v>0</v>
      </c>
      <c r="AY90" s="68">
        <v>0</v>
      </c>
      <c r="BA90" s="58"/>
      <c r="BC90" s="24"/>
      <c r="BD90" s="24"/>
      <c r="BE90" s="24"/>
      <c r="BF90" s="24"/>
    </row>
    <row r="91" spans="1:59" x14ac:dyDescent="0.35">
      <c r="A91" s="24"/>
      <c r="B91" s="24"/>
      <c r="C91" s="53" t="s">
        <v>0</v>
      </c>
      <c r="D91" s="52">
        <v>5</v>
      </c>
      <c r="E91" s="66" t="s">
        <v>79</v>
      </c>
      <c r="F91" s="81"/>
      <c r="G91" s="66"/>
      <c r="H91" s="66"/>
      <c r="I91" s="66"/>
      <c r="J91" s="98"/>
      <c r="K91" s="98">
        <v>3</v>
      </c>
      <c r="L91" s="24"/>
      <c r="M91" s="66"/>
      <c r="N91" s="66"/>
      <c r="O91" s="66"/>
      <c r="P91" s="66"/>
      <c r="Q91" s="98">
        <v>0</v>
      </c>
      <c r="R91" s="24"/>
      <c r="S91" s="66"/>
      <c r="T91" s="66"/>
      <c r="U91" s="66"/>
      <c r="V91" s="66"/>
      <c r="W91" s="98">
        <v>0</v>
      </c>
      <c r="X91" s="24"/>
      <c r="Y91" s="66"/>
      <c r="Z91" s="66"/>
      <c r="AA91" s="66"/>
      <c r="AB91" s="98"/>
      <c r="AC91" s="98">
        <v>0</v>
      </c>
      <c r="AD91" s="24"/>
      <c r="AE91" s="66"/>
      <c r="AF91" s="66"/>
      <c r="AG91" s="66"/>
      <c r="AH91" s="66"/>
      <c r="AI91" s="66">
        <v>3</v>
      </c>
      <c r="AJ91" s="24"/>
      <c r="AK91" s="68"/>
      <c r="AL91" s="68"/>
      <c r="AM91" s="69">
        <v>5</v>
      </c>
      <c r="AN91" s="69">
        <v>0</v>
      </c>
      <c r="AO91" s="73" t="s">
        <v>1</v>
      </c>
      <c r="AP91" s="69">
        <v>0</v>
      </c>
      <c r="AQ91" s="69">
        <v>0</v>
      </c>
      <c r="AR91" s="24"/>
      <c r="AS91" s="99"/>
      <c r="AT91" s="68">
        <v>1</v>
      </c>
      <c r="AU91" s="100">
        <v>5</v>
      </c>
      <c r="AV91" s="68">
        <v>0</v>
      </c>
      <c r="AW91" s="73" t="s">
        <v>1</v>
      </c>
      <c r="AX91" s="68">
        <v>0</v>
      </c>
      <c r="AY91" s="68">
        <v>0</v>
      </c>
      <c r="BA91" s="58"/>
      <c r="BG91" s="48"/>
    </row>
    <row r="92" spans="1:59" x14ac:dyDescent="0.35">
      <c r="A92" s="24"/>
      <c r="B92" s="24"/>
      <c r="C92" s="53"/>
      <c r="D92" s="52"/>
      <c r="E92" s="24"/>
      <c r="F92" s="81"/>
      <c r="G92" s="61"/>
      <c r="H92" s="61"/>
      <c r="I92" s="61"/>
      <c r="J92" s="61"/>
      <c r="K92" s="61"/>
      <c r="L92" s="24"/>
      <c r="M92" s="24"/>
      <c r="N92" s="24"/>
      <c r="O92" s="24"/>
      <c r="P92" s="24"/>
      <c r="Q92" s="24"/>
      <c r="R92" s="24"/>
      <c r="S92" s="24"/>
      <c r="T92" s="24"/>
      <c r="U92" s="24"/>
      <c r="V92" s="24"/>
      <c r="W92" s="24"/>
      <c r="X92" s="24"/>
      <c r="Y92" s="24"/>
      <c r="Z92" s="24"/>
      <c r="AA92" s="24"/>
      <c r="AB92" s="24"/>
      <c r="AC92" s="24"/>
      <c r="AD92" s="24"/>
      <c r="AE92" s="24"/>
      <c r="AF92" s="24"/>
      <c r="AG92" s="24"/>
      <c r="AH92" s="24"/>
      <c r="AT92" s="104"/>
      <c r="BA92" s="58"/>
      <c r="BC92" s="26" t="s">
        <v>446</v>
      </c>
      <c r="BD92" s="26"/>
      <c r="BE92" s="26"/>
      <c r="BF92" s="26"/>
      <c r="BG92" s="47"/>
    </row>
    <row r="93" spans="1:59" ht="16" thickBot="1" x14ac:dyDescent="0.4">
      <c r="A93" s="81"/>
      <c r="B93" s="81"/>
      <c r="C93" s="105"/>
      <c r="D93" s="106"/>
      <c r="E93" s="81"/>
      <c r="F93" s="81"/>
      <c r="G93" s="83"/>
      <c r="H93" s="83"/>
      <c r="I93" s="83"/>
      <c r="J93" s="83"/>
      <c r="K93" s="81"/>
      <c r="L93" s="62" t="s">
        <v>38</v>
      </c>
      <c r="M93" s="81"/>
      <c r="N93" s="24"/>
      <c r="O93" s="24"/>
      <c r="P93" s="24"/>
      <c r="Q93" s="62" t="s">
        <v>40</v>
      </c>
      <c r="R93" s="81"/>
      <c r="S93" s="107"/>
      <c r="T93" s="107"/>
      <c r="U93" s="107"/>
      <c r="V93" s="107"/>
      <c r="W93" s="107"/>
      <c r="X93" s="107"/>
      <c r="Y93" s="62" t="s">
        <v>41</v>
      </c>
      <c r="Z93" s="107"/>
      <c r="AA93" s="81"/>
      <c r="AB93" s="81"/>
      <c r="AC93" s="83"/>
      <c r="AD93" s="83"/>
      <c r="AE93" s="83"/>
      <c r="AF93" s="81"/>
      <c r="AG93" s="62" t="s">
        <v>81</v>
      </c>
      <c r="AH93" s="62"/>
      <c r="AT93" s="104"/>
      <c r="BA93" s="58"/>
      <c r="BC93" s="24" t="s">
        <v>447</v>
      </c>
      <c r="BG93" s="48"/>
    </row>
    <row r="94" spans="1:59" ht="30" customHeight="1" x14ac:dyDescent="0.35">
      <c r="A94" s="81"/>
      <c r="B94" s="81"/>
      <c r="C94" s="81"/>
      <c r="D94" s="81"/>
      <c r="E94" s="62" t="s">
        <v>80</v>
      </c>
      <c r="F94" s="81"/>
      <c r="G94" s="83"/>
      <c r="H94" s="83"/>
      <c r="I94" s="83"/>
      <c r="J94" s="81"/>
      <c r="K94" s="83"/>
      <c r="L94" s="63" t="s">
        <v>39</v>
      </c>
      <c r="M94" s="81"/>
      <c r="N94" s="24"/>
      <c r="O94" s="24"/>
      <c r="P94" s="24"/>
      <c r="Q94" s="63" t="s">
        <v>37</v>
      </c>
      <c r="R94" s="81"/>
      <c r="S94" s="81"/>
      <c r="T94" s="81"/>
      <c r="U94" s="81"/>
      <c r="V94" s="81"/>
      <c r="W94" s="81"/>
      <c r="X94" s="81"/>
      <c r="Y94" s="63" t="s">
        <v>42</v>
      </c>
      <c r="Z94" s="81"/>
      <c r="AA94" s="81"/>
      <c r="AB94" s="81"/>
      <c r="AC94" s="83"/>
      <c r="AD94" s="81"/>
      <c r="AE94" s="83"/>
      <c r="AF94" s="81"/>
      <c r="AG94" s="63" t="s">
        <v>44</v>
      </c>
      <c r="AH94" s="63"/>
      <c r="AT94" s="104"/>
      <c r="BA94" s="58"/>
      <c r="BC94" s="518" t="s">
        <v>144</v>
      </c>
      <c r="BD94" s="517" t="s">
        <v>149</v>
      </c>
      <c r="BE94" s="558" t="s">
        <v>150</v>
      </c>
      <c r="BF94" s="561"/>
      <c r="BG94" s="528" t="s">
        <v>156</v>
      </c>
    </row>
    <row r="95" spans="1:59" x14ac:dyDescent="0.35">
      <c r="A95" s="24"/>
      <c r="B95" s="24"/>
      <c r="C95" s="53" t="s">
        <v>0</v>
      </c>
      <c r="D95" s="52">
        <v>1</v>
      </c>
      <c r="E95" s="66" t="s">
        <v>88</v>
      </c>
      <c r="F95" s="24"/>
      <c r="G95" s="66"/>
      <c r="H95" s="68"/>
      <c r="I95" s="69"/>
      <c r="J95" s="69">
        <v>5</v>
      </c>
      <c r="K95" s="70" t="s">
        <v>1</v>
      </c>
      <c r="L95" s="69">
        <v>0</v>
      </c>
      <c r="M95" s="69">
        <v>0</v>
      </c>
      <c r="N95" s="24"/>
      <c r="O95" s="66" t="s">
        <v>82</v>
      </c>
      <c r="P95" s="66" t="s">
        <v>83</v>
      </c>
      <c r="Q95" s="66" t="s">
        <v>84</v>
      </c>
      <c r="R95" s="66"/>
      <c r="S95" s="24"/>
      <c r="T95" s="68"/>
      <c r="U95" s="68"/>
      <c r="V95" s="69"/>
      <c r="W95" s="69">
        <v>8</v>
      </c>
      <c r="X95" s="70" t="s">
        <v>1</v>
      </c>
      <c r="Y95" s="69">
        <v>0</v>
      </c>
      <c r="Z95" s="69">
        <v>0</v>
      </c>
      <c r="AA95" s="24"/>
      <c r="AB95" s="66"/>
      <c r="AC95" s="68"/>
      <c r="AD95" s="68">
        <v>4</v>
      </c>
      <c r="AE95" s="68">
        <v>0</v>
      </c>
      <c r="AF95" s="73" t="s">
        <v>1</v>
      </c>
      <c r="AG95" s="68">
        <v>0</v>
      </c>
      <c r="AH95" s="68">
        <v>0</v>
      </c>
      <c r="AT95" s="104"/>
      <c r="BA95" s="58"/>
      <c r="BC95" s="54" t="s">
        <v>45</v>
      </c>
      <c r="BD95" s="91">
        <v>10</v>
      </c>
      <c r="BE95" s="91">
        <v>20</v>
      </c>
      <c r="BF95" s="65" t="s">
        <v>151</v>
      </c>
      <c r="BG95" s="92">
        <f t="shared" ref="BG95:BG115" si="0">BD95*BE95</f>
        <v>200</v>
      </c>
    </row>
    <row r="96" spans="1:59" x14ac:dyDescent="0.35">
      <c r="A96" s="24"/>
      <c r="B96" s="24"/>
      <c r="C96" s="53" t="s">
        <v>0</v>
      </c>
      <c r="D96" s="52">
        <v>2</v>
      </c>
      <c r="E96" s="66" t="s">
        <v>89</v>
      </c>
      <c r="F96" s="24"/>
      <c r="G96" s="66"/>
      <c r="H96" s="68"/>
      <c r="I96" s="69">
        <v>3</v>
      </c>
      <c r="J96" s="69">
        <v>0</v>
      </c>
      <c r="K96" s="70" t="s">
        <v>1</v>
      </c>
      <c r="L96" s="69">
        <v>0</v>
      </c>
      <c r="M96" s="69">
        <v>0</v>
      </c>
      <c r="N96" s="24"/>
      <c r="O96" s="66" t="s">
        <v>85</v>
      </c>
      <c r="P96" s="66" t="s">
        <v>86</v>
      </c>
      <c r="Q96" s="66" t="s">
        <v>87</v>
      </c>
      <c r="R96" s="66"/>
      <c r="S96" s="24"/>
      <c r="T96" s="68"/>
      <c r="U96" s="68"/>
      <c r="V96" s="69"/>
      <c r="W96" s="69">
        <v>1</v>
      </c>
      <c r="X96" s="70" t="s">
        <v>1</v>
      </c>
      <c r="Y96" s="69">
        <v>0</v>
      </c>
      <c r="Z96" s="69">
        <v>0</v>
      </c>
      <c r="AA96" s="24"/>
      <c r="AB96" s="66"/>
      <c r="AC96" s="68"/>
      <c r="AD96" s="68">
        <v>3</v>
      </c>
      <c r="AE96" s="68">
        <v>0</v>
      </c>
      <c r="AF96" s="73" t="s">
        <v>1</v>
      </c>
      <c r="AG96" s="68">
        <v>0</v>
      </c>
      <c r="AH96" s="68">
        <v>0</v>
      </c>
      <c r="AT96" s="104"/>
      <c r="BA96" s="58"/>
      <c r="BC96" s="54" t="s">
        <v>46</v>
      </c>
      <c r="BD96" s="91">
        <v>10</v>
      </c>
      <c r="BE96" s="91">
        <v>10</v>
      </c>
      <c r="BF96" s="65" t="s">
        <v>151</v>
      </c>
      <c r="BG96" s="92">
        <f t="shared" si="0"/>
        <v>100</v>
      </c>
    </row>
    <row r="97" spans="1:60" x14ac:dyDescent="0.35">
      <c r="A97" s="24"/>
      <c r="B97" s="24"/>
      <c r="C97" s="53" t="s">
        <v>0</v>
      </c>
      <c r="D97" s="52">
        <v>3</v>
      </c>
      <c r="E97" s="66" t="s">
        <v>90</v>
      </c>
      <c r="F97" s="24"/>
      <c r="G97" s="66"/>
      <c r="H97" s="68"/>
      <c r="I97" s="69"/>
      <c r="J97" s="69">
        <v>5</v>
      </c>
      <c r="K97" s="70" t="s">
        <v>1</v>
      </c>
      <c r="L97" s="69">
        <v>0</v>
      </c>
      <c r="M97" s="69">
        <v>0</v>
      </c>
      <c r="N97" s="24"/>
      <c r="O97" s="66" t="s">
        <v>82</v>
      </c>
      <c r="P97" s="66" t="s">
        <v>83</v>
      </c>
      <c r="Q97" s="66" t="s">
        <v>84</v>
      </c>
      <c r="R97" s="66"/>
      <c r="S97" s="24"/>
      <c r="T97" s="68"/>
      <c r="U97" s="68"/>
      <c r="V97" s="69">
        <v>1</v>
      </c>
      <c r="W97" s="69">
        <v>0</v>
      </c>
      <c r="X97" s="70" t="s">
        <v>1</v>
      </c>
      <c r="Y97" s="69">
        <v>0</v>
      </c>
      <c r="Z97" s="69">
        <v>0</v>
      </c>
      <c r="AA97" s="24"/>
      <c r="AB97" s="66"/>
      <c r="AC97" s="68"/>
      <c r="AD97" s="68">
        <v>5</v>
      </c>
      <c r="AE97" s="68">
        <v>0</v>
      </c>
      <c r="AF97" s="73" t="s">
        <v>1</v>
      </c>
      <c r="AG97" s="68">
        <v>0</v>
      </c>
      <c r="AH97" s="68">
        <v>0</v>
      </c>
      <c r="AT97" s="104"/>
      <c r="BA97" s="58"/>
      <c r="BC97" s="54" t="s">
        <v>47</v>
      </c>
      <c r="BD97" s="91">
        <v>10</v>
      </c>
      <c r="BE97" s="66">
        <v>5</v>
      </c>
      <c r="BF97" s="65" t="s">
        <v>151</v>
      </c>
      <c r="BG97" s="92">
        <f t="shared" si="0"/>
        <v>50</v>
      </c>
    </row>
    <row r="98" spans="1:60" x14ac:dyDescent="0.35">
      <c r="A98" s="24"/>
      <c r="B98" s="24"/>
      <c r="C98" s="53" t="s">
        <v>0</v>
      </c>
      <c r="D98" s="52">
        <v>4</v>
      </c>
      <c r="E98" s="66" t="s">
        <v>91</v>
      </c>
      <c r="F98" s="24"/>
      <c r="G98" s="66"/>
      <c r="H98" s="68"/>
      <c r="I98" s="69"/>
      <c r="J98" s="69">
        <v>1</v>
      </c>
      <c r="K98" s="70" t="s">
        <v>1</v>
      </c>
      <c r="L98" s="69">
        <v>0</v>
      </c>
      <c r="M98" s="69">
        <v>0</v>
      </c>
      <c r="N98" s="24"/>
      <c r="O98" s="66" t="s">
        <v>82</v>
      </c>
      <c r="P98" s="66" t="s">
        <v>83</v>
      </c>
      <c r="Q98" s="66" t="s">
        <v>84</v>
      </c>
      <c r="R98" s="66"/>
      <c r="S98" s="24"/>
      <c r="T98" s="68"/>
      <c r="U98" s="68"/>
      <c r="V98" s="69">
        <v>1</v>
      </c>
      <c r="W98" s="69">
        <v>0</v>
      </c>
      <c r="X98" s="70" t="s">
        <v>1</v>
      </c>
      <c r="Y98" s="69">
        <v>0</v>
      </c>
      <c r="Z98" s="69">
        <v>0</v>
      </c>
      <c r="AA98" s="24"/>
      <c r="AB98" s="66"/>
      <c r="AC98" s="68"/>
      <c r="AD98" s="68">
        <v>1</v>
      </c>
      <c r="AE98" s="68">
        <v>0</v>
      </c>
      <c r="AF98" s="73" t="s">
        <v>1</v>
      </c>
      <c r="AG98" s="68">
        <v>0</v>
      </c>
      <c r="AH98" s="68">
        <v>0</v>
      </c>
      <c r="AT98" s="104"/>
      <c r="BA98" s="58"/>
      <c r="BC98" s="54" t="s">
        <v>48</v>
      </c>
      <c r="BD98" s="91">
        <v>10</v>
      </c>
      <c r="BE98" s="102">
        <v>3</v>
      </c>
      <c r="BF98" s="65" t="s">
        <v>151</v>
      </c>
      <c r="BG98" s="92">
        <f t="shared" si="0"/>
        <v>30</v>
      </c>
    </row>
    <row r="99" spans="1:60" x14ac:dyDescent="0.35">
      <c r="A99" s="24"/>
      <c r="B99" s="24"/>
      <c r="C99" s="53" t="s">
        <v>0</v>
      </c>
      <c r="D99" s="52">
        <v>5</v>
      </c>
      <c r="E99" s="66" t="s">
        <v>92</v>
      </c>
      <c r="F99" s="24"/>
      <c r="G99" s="66"/>
      <c r="H99" s="68"/>
      <c r="I99" s="69"/>
      <c r="J99" s="69">
        <v>1</v>
      </c>
      <c r="K99" s="70" t="s">
        <v>1</v>
      </c>
      <c r="L99" s="69">
        <v>0</v>
      </c>
      <c r="M99" s="69">
        <v>0</v>
      </c>
      <c r="N99" s="24"/>
      <c r="O99" s="66" t="s">
        <v>82</v>
      </c>
      <c r="P99" s="66" t="s">
        <v>83</v>
      </c>
      <c r="Q99" s="66" t="s">
        <v>84</v>
      </c>
      <c r="R99" s="66"/>
      <c r="S99" s="24"/>
      <c r="T99" s="68"/>
      <c r="U99" s="68"/>
      <c r="V99" s="69"/>
      <c r="W99" s="69">
        <v>5</v>
      </c>
      <c r="X99" s="70" t="s">
        <v>1</v>
      </c>
      <c r="Y99" s="69">
        <v>0</v>
      </c>
      <c r="Z99" s="69">
        <v>0</v>
      </c>
      <c r="AA99" s="24"/>
      <c r="AB99" s="66"/>
      <c r="AC99" s="68"/>
      <c r="AD99" s="68"/>
      <c r="AE99" s="68">
        <v>5</v>
      </c>
      <c r="AF99" s="73" t="s">
        <v>1</v>
      </c>
      <c r="AG99" s="68">
        <v>0</v>
      </c>
      <c r="AH99" s="68">
        <v>0</v>
      </c>
      <c r="AT99" s="104"/>
      <c r="BA99" s="58"/>
      <c r="BC99" s="54" t="s">
        <v>49</v>
      </c>
      <c r="BD99" s="91">
        <v>10</v>
      </c>
      <c r="BE99" s="515">
        <v>2</v>
      </c>
      <c r="BF99" s="65" t="s">
        <v>151</v>
      </c>
      <c r="BG99" s="92">
        <f t="shared" si="0"/>
        <v>20</v>
      </c>
    </row>
    <row r="100" spans="1:60" x14ac:dyDescent="0.35">
      <c r="A100" s="24"/>
      <c r="B100" s="24"/>
      <c r="C100" s="53"/>
      <c r="D100" s="52"/>
      <c r="E100" s="61"/>
      <c r="F100" s="24"/>
      <c r="G100" s="61"/>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T100" s="104"/>
      <c r="BA100" s="58"/>
      <c r="BC100" s="54" t="s">
        <v>52</v>
      </c>
      <c r="BD100" s="515">
        <v>1</v>
      </c>
      <c r="BE100" s="515">
        <v>10</v>
      </c>
      <c r="BF100" s="65" t="s">
        <v>151</v>
      </c>
      <c r="BG100" s="92">
        <f t="shared" si="0"/>
        <v>10</v>
      </c>
    </row>
    <row r="101" spans="1:60" x14ac:dyDescent="0.35">
      <c r="A101" s="49" t="s">
        <v>93</v>
      </c>
      <c r="B101" s="50" t="s">
        <v>94</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61"/>
      <c r="AU101" s="24"/>
      <c r="AV101" s="24"/>
      <c r="BA101" s="58"/>
      <c r="BC101" s="54" t="s">
        <v>53</v>
      </c>
      <c r="BD101" s="515">
        <v>1</v>
      </c>
      <c r="BE101" s="515">
        <v>5</v>
      </c>
      <c r="BF101" s="65" t="s">
        <v>151</v>
      </c>
      <c r="BG101" s="92">
        <f t="shared" si="0"/>
        <v>5</v>
      </c>
    </row>
    <row r="102" spans="1:60" x14ac:dyDescent="0.35">
      <c r="A102" s="24"/>
      <c r="B102" s="52" t="s">
        <v>30</v>
      </c>
      <c r="D102" s="53"/>
      <c r="E102" s="53" t="s">
        <v>31</v>
      </c>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61"/>
      <c r="AU102" s="24"/>
      <c r="AV102" s="24"/>
      <c r="BA102" s="58"/>
      <c r="BC102" s="54" t="s">
        <v>54</v>
      </c>
      <c r="BD102" s="515">
        <v>1</v>
      </c>
      <c r="BE102" s="515">
        <v>3</v>
      </c>
      <c r="BF102" s="65" t="s">
        <v>151</v>
      </c>
      <c r="BG102" s="92">
        <f t="shared" si="0"/>
        <v>3</v>
      </c>
    </row>
    <row r="103" spans="1:60" x14ac:dyDescent="0.35">
      <c r="A103" s="24"/>
      <c r="B103" s="24"/>
      <c r="C103" s="53" t="s">
        <v>32</v>
      </c>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61"/>
      <c r="AU103" s="24"/>
      <c r="AV103" s="24"/>
      <c r="BA103" s="58"/>
      <c r="BC103" s="54" t="s">
        <v>55</v>
      </c>
      <c r="BD103" s="515">
        <v>1</v>
      </c>
      <c r="BE103" s="515">
        <v>1</v>
      </c>
      <c r="BF103" s="65" t="s">
        <v>151</v>
      </c>
      <c r="BG103" s="92">
        <f t="shared" si="0"/>
        <v>1</v>
      </c>
    </row>
    <row r="104" spans="1:60" x14ac:dyDescent="0.35">
      <c r="A104" s="24"/>
      <c r="B104" s="59" t="s">
        <v>95</v>
      </c>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61"/>
      <c r="AU104" s="24"/>
      <c r="AV104" s="24"/>
      <c r="BA104" s="58"/>
      <c r="BC104" s="75" t="s">
        <v>49</v>
      </c>
      <c r="BD104" s="108">
        <v>1</v>
      </c>
      <c r="BE104" s="108">
        <v>1</v>
      </c>
      <c r="BF104" s="65" t="s">
        <v>151</v>
      </c>
      <c r="BG104" s="92">
        <f t="shared" si="0"/>
        <v>1</v>
      </c>
    </row>
    <row r="105" spans="1:60" x14ac:dyDescent="0.35">
      <c r="A105" s="24"/>
      <c r="B105" s="24"/>
      <c r="C105" s="59"/>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T105" s="104"/>
      <c r="BA105" s="58"/>
      <c r="BC105" s="54" t="s">
        <v>75</v>
      </c>
      <c r="BD105" s="515">
        <v>50</v>
      </c>
      <c r="BE105" s="515">
        <v>2</v>
      </c>
      <c r="BF105" s="65" t="s">
        <v>154</v>
      </c>
      <c r="BG105" s="92">
        <f t="shared" si="0"/>
        <v>100</v>
      </c>
    </row>
    <row r="106" spans="1:60" x14ac:dyDescent="0.35">
      <c r="A106" s="24"/>
      <c r="B106" s="24"/>
      <c r="C106" s="24"/>
      <c r="D106" s="24"/>
      <c r="E106" s="24"/>
      <c r="F106" s="24"/>
      <c r="G106" s="24"/>
      <c r="H106" s="24"/>
      <c r="I106" s="24"/>
      <c r="J106" s="24"/>
      <c r="K106" s="24"/>
      <c r="L106" s="24"/>
      <c r="M106" s="62" t="s">
        <v>38</v>
      </c>
      <c r="N106" s="24"/>
      <c r="O106" s="24"/>
      <c r="P106" s="24"/>
      <c r="Q106" s="83"/>
      <c r="R106" s="62" t="s">
        <v>40</v>
      </c>
      <c r="S106" s="83"/>
      <c r="T106" s="83"/>
      <c r="U106" s="81"/>
      <c r="V106" s="81"/>
      <c r="X106" s="81"/>
      <c r="Y106" s="62" t="s">
        <v>41</v>
      </c>
      <c r="Z106" s="24"/>
      <c r="AA106" s="24"/>
      <c r="AC106" s="24"/>
      <c r="AD106" s="24"/>
      <c r="AE106" s="24"/>
      <c r="AF106" s="24"/>
      <c r="AG106" s="62" t="s">
        <v>81</v>
      </c>
      <c r="AH106" s="24"/>
      <c r="AJ106" s="24"/>
      <c r="AK106" s="24"/>
      <c r="AL106" s="24"/>
      <c r="AM106" s="61"/>
      <c r="AN106" s="61"/>
      <c r="AO106" s="61"/>
      <c r="AP106" s="24"/>
      <c r="AT106" s="104"/>
      <c r="BA106" s="58"/>
      <c r="BC106" s="54" t="s">
        <v>76</v>
      </c>
      <c r="BD106" s="515">
        <v>50</v>
      </c>
      <c r="BE106" s="515">
        <v>5</v>
      </c>
      <c r="BF106" s="65" t="s">
        <v>154</v>
      </c>
      <c r="BG106" s="92">
        <f t="shared" si="0"/>
        <v>250</v>
      </c>
    </row>
    <row r="107" spans="1:60" x14ac:dyDescent="0.35">
      <c r="A107" s="24"/>
      <c r="B107" s="24"/>
      <c r="C107" s="24"/>
      <c r="D107" s="24"/>
      <c r="E107" s="62" t="s">
        <v>96</v>
      </c>
      <c r="F107" s="24"/>
      <c r="G107" s="83"/>
      <c r="H107" s="83"/>
      <c r="I107" s="83"/>
      <c r="J107" s="81"/>
      <c r="K107" s="81"/>
      <c r="L107" s="83"/>
      <c r="M107" s="63" t="s">
        <v>39</v>
      </c>
      <c r="N107" s="81"/>
      <c r="O107" s="24"/>
      <c r="P107" s="24"/>
      <c r="Q107" s="24"/>
      <c r="R107" s="63" t="s">
        <v>37</v>
      </c>
      <c r="S107" s="24"/>
      <c r="T107" s="24"/>
      <c r="U107" s="24"/>
      <c r="V107" s="24"/>
      <c r="W107" s="24"/>
      <c r="X107" s="24"/>
      <c r="Y107" s="63" t="s">
        <v>42</v>
      </c>
      <c r="Z107" s="24"/>
      <c r="AA107" s="24"/>
      <c r="AB107" s="24"/>
      <c r="AC107" s="61"/>
      <c r="AD107" s="24"/>
      <c r="AE107" s="61"/>
      <c r="AF107" s="24"/>
      <c r="AG107" s="63" t="s">
        <v>44</v>
      </c>
      <c r="AT107" s="104"/>
      <c r="BA107" s="58"/>
      <c r="BC107" s="54" t="s">
        <v>77</v>
      </c>
      <c r="BD107" s="108">
        <v>30</v>
      </c>
      <c r="BE107" s="108">
        <v>4</v>
      </c>
      <c r="BF107" s="65" t="s">
        <v>154</v>
      </c>
      <c r="BG107" s="92">
        <f t="shared" si="0"/>
        <v>120</v>
      </c>
    </row>
    <row r="108" spans="1:60" x14ac:dyDescent="0.35">
      <c r="A108" s="24"/>
      <c r="B108" s="24"/>
      <c r="C108" s="53" t="s">
        <v>0</v>
      </c>
      <c r="D108" s="52">
        <v>1</v>
      </c>
      <c r="E108" s="66" t="s">
        <v>97</v>
      </c>
      <c r="F108" s="24"/>
      <c r="G108" s="66"/>
      <c r="H108" s="68"/>
      <c r="I108" s="68"/>
      <c r="J108" s="69">
        <v>2</v>
      </c>
      <c r="K108" s="70" t="s">
        <v>1</v>
      </c>
      <c r="L108" s="69">
        <v>0</v>
      </c>
      <c r="M108" s="69">
        <v>0</v>
      </c>
      <c r="N108" s="24"/>
      <c r="O108" s="66" t="s">
        <v>57</v>
      </c>
      <c r="P108" s="66" t="s">
        <v>58</v>
      </c>
      <c r="Q108" s="66"/>
      <c r="R108" s="66"/>
      <c r="S108" s="24"/>
      <c r="T108" s="68"/>
      <c r="U108" s="68"/>
      <c r="V108" s="69">
        <v>1</v>
      </c>
      <c r="W108" s="70" t="s">
        <v>1</v>
      </c>
      <c r="X108" s="69">
        <v>0</v>
      </c>
      <c r="Y108" s="69">
        <v>0</v>
      </c>
      <c r="Z108" s="24"/>
      <c r="AA108" s="66"/>
      <c r="AB108" s="68"/>
      <c r="AC108" s="68"/>
      <c r="AD108" s="68">
        <v>2</v>
      </c>
      <c r="AE108" s="73" t="s">
        <v>1</v>
      </c>
      <c r="AF108" s="68">
        <v>0</v>
      </c>
      <c r="AG108" s="68">
        <v>0</v>
      </c>
      <c r="AT108" s="104"/>
      <c r="BA108" s="58"/>
      <c r="BC108" s="54" t="s">
        <v>78</v>
      </c>
      <c r="BD108" s="108">
        <v>50</v>
      </c>
      <c r="BE108" s="108">
        <v>6</v>
      </c>
      <c r="BF108" s="65" t="s">
        <v>154</v>
      </c>
      <c r="BG108" s="92">
        <f t="shared" si="0"/>
        <v>300</v>
      </c>
    </row>
    <row r="109" spans="1:60" x14ac:dyDescent="0.35">
      <c r="A109" s="24"/>
      <c r="B109" s="24"/>
      <c r="C109" s="53" t="s">
        <v>0</v>
      </c>
      <c r="D109" s="52">
        <v>2</v>
      </c>
      <c r="E109" s="66" t="s">
        <v>98</v>
      </c>
      <c r="F109" s="24"/>
      <c r="G109" s="66"/>
      <c r="H109" s="68"/>
      <c r="I109" s="68"/>
      <c r="J109" s="68"/>
      <c r="K109" s="73" t="s">
        <v>1</v>
      </c>
      <c r="L109" s="68"/>
      <c r="M109" s="68"/>
      <c r="N109" s="24"/>
      <c r="O109" s="66"/>
      <c r="P109" s="66"/>
      <c r="Q109" s="66"/>
      <c r="R109" s="66"/>
      <c r="S109" s="24"/>
      <c r="T109" s="68"/>
      <c r="U109" s="68"/>
      <c r="V109" s="68"/>
      <c r="W109" s="73" t="s">
        <v>1</v>
      </c>
      <c r="X109" s="68"/>
      <c r="Y109" s="68"/>
      <c r="Z109" s="24"/>
      <c r="AA109" s="66"/>
      <c r="AB109" s="68"/>
      <c r="AC109" s="68"/>
      <c r="AD109" s="68"/>
      <c r="AE109" s="73" t="s">
        <v>1</v>
      </c>
      <c r="AF109" s="68"/>
      <c r="AG109" s="68"/>
      <c r="AT109" s="104"/>
      <c r="BA109" s="58"/>
      <c r="BC109" s="54" t="s">
        <v>79</v>
      </c>
      <c r="BD109" s="108">
        <v>50</v>
      </c>
      <c r="BE109" s="108">
        <v>3</v>
      </c>
      <c r="BF109" s="65" t="s">
        <v>154</v>
      </c>
      <c r="BG109" s="92">
        <f t="shared" si="0"/>
        <v>150</v>
      </c>
    </row>
    <row r="110" spans="1:60" x14ac:dyDescent="0.35">
      <c r="A110" s="24"/>
      <c r="B110" s="24"/>
      <c r="C110" s="53" t="s">
        <v>0</v>
      </c>
      <c r="D110" s="52">
        <v>3</v>
      </c>
      <c r="E110" s="66" t="s">
        <v>99</v>
      </c>
      <c r="F110" s="24"/>
      <c r="G110" s="66"/>
      <c r="H110" s="68"/>
      <c r="I110" s="68"/>
      <c r="J110" s="68"/>
      <c r="K110" s="73" t="s">
        <v>1</v>
      </c>
      <c r="L110" s="68"/>
      <c r="M110" s="68"/>
      <c r="N110" s="24"/>
      <c r="O110" s="66"/>
      <c r="P110" s="66"/>
      <c r="Q110" s="66"/>
      <c r="R110" s="66"/>
      <c r="S110" s="24"/>
      <c r="T110" s="68"/>
      <c r="U110" s="68"/>
      <c r="V110" s="68"/>
      <c r="W110" s="73" t="s">
        <v>1</v>
      </c>
      <c r="X110" s="68"/>
      <c r="Y110" s="68"/>
      <c r="Z110" s="24"/>
      <c r="AA110" s="66"/>
      <c r="AB110" s="68"/>
      <c r="AC110" s="68"/>
      <c r="AD110" s="68"/>
      <c r="AE110" s="73" t="s">
        <v>1</v>
      </c>
      <c r="AF110" s="68"/>
      <c r="AG110" s="68"/>
      <c r="AT110" s="104"/>
      <c r="BA110" s="58"/>
      <c r="BC110" s="54" t="s">
        <v>88</v>
      </c>
      <c r="BD110" s="76">
        <v>8</v>
      </c>
      <c r="BE110" s="76">
        <v>5</v>
      </c>
      <c r="BF110" s="65" t="s">
        <v>152</v>
      </c>
      <c r="BG110" s="92">
        <f t="shared" si="0"/>
        <v>40</v>
      </c>
    </row>
    <row r="111" spans="1:60" x14ac:dyDescent="0.35">
      <c r="A111" s="24"/>
      <c r="B111" s="24"/>
      <c r="C111" s="53" t="s">
        <v>0</v>
      </c>
      <c r="D111" s="52">
        <v>4</v>
      </c>
      <c r="E111" s="60" t="s">
        <v>100</v>
      </c>
      <c r="F111" s="24"/>
      <c r="G111" s="66"/>
      <c r="H111" s="68"/>
      <c r="I111" s="68"/>
      <c r="J111" s="68"/>
      <c r="K111" s="73" t="s">
        <v>1</v>
      </c>
      <c r="L111" s="68"/>
      <c r="M111" s="68"/>
      <c r="N111" s="24"/>
      <c r="O111" s="66"/>
      <c r="P111" s="66"/>
      <c r="Q111" s="66"/>
      <c r="R111" s="66"/>
      <c r="S111" s="24"/>
      <c r="T111" s="68"/>
      <c r="U111" s="68"/>
      <c r="V111" s="68"/>
      <c r="W111" s="73" t="s">
        <v>1</v>
      </c>
      <c r="X111" s="68"/>
      <c r="Y111" s="68"/>
      <c r="Z111" s="24"/>
      <c r="AA111" s="66"/>
      <c r="AB111" s="68"/>
      <c r="AC111" s="68"/>
      <c r="AD111" s="68"/>
      <c r="AE111" s="73" t="s">
        <v>1</v>
      </c>
      <c r="AF111" s="68"/>
      <c r="AG111" s="68"/>
      <c r="AT111" s="104"/>
      <c r="BA111" s="58"/>
      <c r="BC111" s="54" t="s">
        <v>89</v>
      </c>
      <c r="BD111" s="76">
        <v>1</v>
      </c>
      <c r="BE111" s="76">
        <v>30</v>
      </c>
      <c r="BF111" s="65" t="s">
        <v>153</v>
      </c>
      <c r="BG111" s="92">
        <f t="shared" si="0"/>
        <v>30</v>
      </c>
    </row>
    <row r="112" spans="1:60" x14ac:dyDescent="0.35">
      <c r="A112" s="61"/>
      <c r="B112" s="61"/>
      <c r="C112" s="53" t="s">
        <v>0</v>
      </c>
      <c r="D112" s="53">
        <v>5</v>
      </c>
      <c r="E112" s="66" t="s">
        <v>101</v>
      </c>
      <c r="F112" s="61"/>
      <c r="G112" s="66"/>
      <c r="H112" s="68"/>
      <c r="I112" s="68"/>
      <c r="J112" s="68"/>
      <c r="K112" s="73" t="s">
        <v>1</v>
      </c>
      <c r="L112" s="68"/>
      <c r="M112" s="68"/>
      <c r="N112" s="24"/>
      <c r="O112" s="66"/>
      <c r="P112" s="66"/>
      <c r="Q112" s="66"/>
      <c r="R112" s="66"/>
      <c r="S112" s="61"/>
      <c r="T112" s="68"/>
      <c r="U112" s="68"/>
      <c r="V112" s="68"/>
      <c r="W112" s="73" t="s">
        <v>1</v>
      </c>
      <c r="X112" s="68"/>
      <c r="Y112" s="68"/>
      <c r="Z112" s="61"/>
      <c r="AA112" s="66"/>
      <c r="AB112" s="68"/>
      <c r="AC112" s="68"/>
      <c r="AD112" s="68"/>
      <c r="AE112" s="73" t="s">
        <v>1</v>
      </c>
      <c r="AF112" s="68"/>
      <c r="AG112" s="68"/>
      <c r="AT112" s="104"/>
      <c r="BA112" s="58"/>
      <c r="BC112" s="54" t="s">
        <v>157</v>
      </c>
      <c r="BD112" s="76">
        <v>10</v>
      </c>
      <c r="BE112" s="76">
        <v>5</v>
      </c>
      <c r="BF112" s="65" t="s">
        <v>152</v>
      </c>
      <c r="BG112" s="92">
        <f t="shared" si="0"/>
        <v>50</v>
      </c>
      <c r="BH112" s="52"/>
    </row>
    <row r="113" spans="1:62" x14ac:dyDescent="0.35">
      <c r="AT113" s="104"/>
      <c r="BA113" s="58"/>
      <c r="BC113" s="54" t="s">
        <v>147</v>
      </c>
      <c r="BD113" s="76">
        <v>10</v>
      </c>
      <c r="BE113" s="76">
        <v>1</v>
      </c>
      <c r="BF113" s="65" t="s">
        <v>152</v>
      </c>
      <c r="BG113" s="92">
        <f t="shared" si="0"/>
        <v>10</v>
      </c>
      <c r="BH113" s="52"/>
    </row>
    <row r="114" spans="1:62" x14ac:dyDescent="0.35">
      <c r="BA114" s="58"/>
      <c r="BC114" s="54" t="s">
        <v>92</v>
      </c>
      <c r="BD114" s="76">
        <v>5</v>
      </c>
      <c r="BE114" s="76">
        <v>1</v>
      </c>
      <c r="BF114" s="65" t="s">
        <v>152</v>
      </c>
      <c r="BG114" s="92">
        <f t="shared" si="0"/>
        <v>5</v>
      </c>
      <c r="BH114" s="52"/>
    </row>
    <row r="115" spans="1:62" ht="16" thickBot="1" x14ac:dyDescent="0.4">
      <c r="D115" s="134"/>
      <c r="E115" s="134"/>
      <c r="F115" s="134"/>
      <c r="G115" s="134"/>
      <c r="H115" s="134"/>
      <c r="BA115" s="58"/>
      <c r="BC115" s="78" t="s">
        <v>97</v>
      </c>
      <c r="BD115" s="109">
        <v>1</v>
      </c>
      <c r="BE115" s="109">
        <v>2</v>
      </c>
      <c r="BF115" s="65" t="s">
        <v>152</v>
      </c>
      <c r="BG115" s="110">
        <f t="shared" si="0"/>
        <v>2</v>
      </c>
      <c r="BH115" s="52"/>
    </row>
    <row r="116" spans="1:62" ht="16" thickBot="1" x14ac:dyDescent="0.4">
      <c r="BA116" s="58"/>
      <c r="BC116" s="410" t="s">
        <v>43</v>
      </c>
      <c r="BD116" s="512"/>
      <c r="BE116" s="513"/>
      <c r="BF116" s="294"/>
      <c r="BG116" s="411">
        <f>SUM(BG95:BG115)</f>
        <v>1477</v>
      </c>
      <c r="BH116" s="52"/>
    </row>
    <row r="117" spans="1:62" x14ac:dyDescent="0.35">
      <c r="BA117" s="58"/>
      <c r="BG117" s="48"/>
      <c r="BH117" s="52"/>
    </row>
    <row r="118" spans="1:62" x14ac:dyDescent="0.35">
      <c r="BA118" s="58"/>
      <c r="BG118" s="48"/>
    </row>
    <row r="119" spans="1:62" x14ac:dyDescent="0.35">
      <c r="A119" s="64" t="s">
        <v>448</v>
      </c>
      <c r="B119" s="412" t="s">
        <v>789</v>
      </c>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58"/>
      <c r="BB119" s="77"/>
      <c r="BC119" s="26" t="s">
        <v>449</v>
      </c>
      <c r="BD119" s="26"/>
      <c r="BE119" s="26"/>
      <c r="BF119" s="26"/>
      <c r="BG119" s="47"/>
      <c r="BH119" s="26"/>
      <c r="BI119" s="26"/>
      <c r="BJ119" s="26"/>
    </row>
    <row r="120" spans="1:62" ht="16" thickBot="1" x14ac:dyDescent="0.4">
      <c r="A120" s="52"/>
      <c r="B120" s="77" t="s">
        <v>30</v>
      </c>
      <c r="C120" s="77"/>
      <c r="D120" s="126"/>
      <c r="E120" s="126"/>
      <c r="F120" s="126" t="s">
        <v>31</v>
      </c>
      <c r="G120" s="77"/>
      <c r="H120" s="77"/>
      <c r="I120" s="77"/>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8"/>
      <c r="BB120" s="52"/>
      <c r="BC120" s="24" t="s">
        <v>450</v>
      </c>
      <c r="BG120" s="48"/>
    </row>
    <row r="121" spans="1:62" ht="45" customHeight="1" x14ac:dyDescent="0.35">
      <c r="A121" s="52"/>
      <c r="B121" s="52"/>
      <c r="C121" s="53" t="s">
        <v>451</v>
      </c>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8"/>
      <c r="BB121" s="52"/>
      <c r="BC121" s="518" t="s">
        <v>144</v>
      </c>
      <c r="BD121" s="517" t="s">
        <v>156</v>
      </c>
      <c r="BE121" s="517" t="s">
        <v>452</v>
      </c>
      <c r="BF121" s="517" t="s">
        <v>790</v>
      </c>
      <c r="BG121" s="517" t="s">
        <v>453</v>
      </c>
      <c r="BH121" s="517" t="s">
        <v>454</v>
      </c>
      <c r="BI121" s="346" t="s">
        <v>455</v>
      </c>
      <c r="BJ121" s="347" t="s">
        <v>456</v>
      </c>
    </row>
    <row r="122" spans="1:62" x14ac:dyDescent="0.35">
      <c r="A122" s="52"/>
      <c r="B122" s="52"/>
      <c r="C122" s="52"/>
      <c r="D122" s="52"/>
      <c r="E122" s="52"/>
      <c r="F122" s="52"/>
      <c r="G122" s="52"/>
      <c r="H122" s="52"/>
      <c r="I122" s="52"/>
      <c r="J122" s="52"/>
      <c r="K122" s="52"/>
      <c r="L122" s="52"/>
      <c r="M122" s="52"/>
      <c r="N122" s="52"/>
      <c r="O122" s="52"/>
      <c r="P122" s="52"/>
      <c r="Q122" s="53"/>
      <c r="R122" s="116" t="s">
        <v>457</v>
      </c>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3"/>
      <c r="AT122" s="53"/>
      <c r="AU122" s="53"/>
      <c r="AV122" s="53"/>
      <c r="AY122" s="52"/>
      <c r="AZ122" s="52"/>
      <c r="BA122" s="58"/>
      <c r="BB122" s="52"/>
      <c r="BC122" s="54" t="s">
        <v>45</v>
      </c>
      <c r="BD122" s="55">
        <v>200</v>
      </c>
      <c r="BE122" s="675">
        <f>SUM(BD122:BD131)</f>
        <v>420</v>
      </c>
      <c r="BF122" s="65"/>
      <c r="BG122" s="55"/>
      <c r="BH122" s="413"/>
      <c r="BI122" s="65"/>
      <c r="BJ122" s="56"/>
    </row>
    <row r="123" spans="1:62" x14ac:dyDescent="0.35">
      <c r="A123" s="52"/>
      <c r="B123" s="52"/>
      <c r="C123" s="53" t="s">
        <v>0</v>
      </c>
      <c r="D123" s="52">
        <v>1</v>
      </c>
      <c r="E123" s="50" t="s">
        <v>458</v>
      </c>
      <c r="F123" s="52"/>
      <c r="G123" s="52"/>
      <c r="H123" s="52"/>
      <c r="I123" s="52"/>
      <c r="J123" s="52"/>
      <c r="K123" s="52"/>
      <c r="L123" s="52"/>
      <c r="M123" s="52"/>
      <c r="N123" s="52"/>
      <c r="O123" s="52"/>
      <c r="P123" s="52"/>
      <c r="Q123" s="72">
        <v>7</v>
      </c>
      <c r="R123" s="72">
        <v>9</v>
      </c>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8"/>
      <c r="BB123" s="52"/>
      <c r="BC123" s="54" t="s">
        <v>46</v>
      </c>
      <c r="BD123" s="55">
        <v>100</v>
      </c>
      <c r="BE123" s="676"/>
      <c r="BF123" s="65"/>
      <c r="BG123" s="55"/>
      <c r="BH123" s="413"/>
      <c r="BI123" s="65"/>
      <c r="BJ123" s="56"/>
    </row>
    <row r="124" spans="1:62" x14ac:dyDescent="0.35">
      <c r="AS124" s="52"/>
      <c r="AT124" s="52"/>
      <c r="AU124" s="52"/>
      <c r="AV124" s="52"/>
      <c r="AW124" s="52"/>
      <c r="AX124" s="52"/>
      <c r="BA124" s="58"/>
      <c r="BC124" s="54" t="s">
        <v>47</v>
      </c>
      <c r="BD124" s="55">
        <v>50</v>
      </c>
      <c r="BE124" s="676"/>
      <c r="BF124" s="65"/>
      <c r="BG124" s="55"/>
      <c r="BH124" s="413"/>
      <c r="BI124" s="65"/>
      <c r="BJ124" s="56"/>
    </row>
    <row r="125" spans="1:62" x14ac:dyDescent="0.35">
      <c r="BA125" s="58"/>
      <c r="BC125" s="54" t="s">
        <v>48</v>
      </c>
      <c r="BD125" s="55">
        <v>30</v>
      </c>
      <c r="BE125" s="676"/>
      <c r="BF125" s="65"/>
      <c r="BG125" s="55"/>
      <c r="BH125" s="413"/>
      <c r="BI125" s="65"/>
      <c r="BJ125" s="56"/>
    </row>
    <row r="126" spans="1:62" x14ac:dyDescent="0.35">
      <c r="A126" s="49" t="s">
        <v>459</v>
      </c>
      <c r="B126" s="52" t="s">
        <v>460</v>
      </c>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8"/>
      <c r="BC126" s="54" t="s">
        <v>49</v>
      </c>
      <c r="BD126" s="55">
        <v>20</v>
      </c>
      <c r="BE126" s="676"/>
      <c r="BF126" s="65"/>
      <c r="BG126" s="55"/>
      <c r="BH126" s="413"/>
      <c r="BI126" s="65"/>
      <c r="BJ126" s="56"/>
    </row>
    <row r="127" spans="1:62" x14ac:dyDescent="0.35">
      <c r="A127" s="52"/>
      <c r="B127" s="52" t="s">
        <v>30</v>
      </c>
      <c r="C127" s="53"/>
      <c r="D127" s="52"/>
      <c r="E127" s="52"/>
      <c r="F127" s="53" t="s">
        <v>31</v>
      </c>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8"/>
      <c r="BC127" s="54" t="s">
        <v>52</v>
      </c>
      <c r="BD127" s="55">
        <v>10</v>
      </c>
      <c r="BE127" s="676"/>
      <c r="BF127" s="65"/>
      <c r="BG127" s="55"/>
      <c r="BH127" s="413"/>
      <c r="BI127" s="65"/>
      <c r="BJ127" s="56"/>
    </row>
    <row r="128" spans="1:62" x14ac:dyDescent="0.35">
      <c r="A128" s="52"/>
      <c r="B128" s="52"/>
      <c r="C128" s="53" t="s">
        <v>461</v>
      </c>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8"/>
      <c r="BC128" s="54" t="s">
        <v>53</v>
      </c>
      <c r="BD128" s="55">
        <v>5</v>
      </c>
      <c r="BE128" s="676"/>
      <c r="BF128" s="65"/>
      <c r="BG128" s="55"/>
      <c r="BH128" s="413"/>
      <c r="BI128" s="65"/>
      <c r="BJ128" s="56"/>
    </row>
    <row r="129" spans="1:62" x14ac:dyDescent="0.35">
      <c r="A129" s="52"/>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126"/>
      <c r="AC129" s="53"/>
      <c r="AD129" s="53"/>
      <c r="AE129" s="52"/>
      <c r="AF129" s="52"/>
      <c r="AG129" s="53"/>
      <c r="AH129" s="53"/>
      <c r="AI129" s="53"/>
      <c r="AJ129" s="52"/>
      <c r="AK129" s="52"/>
      <c r="AL129" s="52"/>
      <c r="AM129" s="52"/>
      <c r="AN129" s="52"/>
      <c r="AO129" s="53"/>
      <c r="AP129" s="53"/>
      <c r="AQ129" s="53"/>
      <c r="AR129" s="53"/>
      <c r="AS129" s="53"/>
      <c r="AT129" s="53"/>
      <c r="AU129" s="52"/>
      <c r="AV129" s="53"/>
      <c r="AW129" s="53"/>
      <c r="AX129" s="52"/>
      <c r="AY129" s="52"/>
      <c r="AZ129" s="52"/>
      <c r="BA129" s="58"/>
      <c r="BC129" s="54" t="s">
        <v>54</v>
      </c>
      <c r="BD129" s="55">
        <v>3</v>
      </c>
      <c r="BE129" s="676"/>
      <c r="BF129" s="65"/>
      <c r="BG129" s="55"/>
      <c r="BH129" s="413"/>
      <c r="BI129" s="65"/>
      <c r="BJ129" s="56"/>
    </row>
    <row r="130" spans="1:62" ht="16" thickBot="1" x14ac:dyDescent="0.4">
      <c r="A130" s="52"/>
      <c r="B130" s="77"/>
      <c r="C130" s="77"/>
      <c r="D130" s="77"/>
      <c r="E130" s="77"/>
      <c r="F130" s="77"/>
      <c r="G130" s="77"/>
      <c r="H130" s="77"/>
      <c r="I130" s="77"/>
      <c r="J130" s="77"/>
      <c r="K130" s="126"/>
      <c r="L130" s="126"/>
      <c r="M130" s="126"/>
      <c r="N130" s="126"/>
      <c r="O130" s="126"/>
      <c r="P130" s="126"/>
      <c r="Q130" s="126"/>
      <c r="R130" s="126"/>
      <c r="S130" s="126"/>
      <c r="T130" s="126"/>
      <c r="U130" s="126"/>
      <c r="V130" s="77"/>
      <c r="W130" s="77"/>
      <c r="X130" s="77"/>
      <c r="Y130" s="547" t="s">
        <v>462</v>
      </c>
      <c r="Z130" s="77"/>
      <c r="AA130" s="77"/>
      <c r="AB130" s="77"/>
      <c r="AC130" s="52"/>
      <c r="AD130" s="52"/>
      <c r="AE130" s="52"/>
      <c r="AF130" s="52"/>
      <c r="AG130" s="52"/>
      <c r="AH130" s="52"/>
      <c r="AI130" s="52"/>
      <c r="AJ130" s="52"/>
      <c r="AK130" s="52"/>
      <c r="AL130" s="52"/>
      <c r="AM130" s="52"/>
      <c r="AN130" s="52"/>
      <c r="AO130" s="52"/>
      <c r="AP130" s="548" t="s">
        <v>463</v>
      </c>
      <c r="AQ130" s="52"/>
      <c r="AR130" s="52"/>
      <c r="AS130" s="315" t="s">
        <v>464</v>
      </c>
      <c r="AT130" s="52"/>
      <c r="AU130" s="52"/>
      <c r="AV130" s="52"/>
      <c r="AW130" s="52"/>
      <c r="AX130" s="52"/>
      <c r="AY130" s="52"/>
      <c r="AZ130" s="52"/>
      <c r="BA130" s="58"/>
      <c r="BC130" s="54" t="s">
        <v>55</v>
      </c>
      <c r="BD130" s="55">
        <v>1</v>
      </c>
      <c r="BE130" s="676"/>
      <c r="BF130" s="65"/>
      <c r="BG130" s="55"/>
      <c r="BH130" s="413"/>
      <c r="BI130" s="65"/>
      <c r="BJ130" s="56"/>
    </row>
    <row r="131" spans="1:62" x14ac:dyDescent="0.35">
      <c r="A131" s="52"/>
      <c r="B131" s="77"/>
      <c r="C131" s="126"/>
      <c r="E131" s="414"/>
      <c r="F131" s="77" t="s">
        <v>1</v>
      </c>
      <c r="G131" s="77" t="s">
        <v>1</v>
      </c>
      <c r="H131" s="77" t="s">
        <v>1</v>
      </c>
      <c r="I131" s="77" t="s">
        <v>1</v>
      </c>
      <c r="J131" s="77" t="s">
        <v>1</v>
      </c>
      <c r="K131" s="415"/>
      <c r="L131" s="416"/>
      <c r="M131" s="416"/>
      <c r="N131" s="416"/>
      <c r="O131" s="416"/>
      <c r="P131" s="416"/>
      <c r="Q131" s="416"/>
      <c r="R131" s="416"/>
      <c r="S131" s="416"/>
      <c r="T131" s="416"/>
      <c r="U131" s="416"/>
      <c r="V131" s="416"/>
      <c r="W131" s="416"/>
      <c r="X131" s="416"/>
      <c r="Y131" s="417"/>
      <c r="Z131" s="77"/>
      <c r="AA131" s="77">
        <v>1</v>
      </c>
      <c r="AB131" s="418"/>
      <c r="AC131" s="419"/>
      <c r="AD131" s="419"/>
      <c r="AE131" s="419"/>
      <c r="AF131" s="419"/>
      <c r="AG131" s="419"/>
      <c r="AH131" s="419"/>
      <c r="AI131" s="419"/>
      <c r="AJ131" s="420" t="s">
        <v>465</v>
      </c>
      <c r="AK131" s="419"/>
      <c r="AL131" s="419"/>
      <c r="AM131" s="419"/>
      <c r="AN131" s="419"/>
      <c r="AO131" s="419"/>
      <c r="AP131" s="421"/>
      <c r="AQ131" s="52"/>
      <c r="AR131" s="52"/>
      <c r="AS131" s="422"/>
      <c r="AT131" s="419"/>
      <c r="AU131" s="423">
        <v>1</v>
      </c>
      <c r="AV131" s="419"/>
      <c r="AW131" s="419"/>
      <c r="AX131" s="421"/>
      <c r="AY131" s="52"/>
      <c r="AZ131" s="52"/>
      <c r="BA131" s="58"/>
      <c r="BC131" s="75" t="s">
        <v>49</v>
      </c>
      <c r="BD131" s="55">
        <v>1</v>
      </c>
      <c r="BE131" s="677"/>
      <c r="BF131" s="65"/>
      <c r="BG131" s="55"/>
      <c r="BH131" s="413"/>
      <c r="BI131" s="65"/>
      <c r="BJ131" s="56"/>
    </row>
    <row r="132" spans="1:62" x14ac:dyDescent="0.35">
      <c r="A132" s="52"/>
      <c r="B132" s="77"/>
      <c r="C132" s="126" t="s">
        <v>0</v>
      </c>
      <c r="E132" s="424">
        <v>1</v>
      </c>
      <c r="F132" s="77" t="s">
        <v>1</v>
      </c>
      <c r="G132" s="77" t="s">
        <v>1</v>
      </c>
      <c r="H132" s="77" t="s">
        <v>1</v>
      </c>
      <c r="I132" s="77" t="s">
        <v>1</v>
      </c>
      <c r="J132" s="77" t="s">
        <v>1</v>
      </c>
      <c r="K132" s="425"/>
      <c r="L132" s="91"/>
      <c r="M132" s="91"/>
      <c r="N132" s="91"/>
      <c r="O132" s="91"/>
      <c r="P132" s="91"/>
      <c r="Q132" s="91"/>
      <c r="R132" s="121" t="s">
        <v>75</v>
      </c>
      <c r="S132" s="91"/>
      <c r="T132" s="91"/>
      <c r="U132" s="91"/>
      <c r="V132" s="91"/>
      <c r="W132" s="91"/>
      <c r="X132" s="91"/>
      <c r="Y132" s="92"/>
      <c r="Z132" s="77"/>
      <c r="AA132" s="77">
        <v>2</v>
      </c>
      <c r="AB132" s="425"/>
      <c r="AC132" s="72"/>
      <c r="AD132" s="72"/>
      <c r="AE132" s="72"/>
      <c r="AF132" s="72"/>
      <c r="AG132" s="72"/>
      <c r="AH132" s="72"/>
      <c r="AI132" s="72"/>
      <c r="AJ132" s="104"/>
      <c r="AK132" s="72"/>
      <c r="AL132" s="72"/>
      <c r="AM132" s="72"/>
      <c r="AN132" s="72"/>
      <c r="AO132" s="72"/>
      <c r="AP132" s="426"/>
      <c r="AQ132" s="52"/>
      <c r="AR132" s="52"/>
      <c r="AS132" s="75"/>
      <c r="AT132" s="72"/>
      <c r="AU132" s="72"/>
      <c r="AV132" s="72"/>
      <c r="AW132" s="72"/>
      <c r="AX132" s="426"/>
      <c r="AY132" s="52"/>
      <c r="AZ132" s="52"/>
      <c r="BA132" s="58"/>
      <c r="BC132" s="54" t="s">
        <v>75</v>
      </c>
      <c r="BD132" s="55">
        <v>100</v>
      </c>
      <c r="BE132" s="65"/>
      <c r="BF132" s="65"/>
      <c r="BG132" s="675">
        <f>SUM(BD132:BD141)</f>
        <v>1055</v>
      </c>
      <c r="BH132" s="413"/>
      <c r="BI132" s="65"/>
      <c r="BJ132" s="56"/>
    </row>
    <row r="133" spans="1:62" ht="16" thickBot="1" x14ac:dyDescent="0.4">
      <c r="A133" s="52"/>
      <c r="B133" s="77"/>
      <c r="C133" s="126"/>
      <c r="E133" s="427"/>
      <c r="F133" s="77" t="s">
        <v>1</v>
      </c>
      <c r="G133" s="77" t="s">
        <v>1</v>
      </c>
      <c r="H133" s="77" t="s">
        <v>1</v>
      </c>
      <c r="I133" s="77" t="s">
        <v>1</v>
      </c>
      <c r="J133" s="77" t="s">
        <v>1</v>
      </c>
      <c r="K133" s="428"/>
      <c r="L133" s="429"/>
      <c r="M133" s="429"/>
      <c r="N133" s="429"/>
      <c r="O133" s="429"/>
      <c r="P133" s="429"/>
      <c r="Q133" s="429"/>
      <c r="R133" s="429"/>
      <c r="S133" s="429"/>
      <c r="T133" s="429"/>
      <c r="U133" s="429"/>
      <c r="V133" s="429"/>
      <c r="W133" s="429"/>
      <c r="X133" s="429"/>
      <c r="Y133" s="430"/>
      <c r="Z133" s="77"/>
      <c r="AA133" s="77">
        <v>3</v>
      </c>
      <c r="AB133" s="431"/>
      <c r="AC133" s="144"/>
      <c r="AD133" s="144"/>
      <c r="AE133" s="144"/>
      <c r="AF133" s="144"/>
      <c r="AG133" s="144"/>
      <c r="AH133" s="144"/>
      <c r="AI133" s="144"/>
      <c r="AJ133" s="144"/>
      <c r="AK133" s="144"/>
      <c r="AL133" s="144"/>
      <c r="AM133" s="144"/>
      <c r="AN133" s="144"/>
      <c r="AO133" s="144"/>
      <c r="AP133" s="432"/>
      <c r="AQ133" s="52"/>
      <c r="AR133" s="52"/>
      <c r="AS133" s="433"/>
      <c r="AT133" s="144"/>
      <c r="AU133" s="144"/>
      <c r="AV133" s="144"/>
      <c r="AW133" s="144"/>
      <c r="AX133" s="432"/>
      <c r="AY133" s="52"/>
      <c r="AZ133" s="52"/>
      <c r="BA133" s="58"/>
      <c r="BC133" s="54" t="s">
        <v>76</v>
      </c>
      <c r="BD133" s="55">
        <v>250</v>
      </c>
      <c r="BE133" s="65"/>
      <c r="BF133" s="65"/>
      <c r="BG133" s="676"/>
      <c r="BH133" s="413"/>
      <c r="BI133" s="65"/>
      <c r="BJ133" s="56"/>
    </row>
    <row r="134" spans="1:62" x14ac:dyDescent="0.35">
      <c r="A134" s="52"/>
      <c r="B134" s="77"/>
      <c r="C134" s="126"/>
      <c r="E134" s="414"/>
      <c r="F134" s="77" t="s">
        <v>1</v>
      </c>
      <c r="G134" s="77" t="s">
        <v>1</v>
      </c>
      <c r="H134" s="77" t="s">
        <v>1</v>
      </c>
      <c r="I134" s="77" t="s">
        <v>1</v>
      </c>
      <c r="J134" s="77" t="s">
        <v>1</v>
      </c>
      <c r="K134" s="415"/>
      <c r="L134" s="416"/>
      <c r="M134" s="416"/>
      <c r="N134" s="416"/>
      <c r="O134" s="416"/>
      <c r="P134" s="416"/>
      <c r="Q134" s="416"/>
      <c r="R134" s="416"/>
      <c r="S134" s="416"/>
      <c r="T134" s="416"/>
      <c r="U134" s="416"/>
      <c r="V134" s="416"/>
      <c r="W134" s="416"/>
      <c r="X134" s="416"/>
      <c r="Y134" s="417"/>
      <c r="Z134" s="77"/>
      <c r="AA134" s="77">
        <v>1</v>
      </c>
      <c r="AB134" s="418"/>
      <c r="AC134" s="419"/>
      <c r="AD134" s="419"/>
      <c r="AE134" s="419"/>
      <c r="AF134" s="419"/>
      <c r="AG134" s="419"/>
      <c r="AH134" s="419"/>
      <c r="AI134" s="419"/>
      <c r="AJ134" s="434" t="s">
        <v>466</v>
      </c>
      <c r="AK134" s="419"/>
      <c r="AL134" s="419"/>
      <c r="AM134" s="419"/>
      <c r="AN134" s="419"/>
      <c r="AO134" s="419"/>
      <c r="AP134" s="421"/>
      <c r="AQ134" s="52"/>
      <c r="AR134" s="52"/>
      <c r="AS134" s="422"/>
      <c r="AT134" s="419"/>
      <c r="AU134" s="423">
        <v>2</v>
      </c>
      <c r="AV134" s="419"/>
      <c r="AW134" s="419"/>
      <c r="AX134" s="421"/>
      <c r="AY134" s="52"/>
      <c r="AZ134" s="52"/>
      <c r="BA134" s="58"/>
      <c r="BC134" s="54" t="s">
        <v>77</v>
      </c>
      <c r="BD134" s="55">
        <v>120</v>
      </c>
      <c r="BE134" s="76"/>
      <c r="BF134" s="65"/>
      <c r="BG134" s="676"/>
      <c r="BH134" s="413"/>
      <c r="BI134" s="65"/>
      <c r="BJ134" s="56"/>
    </row>
    <row r="135" spans="1:62" x14ac:dyDescent="0.35">
      <c r="A135" s="52"/>
      <c r="B135" s="77"/>
      <c r="C135" s="126" t="s">
        <v>0</v>
      </c>
      <c r="E135" s="424">
        <v>2</v>
      </c>
      <c r="F135" s="77" t="s">
        <v>1</v>
      </c>
      <c r="G135" s="77" t="s">
        <v>1</v>
      </c>
      <c r="H135" s="77" t="s">
        <v>1</v>
      </c>
      <c r="I135" s="77" t="s">
        <v>1</v>
      </c>
      <c r="J135" s="77" t="s">
        <v>1</v>
      </c>
      <c r="K135" s="425"/>
      <c r="L135" s="91"/>
      <c r="M135" s="91"/>
      <c r="N135" s="91"/>
      <c r="O135" s="91"/>
      <c r="P135" s="91"/>
      <c r="Q135" s="91"/>
      <c r="R135" s="121" t="s">
        <v>76</v>
      </c>
      <c r="S135" s="91"/>
      <c r="T135" s="91"/>
      <c r="U135" s="91"/>
      <c r="V135" s="91"/>
      <c r="W135" s="91"/>
      <c r="X135" s="91"/>
      <c r="Y135" s="92"/>
      <c r="Z135" s="77"/>
      <c r="AA135" s="77">
        <v>2</v>
      </c>
      <c r="AB135" s="425"/>
      <c r="AC135" s="72"/>
      <c r="AD135" s="72"/>
      <c r="AE135" s="72"/>
      <c r="AF135" s="72"/>
      <c r="AG135" s="72"/>
      <c r="AH135" s="72"/>
      <c r="AI135" s="72"/>
      <c r="AJ135" s="515"/>
      <c r="AK135" s="72"/>
      <c r="AL135" s="72"/>
      <c r="AM135" s="72"/>
      <c r="AN135" s="72"/>
      <c r="AO135" s="72"/>
      <c r="AP135" s="426"/>
      <c r="AQ135" s="52"/>
      <c r="AR135" s="52"/>
      <c r="AS135" s="75"/>
      <c r="AT135" s="72"/>
      <c r="AU135" s="72"/>
      <c r="AV135" s="72"/>
      <c r="AW135" s="72"/>
      <c r="AX135" s="426"/>
      <c r="AY135" s="52"/>
      <c r="AZ135" s="52"/>
      <c r="BA135" s="58"/>
      <c r="BC135" s="54" t="s">
        <v>78</v>
      </c>
      <c r="BD135" s="55">
        <v>300</v>
      </c>
      <c r="BE135" s="76"/>
      <c r="BF135" s="65"/>
      <c r="BG135" s="676"/>
      <c r="BH135" s="413"/>
      <c r="BI135" s="65"/>
      <c r="BJ135" s="56"/>
    </row>
    <row r="136" spans="1:62" ht="16" thickBot="1" x14ac:dyDescent="0.4">
      <c r="A136" s="52"/>
      <c r="B136" s="77"/>
      <c r="C136" s="126"/>
      <c r="E136" s="427"/>
      <c r="F136" s="77" t="s">
        <v>1</v>
      </c>
      <c r="G136" s="77" t="s">
        <v>1</v>
      </c>
      <c r="H136" s="77" t="s">
        <v>1</v>
      </c>
      <c r="I136" s="77" t="s">
        <v>1</v>
      </c>
      <c r="J136" s="77" t="s">
        <v>1</v>
      </c>
      <c r="K136" s="428"/>
      <c r="L136" s="429"/>
      <c r="M136" s="429"/>
      <c r="N136" s="429"/>
      <c r="O136" s="429"/>
      <c r="P136" s="429"/>
      <c r="Q136" s="429"/>
      <c r="R136" s="429"/>
      <c r="S136" s="429"/>
      <c r="T136" s="429"/>
      <c r="U136" s="429"/>
      <c r="V136" s="429"/>
      <c r="W136" s="429"/>
      <c r="X136" s="429"/>
      <c r="Y136" s="430"/>
      <c r="Z136" s="77"/>
      <c r="AA136" s="77">
        <v>3</v>
      </c>
      <c r="AB136" s="431"/>
      <c r="AC136" s="144"/>
      <c r="AD136" s="144"/>
      <c r="AE136" s="144"/>
      <c r="AF136" s="144"/>
      <c r="AG136" s="144"/>
      <c r="AH136" s="144"/>
      <c r="AI136" s="144"/>
      <c r="AJ136" s="144"/>
      <c r="AK136" s="144"/>
      <c r="AL136" s="144"/>
      <c r="AM136" s="144"/>
      <c r="AN136" s="144"/>
      <c r="AO136" s="144"/>
      <c r="AP136" s="432"/>
      <c r="AQ136" s="52"/>
      <c r="AR136" s="52"/>
      <c r="AS136" s="433"/>
      <c r="AT136" s="144"/>
      <c r="AU136" s="144"/>
      <c r="AV136" s="144"/>
      <c r="AW136" s="144"/>
      <c r="AX136" s="432"/>
      <c r="AY136" s="52"/>
      <c r="AZ136" s="52"/>
      <c r="BA136" s="58"/>
      <c r="BC136" s="54" t="s">
        <v>79</v>
      </c>
      <c r="BD136" s="55">
        <v>150</v>
      </c>
      <c r="BE136" s="76"/>
      <c r="BF136" s="65"/>
      <c r="BG136" s="676"/>
      <c r="BH136" s="413"/>
      <c r="BI136" s="65"/>
      <c r="BJ136" s="56"/>
    </row>
    <row r="137" spans="1:62" x14ac:dyDescent="0.35">
      <c r="A137" s="52"/>
      <c r="B137" s="77"/>
      <c r="C137" s="126"/>
      <c r="E137" s="414"/>
      <c r="F137" s="77" t="s">
        <v>1</v>
      </c>
      <c r="G137" s="77" t="s">
        <v>1</v>
      </c>
      <c r="H137" s="77" t="s">
        <v>1</v>
      </c>
      <c r="I137" s="77" t="s">
        <v>1</v>
      </c>
      <c r="J137" s="77" t="s">
        <v>1</v>
      </c>
      <c r="K137" s="415"/>
      <c r="L137" s="416"/>
      <c r="M137" s="416"/>
      <c r="N137" s="416"/>
      <c r="O137" s="416"/>
      <c r="P137" s="416"/>
      <c r="Q137" s="416"/>
      <c r="R137" s="416"/>
      <c r="S137" s="416"/>
      <c r="T137" s="416"/>
      <c r="U137" s="416"/>
      <c r="V137" s="416"/>
      <c r="W137" s="416"/>
      <c r="X137" s="416"/>
      <c r="Y137" s="417"/>
      <c r="Z137" s="77"/>
      <c r="AA137" s="77">
        <v>1</v>
      </c>
      <c r="AB137" s="418"/>
      <c r="AC137" s="419"/>
      <c r="AD137" s="419"/>
      <c r="AE137" s="419"/>
      <c r="AF137" s="419"/>
      <c r="AG137" s="419"/>
      <c r="AH137" s="419"/>
      <c r="AI137" s="419"/>
      <c r="AJ137" s="419"/>
      <c r="AK137" s="419"/>
      <c r="AL137" s="419"/>
      <c r="AM137" s="419"/>
      <c r="AN137" s="419"/>
      <c r="AO137" s="419"/>
      <c r="AP137" s="421"/>
      <c r="AQ137" s="52"/>
      <c r="AR137" s="52"/>
      <c r="AS137" s="422"/>
      <c r="AT137" s="419"/>
      <c r="AU137" s="419"/>
      <c r="AV137" s="419"/>
      <c r="AW137" s="419"/>
      <c r="AX137" s="421"/>
      <c r="AY137" s="52"/>
      <c r="AZ137" s="52"/>
      <c r="BA137" s="58"/>
      <c r="BC137" s="54" t="s">
        <v>88</v>
      </c>
      <c r="BD137" s="55">
        <v>40</v>
      </c>
      <c r="BE137" s="76"/>
      <c r="BF137" s="65"/>
      <c r="BG137" s="676"/>
      <c r="BH137" s="413"/>
      <c r="BI137" s="65"/>
      <c r="BJ137" s="56"/>
    </row>
    <row r="138" spans="1:62" x14ac:dyDescent="0.35">
      <c r="A138" s="52"/>
      <c r="B138" s="77"/>
      <c r="C138" s="126" t="s">
        <v>0</v>
      </c>
      <c r="E138" s="424">
        <v>3</v>
      </c>
      <c r="F138" s="77" t="s">
        <v>1</v>
      </c>
      <c r="G138" s="77" t="s">
        <v>1</v>
      </c>
      <c r="H138" s="77" t="s">
        <v>1</v>
      </c>
      <c r="I138" s="77" t="s">
        <v>1</v>
      </c>
      <c r="J138" s="77" t="s">
        <v>1</v>
      </c>
      <c r="K138" s="425"/>
      <c r="L138" s="91"/>
      <c r="M138" s="91"/>
      <c r="N138" s="91"/>
      <c r="O138" s="91"/>
      <c r="P138" s="91"/>
      <c r="Q138" s="91"/>
      <c r="R138" s="91"/>
      <c r="S138" s="91"/>
      <c r="T138" s="91"/>
      <c r="U138" s="91"/>
      <c r="V138" s="91"/>
      <c r="W138" s="91"/>
      <c r="X138" s="91"/>
      <c r="Y138" s="92"/>
      <c r="Z138" s="77"/>
      <c r="AA138" s="77">
        <v>2</v>
      </c>
      <c r="AB138" s="425"/>
      <c r="AC138" s="72"/>
      <c r="AD138" s="72"/>
      <c r="AE138" s="72"/>
      <c r="AF138" s="72"/>
      <c r="AG138" s="72"/>
      <c r="AH138" s="72"/>
      <c r="AI138" s="72"/>
      <c r="AJ138" s="72"/>
      <c r="AK138" s="72"/>
      <c r="AL138" s="72"/>
      <c r="AM138" s="72"/>
      <c r="AN138" s="72"/>
      <c r="AO138" s="72"/>
      <c r="AP138" s="426"/>
      <c r="AQ138" s="52"/>
      <c r="AR138" s="52"/>
      <c r="AS138" s="75"/>
      <c r="AT138" s="72"/>
      <c r="AU138" s="72"/>
      <c r="AV138" s="72"/>
      <c r="AW138" s="72"/>
      <c r="AX138" s="426"/>
      <c r="AY138" s="52"/>
      <c r="AZ138" s="52"/>
      <c r="BA138" s="58"/>
      <c r="BC138" s="54" t="s">
        <v>89</v>
      </c>
      <c r="BD138" s="55">
        <v>30</v>
      </c>
      <c r="BE138" s="76"/>
      <c r="BF138" s="65"/>
      <c r="BG138" s="676"/>
      <c r="BH138" s="413"/>
      <c r="BI138" s="65"/>
      <c r="BJ138" s="56"/>
    </row>
    <row r="139" spans="1:62" ht="16" thickBot="1" x14ac:dyDescent="0.4">
      <c r="A139" s="52"/>
      <c r="B139" s="77"/>
      <c r="C139" s="126"/>
      <c r="E139" s="427"/>
      <c r="F139" s="77" t="s">
        <v>1</v>
      </c>
      <c r="G139" s="77" t="s">
        <v>1</v>
      </c>
      <c r="H139" s="77" t="s">
        <v>1</v>
      </c>
      <c r="I139" s="77" t="s">
        <v>1</v>
      </c>
      <c r="J139" s="77" t="s">
        <v>1</v>
      </c>
      <c r="K139" s="428"/>
      <c r="L139" s="429"/>
      <c r="M139" s="429"/>
      <c r="N139" s="429"/>
      <c r="O139" s="429"/>
      <c r="P139" s="429"/>
      <c r="Q139" s="429"/>
      <c r="R139" s="429"/>
      <c r="S139" s="429"/>
      <c r="T139" s="429"/>
      <c r="U139" s="429"/>
      <c r="V139" s="429"/>
      <c r="W139" s="429"/>
      <c r="X139" s="429"/>
      <c r="Y139" s="430"/>
      <c r="Z139" s="77"/>
      <c r="AA139" s="77">
        <v>3</v>
      </c>
      <c r="AB139" s="431"/>
      <c r="AC139" s="144"/>
      <c r="AD139" s="144"/>
      <c r="AE139" s="144"/>
      <c r="AF139" s="144"/>
      <c r="AG139" s="144"/>
      <c r="AH139" s="144"/>
      <c r="AI139" s="144"/>
      <c r="AJ139" s="144"/>
      <c r="AK139" s="144"/>
      <c r="AL139" s="144"/>
      <c r="AM139" s="144"/>
      <c r="AN139" s="144"/>
      <c r="AO139" s="144"/>
      <c r="AP139" s="432"/>
      <c r="AQ139" s="52"/>
      <c r="AR139" s="52"/>
      <c r="AS139" s="433"/>
      <c r="AT139" s="144"/>
      <c r="AU139" s="144"/>
      <c r="AV139" s="144"/>
      <c r="AW139" s="144"/>
      <c r="AX139" s="432"/>
      <c r="AY139" s="52"/>
      <c r="AZ139" s="52"/>
      <c r="BA139" s="58"/>
      <c r="BC139" s="54" t="s">
        <v>157</v>
      </c>
      <c r="BD139" s="55">
        <v>50</v>
      </c>
      <c r="BE139" s="76"/>
      <c r="BF139" s="65"/>
      <c r="BG139" s="676"/>
      <c r="BH139" s="413"/>
      <c r="BI139" s="65"/>
      <c r="BJ139" s="56"/>
    </row>
    <row r="140" spans="1:62" x14ac:dyDescent="0.3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58"/>
      <c r="BC140" s="54" t="s">
        <v>147</v>
      </c>
      <c r="BD140" s="55">
        <v>10</v>
      </c>
      <c r="BE140" s="76"/>
      <c r="BF140" s="65"/>
      <c r="BG140" s="676"/>
      <c r="BH140" s="413"/>
      <c r="BI140" s="65"/>
      <c r="BJ140" s="56"/>
    </row>
    <row r="141" spans="1:62" x14ac:dyDescent="0.35">
      <c r="BA141" s="58"/>
      <c r="BC141" s="54" t="s">
        <v>92</v>
      </c>
      <c r="BD141" s="55">
        <v>5</v>
      </c>
      <c r="BE141" s="76"/>
      <c r="BF141" s="65"/>
      <c r="BG141" s="677"/>
      <c r="BH141" s="413"/>
      <c r="BI141" s="65"/>
      <c r="BJ141" s="56"/>
    </row>
    <row r="142" spans="1:62" ht="16" thickBot="1" x14ac:dyDescent="0.4">
      <c r="BA142" s="58"/>
      <c r="BC142" s="78" t="s">
        <v>97</v>
      </c>
      <c r="BD142" s="55">
        <v>2</v>
      </c>
      <c r="BE142" s="76"/>
      <c r="BF142" s="65"/>
      <c r="BG142" s="55"/>
      <c r="BH142" s="413"/>
      <c r="BI142" s="65"/>
      <c r="BJ142" s="56">
        <v>2</v>
      </c>
    </row>
    <row r="143" spans="1:62" ht="16" thickBot="1" x14ac:dyDescent="0.4">
      <c r="BA143" s="58"/>
      <c r="BC143" s="410" t="s">
        <v>43</v>
      </c>
      <c r="BD143" s="435">
        <f>SUM(BD122:BD142)</f>
        <v>1477</v>
      </c>
      <c r="BE143" s="436"/>
      <c r="BF143" s="141"/>
      <c r="BG143" s="405"/>
      <c r="BH143" s="437"/>
      <c r="BI143" s="141"/>
      <c r="BJ143" s="142"/>
    </row>
    <row r="144" spans="1:62" x14ac:dyDescent="0.35">
      <c r="BA144" s="58"/>
    </row>
    <row r="145" spans="53:62" x14ac:dyDescent="0.35">
      <c r="BA145" s="58"/>
    </row>
    <row r="146" spans="53:62" x14ac:dyDescent="0.35">
      <c r="BA146" s="58"/>
      <c r="BC146" s="134"/>
    </row>
    <row r="147" spans="53:62" x14ac:dyDescent="0.35">
      <c r="BA147" s="58"/>
      <c r="BC147" s="26" t="s">
        <v>467</v>
      </c>
      <c r="BD147" s="26"/>
      <c r="BE147" s="26"/>
      <c r="BF147" s="26"/>
      <c r="BG147" s="26"/>
      <c r="BH147" s="26"/>
      <c r="BI147" s="26"/>
      <c r="BJ147" s="26"/>
    </row>
    <row r="148" spans="53:62" x14ac:dyDescent="0.35">
      <c r="BA148" s="58"/>
      <c r="BC148" s="17" t="s">
        <v>791</v>
      </c>
    </row>
    <row r="149" spans="53:62" ht="16" thickBot="1" x14ac:dyDescent="0.4">
      <c r="BA149" s="58"/>
      <c r="BC149" s="24" t="s">
        <v>468</v>
      </c>
    </row>
    <row r="150" spans="53:62" ht="46.5" x14ac:dyDescent="0.35">
      <c r="BA150" s="58"/>
      <c r="BC150" s="518" t="s">
        <v>144</v>
      </c>
      <c r="BD150" s="517" t="s">
        <v>156</v>
      </c>
      <c r="BE150" s="517" t="s">
        <v>469</v>
      </c>
      <c r="BF150" s="517" t="s">
        <v>792</v>
      </c>
      <c r="BG150" s="517" t="s">
        <v>470</v>
      </c>
      <c r="BH150" s="517" t="s">
        <v>471</v>
      </c>
      <c r="BI150" s="346" t="s">
        <v>472</v>
      </c>
      <c r="BJ150" s="347" t="s">
        <v>473</v>
      </c>
    </row>
    <row r="151" spans="53:62" x14ac:dyDescent="0.35">
      <c r="BA151" s="58"/>
      <c r="BC151" s="54" t="s">
        <v>45</v>
      </c>
      <c r="BD151" s="55">
        <v>200</v>
      </c>
      <c r="BE151" s="672">
        <f>SUM(BD151:BD160)/BD172</f>
        <v>0.28436018957345971</v>
      </c>
      <c r="BF151" s="65"/>
      <c r="BG151" s="55"/>
      <c r="BH151" s="413"/>
      <c r="BI151" s="65"/>
      <c r="BJ151" s="56"/>
    </row>
    <row r="152" spans="53:62" x14ac:dyDescent="0.35">
      <c r="BA152" s="58"/>
      <c r="BC152" s="54" t="s">
        <v>46</v>
      </c>
      <c r="BD152" s="55">
        <v>100</v>
      </c>
      <c r="BE152" s="673"/>
      <c r="BF152" s="65"/>
      <c r="BG152" s="55"/>
      <c r="BH152" s="413"/>
      <c r="BI152" s="65"/>
      <c r="BJ152" s="56"/>
    </row>
    <row r="153" spans="53:62" x14ac:dyDescent="0.35">
      <c r="BA153" s="58"/>
      <c r="BC153" s="54" t="s">
        <v>47</v>
      </c>
      <c r="BD153" s="55">
        <v>50</v>
      </c>
      <c r="BE153" s="673"/>
      <c r="BF153" s="65"/>
      <c r="BG153" s="55"/>
      <c r="BH153" s="413"/>
      <c r="BI153" s="65"/>
      <c r="BJ153" s="56"/>
    </row>
    <row r="154" spans="53:62" x14ac:dyDescent="0.35">
      <c r="BA154" s="58"/>
      <c r="BC154" s="54" t="s">
        <v>48</v>
      </c>
      <c r="BD154" s="55">
        <v>30</v>
      </c>
      <c r="BE154" s="673"/>
      <c r="BF154" s="65"/>
      <c r="BG154" s="55"/>
      <c r="BH154" s="413"/>
      <c r="BI154" s="65"/>
      <c r="BJ154" s="56"/>
    </row>
    <row r="155" spans="53:62" x14ac:dyDescent="0.35">
      <c r="BA155" s="58"/>
      <c r="BC155" s="54" t="s">
        <v>49</v>
      </c>
      <c r="BD155" s="55">
        <v>20</v>
      </c>
      <c r="BE155" s="673"/>
      <c r="BF155" s="65"/>
      <c r="BG155" s="55"/>
      <c r="BH155" s="413"/>
      <c r="BI155" s="65"/>
      <c r="BJ155" s="56"/>
    </row>
    <row r="156" spans="53:62" x14ac:dyDescent="0.35">
      <c r="BA156" s="58"/>
      <c r="BC156" s="54" t="s">
        <v>52</v>
      </c>
      <c r="BD156" s="55">
        <v>10</v>
      </c>
      <c r="BE156" s="673"/>
      <c r="BF156" s="65"/>
      <c r="BG156" s="55"/>
      <c r="BH156" s="413"/>
      <c r="BI156" s="65"/>
      <c r="BJ156" s="56"/>
    </row>
    <row r="157" spans="53:62" x14ac:dyDescent="0.35">
      <c r="BA157" s="58"/>
      <c r="BC157" s="54" t="s">
        <v>53</v>
      </c>
      <c r="BD157" s="55">
        <v>5</v>
      </c>
      <c r="BE157" s="673"/>
      <c r="BF157" s="65"/>
      <c r="BG157" s="55"/>
      <c r="BH157" s="413"/>
      <c r="BI157" s="65"/>
      <c r="BJ157" s="56"/>
    </row>
    <row r="158" spans="53:62" x14ac:dyDescent="0.35">
      <c r="BA158" s="58"/>
      <c r="BC158" s="54" t="s">
        <v>54</v>
      </c>
      <c r="BD158" s="55">
        <v>3</v>
      </c>
      <c r="BE158" s="673"/>
      <c r="BF158" s="65"/>
      <c r="BG158" s="55"/>
      <c r="BH158" s="413"/>
      <c r="BI158" s="65"/>
      <c r="BJ158" s="56"/>
    </row>
    <row r="159" spans="53:62" x14ac:dyDescent="0.35">
      <c r="BA159" s="58"/>
      <c r="BC159" s="54" t="s">
        <v>55</v>
      </c>
      <c r="BD159" s="55">
        <v>1</v>
      </c>
      <c r="BE159" s="673"/>
      <c r="BF159" s="65"/>
      <c r="BG159" s="55"/>
      <c r="BH159" s="413"/>
      <c r="BI159" s="65"/>
      <c r="BJ159" s="56"/>
    </row>
    <row r="160" spans="53:62" x14ac:dyDescent="0.35">
      <c r="BA160" s="58"/>
      <c r="BC160" s="75" t="s">
        <v>49</v>
      </c>
      <c r="BD160" s="55">
        <v>1</v>
      </c>
      <c r="BE160" s="674"/>
      <c r="BF160" s="65"/>
      <c r="BG160" s="55"/>
      <c r="BH160" s="413"/>
      <c r="BI160" s="65"/>
      <c r="BJ160" s="56"/>
    </row>
    <row r="161" spans="53:62" x14ac:dyDescent="0.35">
      <c r="BA161" s="58"/>
      <c r="BC161" s="54" t="s">
        <v>75</v>
      </c>
      <c r="BD161" s="55">
        <v>100</v>
      </c>
      <c r="BE161" s="65"/>
      <c r="BF161" s="65"/>
      <c r="BG161" s="672">
        <f>SUM(BD161:BD170)/BD172</f>
        <v>0.7142857142857143</v>
      </c>
      <c r="BH161" s="413"/>
      <c r="BI161" s="65"/>
      <c r="BJ161" s="56"/>
    </row>
    <row r="162" spans="53:62" x14ac:dyDescent="0.35">
      <c r="BA162" s="58"/>
      <c r="BC162" s="54" t="s">
        <v>76</v>
      </c>
      <c r="BD162" s="55">
        <v>250</v>
      </c>
      <c r="BE162" s="65"/>
      <c r="BF162" s="65"/>
      <c r="BG162" s="673"/>
      <c r="BH162" s="413"/>
      <c r="BI162" s="65"/>
      <c r="BJ162" s="56"/>
    </row>
    <row r="163" spans="53:62" x14ac:dyDescent="0.35">
      <c r="BA163" s="58"/>
      <c r="BC163" s="54" t="s">
        <v>77</v>
      </c>
      <c r="BD163" s="55">
        <v>120</v>
      </c>
      <c r="BE163" s="76"/>
      <c r="BF163" s="65"/>
      <c r="BG163" s="673"/>
      <c r="BH163" s="413"/>
      <c r="BI163" s="65"/>
      <c r="BJ163" s="56"/>
    </row>
    <row r="164" spans="53:62" x14ac:dyDescent="0.35">
      <c r="BA164" s="58"/>
      <c r="BC164" s="54" t="s">
        <v>78</v>
      </c>
      <c r="BD164" s="55">
        <v>300</v>
      </c>
      <c r="BE164" s="76"/>
      <c r="BF164" s="65"/>
      <c r="BG164" s="673"/>
      <c r="BH164" s="413"/>
      <c r="BI164" s="65"/>
      <c r="BJ164" s="56"/>
    </row>
    <row r="165" spans="53:62" x14ac:dyDescent="0.35">
      <c r="BA165" s="58"/>
      <c r="BC165" s="54" t="s">
        <v>79</v>
      </c>
      <c r="BD165" s="55">
        <v>150</v>
      </c>
      <c r="BE165" s="76"/>
      <c r="BF165" s="65"/>
      <c r="BG165" s="673"/>
      <c r="BH165" s="413"/>
      <c r="BI165" s="65"/>
      <c r="BJ165" s="56"/>
    </row>
    <row r="166" spans="53:62" x14ac:dyDescent="0.35">
      <c r="BA166" s="58"/>
      <c r="BC166" s="54" t="s">
        <v>88</v>
      </c>
      <c r="BD166" s="55">
        <v>40</v>
      </c>
      <c r="BE166" s="76"/>
      <c r="BF166" s="65"/>
      <c r="BG166" s="673"/>
      <c r="BH166" s="413"/>
      <c r="BI166" s="65"/>
      <c r="BJ166" s="56"/>
    </row>
    <row r="167" spans="53:62" x14ac:dyDescent="0.35">
      <c r="BA167" s="58"/>
      <c r="BC167" s="54" t="s">
        <v>89</v>
      </c>
      <c r="BD167" s="55">
        <v>30</v>
      </c>
      <c r="BE167" s="76"/>
      <c r="BF167" s="65"/>
      <c r="BG167" s="673"/>
      <c r="BH167" s="413"/>
      <c r="BI167" s="65"/>
      <c r="BJ167" s="56"/>
    </row>
    <row r="168" spans="53:62" x14ac:dyDescent="0.35">
      <c r="BA168" s="58"/>
      <c r="BC168" s="54" t="s">
        <v>157</v>
      </c>
      <c r="BD168" s="55">
        <v>50</v>
      </c>
      <c r="BE168" s="76"/>
      <c r="BF168" s="65"/>
      <c r="BG168" s="673"/>
      <c r="BH168" s="413"/>
      <c r="BI168" s="65"/>
      <c r="BJ168" s="56"/>
    </row>
    <row r="169" spans="53:62" x14ac:dyDescent="0.35">
      <c r="BA169" s="58"/>
      <c r="BC169" s="54" t="s">
        <v>147</v>
      </c>
      <c r="BD169" s="55">
        <v>10</v>
      </c>
      <c r="BE169" s="76"/>
      <c r="BF169" s="65"/>
      <c r="BG169" s="673"/>
      <c r="BH169" s="413"/>
      <c r="BI169" s="65"/>
      <c r="BJ169" s="56"/>
    </row>
    <row r="170" spans="53:62" x14ac:dyDescent="0.35">
      <c r="BA170" s="58"/>
      <c r="BC170" s="54" t="s">
        <v>92</v>
      </c>
      <c r="BD170" s="55">
        <v>5</v>
      </c>
      <c r="BE170" s="76"/>
      <c r="BF170" s="65"/>
      <c r="BG170" s="674"/>
      <c r="BH170" s="413"/>
      <c r="BI170" s="65"/>
      <c r="BJ170" s="56"/>
    </row>
    <row r="171" spans="53:62" ht="16" thickBot="1" x14ac:dyDescent="0.4">
      <c r="BA171" s="58"/>
      <c r="BC171" s="78" t="s">
        <v>97</v>
      </c>
      <c r="BD171" s="55">
        <v>2</v>
      </c>
      <c r="BE171" s="76"/>
      <c r="BF171" s="65"/>
      <c r="BG171" s="55"/>
      <c r="BH171" s="413"/>
      <c r="BI171" s="65"/>
      <c r="BJ171" s="438">
        <f>2/BD172</f>
        <v>1.3540961408259986E-3</v>
      </c>
    </row>
    <row r="172" spans="53:62" ht="16" thickBot="1" x14ac:dyDescent="0.4">
      <c r="BA172" s="58"/>
      <c r="BC172" s="410" t="s">
        <v>43</v>
      </c>
      <c r="BD172" s="435">
        <f>SUM(BD151:BD171)</f>
        <v>1477</v>
      </c>
      <c r="BE172" s="436"/>
      <c r="BF172" s="141"/>
      <c r="BG172" s="405"/>
      <c r="BH172" s="437"/>
      <c r="BI172" s="141"/>
      <c r="BJ172" s="142"/>
    </row>
    <row r="173" spans="53:62" x14ac:dyDescent="0.35">
      <c r="BA173" s="58"/>
    </row>
    <row r="174" spans="53:62" x14ac:dyDescent="0.35">
      <c r="BA174" s="58"/>
      <c r="BC174" s="549"/>
    </row>
    <row r="175" spans="53:62" x14ac:dyDescent="0.35">
      <c r="BA175" s="58"/>
    </row>
    <row r="176" spans="53:62" x14ac:dyDescent="0.35">
      <c r="BA176" s="58"/>
      <c r="BC176" s="26" t="s">
        <v>474</v>
      </c>
      <c r="BD176" s="26"/>
      <c r="BE176" s="26"/>
      <c r="BF176" s="26"/>
    </row>
    <row r="177" spans="53:76" ht="16" thickBot="1" x14ac:dyDescent="0.4">
      <c r="BA177" s="58"/>
      <c r="BC177" s="17" t="s">
        <v>475</v>
      </c>
    </row>
    <row r="178" spans="53:76" ht="49.5" customHeight="1" x14ac:dyDescent="0.35">
      <c r="BA178" s="58"/>
      <c r="BC178" s="600" t="s">
        <v>476</v>
      </c>
      <c r="BD178" s="669" t="s">
        <v>793</v>
      </c>
      <c r="BE178" s="670"/>
      <c r="BF178" s="671"/>
      <c r="BG178" s="511" t="s">
        <v>477</v>
      </c>
    </row>
    <row r="179" spans="53:76" ht="16" thickBot="1" x14ac:dyDescent="0.4">
      <c r="BA179" s="58"/>
      <c r="BC179" s="602"/>
      <c r="BD179" s="408"/>
      <c r="BE179" s="139">
        <v>2</v>
      </c>
      <c r="BF179" s="232"/>
      <c r="BG179" s="409" t="s">
        <v>178</v>
      </c>
    </row>
    <row r="180" spans="53:76" x14ac:dyDescent="0.35">
      <c r="BA180" s="58"/>
    </row>
    <row r="181" spans="53:76" x14ac:dyDescent="0.35">
      <c r="BA181" s="58"/>
    </row>
    <row r="182" spans="53:76" x14ac:dyDescent="0.35">
      <c r="BA182" s="58"/>
    </row>
    <row r="183" spans="53:76" x14ac:dyDescent="0.35">
      <c r="BA183" s="58"/>
      <c r="BC183" s="401" t="s">
        <v>478</v>
      </c>
      <c r="BD183" s="401"/>
      <c r="BE183" s="401"/>
      <c r="BF183" s="401"/>
      <c r="BG183" s="401"/>
      <c r="BH183" s="401"/>
      <c r="BI183" s="401"/>
      <c r="BJ183" s="401"/>
      <c r="BK183" s="401"/>
      <c r="BL183" s="401"/>
      <c r="BM183" s="134"/>
      <c r="BN183" s="134"/>
      <c r="BO183" s="134"/>
      <c r="BP183" s="134"/>
      <c r="BQ183" s="134"/>
      <c r="BR183" s="134"/>
      <c r="BS183" s="134"/>
      <c r="BT183" s="134"/>
      <c r="BU183" s="134"/>
      <c r="BV183" s="134"/>
      <c r="BW183" s="134"/>
      <c r="BX183" s="134"/>
    </row>
    <row r="184" spans="53:76" x14ac:dyDescent="0.35">
      <c r="BA184" s="58"/>
      <c r="BC184" s="401" t="s">
        <v>479</v>
      </c>
      <c r="BD184" s="401"/>
      <c r="BE184" s="401"/>
      <c r="BF184" s="401"/>
      <c r="BG184" s="401"/>
      <c r="BH184" s="401"/>
      <c r="BI184" s="401"/>
      <c r="BJ184" s="401"/>
      <c r="BK184" s="401"/>
      <c r="BL184" s="401"/>
    </row>
    <row r="185" spans="53:76" x14ac:dyDescent="0.35">
      <c r="BA185" s="58"/>
    </row>
    <row r="186" spans="53:76" x14ac:dyDescent="0.35">
      <c r="BA186" s="58"/>
      <c r="BC186" s="46" t="s">
        <v>480</v>
      </c>
      <c r="BD186" s="26"/>
      <c r="BE186" s="26"/>
      <c r="BF186" s="26"/>
      <c r="BG186" s="26"/>
      <c r="BH186" s="26"/>
      <c r="BI186" s="26"/>
      <c r="BJ186" s="26"/>
      <c r="BK186" s="26"/>
      <c r="BL186" s="26"/>
    </row>
    <row r="187" spans="53:76" ht="16" thickBot="1" x14ac:dyDescent="0.4">
      <c r="BA187" s="58"/>
      <c r="BC187" s="24" t="s">
        <v>481</v>
      </c>
    </row>
    <row r="188" spans="53:76" ht="43.5" customHeight="1" x14ac:dyDescent="0.35">
      <c r="BA188" s="58"/>
      <c r="BC188" s="600" t="s">
        <v>476</v>
      </c>
      <c r="BD188" s="678" t="s">
        <v>482</v>
      </c>
      <c r="BE188" s="679"/>
      <c r="BF188" s="680"/>
    </row>
    <row r="189" spans="53:76" ht="16" thickBot="1" x14ac:dyDescent="0.4">
      <c r="BA189" s="58"/>
      <c r="BC189" s="602"/>
      <c r="BD189" s="681">
        <v>79</v>
      </c>
      <c r="BE189" s="681"/>
      <c r="BF189" s="682"/>
    </row>
    <row r="190" spans="53:76" x14ac:dyDescent="0.35">
      <c r="BA190" s="58"/>
    </row>
    <row r="191" spans="53:76" x14ac:dyDescent="0.35">
      <c r="BA191" s="58"/>
    </row>
    <row r="192" spans="53:76" x14ac:dyDescent="0.35">
      <c r="BA192" s="58"/>
    </row>
    <row r="193" spans="53:59" x14ac:dyDescent="0.35">
      <c r="BA193" s="58"/>
      <c r="BC193" s="26" t="s">
        <v>483</v>
      </c>
      <c r="BD193" s="26"/>
      <c r="BE193" s="26"/>
    </row>
    <row r="194" spans="53:59" ht="16" thickBot="1" x14ac:dyDescent="0.4">
      <c r="BA194" s="58"/>
      <c r="BC194" s="17" t="s">
        <v>484</v>
      </c>
    </row>
    <row r="195" spans="53:59" ht="41.25" customHeight="1" x14ac:dyDescent="0.35">
      <c r="BA195" s="58"/>
      <c r="BC195" s="600" t="s">
        <v>476</v>
      </c>
      <c r="BD195" s="678" t="s">
        <v>485</v>
      </c>
      <c r="BE195" s="679"/>
      <c r="BF195" s="680"/>
      <c r="BG195" s="511" t="s">
        <v>486</v>
      </c>
    </row>
    <row r="196" spans="53:59" ht="16" thickBot="1" x14ac:dyDescent="0.4">
      <c r="BA196" s="58"/>
      <c r="BC196" s="602"/>
      <c r="BD196" s="408"/>
      <c r="BE196" s="139" t="s">
        <v>179</v>
      </c>
      <c r="BF196" s="232"/>
      <c r="BG196" s="409" t="s">
        <v>179</v>
      </c>
    </row>
    <row r="197" spans="53:59" x14ac:dyDescent="0.35">
      <c r="BA197" s="58"/>
    </row>
    <row r="198" spans="53:59" x14ac:dyDescent="0.35">
      <c r="BA198" s="58"/>
    </row>
    <row r="199" spans="53:59" x14ac:dyDescent="0.35">
      <c r="BA199" s="58"/>
    </row>
    <row r="200" spans="53:59" x14ac:dyDescent="0.35">
      <c r="BA200" s="58"/>
      <c r="BC200" s="401" t="s">
        <v>794</v>
      </c>
      <c r="BD200" s="401"/>
      <c r="BE200" s="401"/>
    </row>
    <row r="201" spans="53:59" x14ac:dyDescent="0.35">
      <c r="BA201" s="58"/>
    </row>
    <row r="202" spans="53:59" x14ac:dyDescent="0.35">
      <c r="BA202" s="58"/>
    </row>
    <row r="203" spans="53:59" x14ac:dyDescent="0.35">
      <c r="BA203" s="58"/>
    </row>
    <row r="204" spans="53:59" x14ac:dyDescent="0.35">
      <c r="BA204" s="58"/>
      <c r="BC204" s="26" t="s">
        <v>487</v>
      </c>
      <c r="BD204" s="26"/>
    </row>
    <row r="205" spans="53:59" ht="16" thickBot="1" x14ac:dyDescent="0.4">
      <c r="BA205" s="58"/>
      <c r="BC205" s="17" t="s">
        <v>488</v>
      </c>
    </row>
    <row r="206" spans="53:59" ht="38.25" customHeight="1" x14ac:dyDescent="0.35">
      <c r="BA206" s="58"/>
      <c r="BC206" s="585" t="s">
        <v>476</v>
      </c>
      <c r="BD206" s="439" t="s">
        <v>489</v>
      </c>
      <c r="BE206" s="346" t="s">
        <v>490</v>
      </c>
      <c r="BF206" s="517" t="s">
        <v>491</v>
      </c>
      <c r="BG206" s="517" t="s">
        <v>492</v>
      </c>
    </row>
    <row r="207" spans="53:59" x14ac:dyDescent="0.35">
      <c r="BA207" s="58"/>
      <c r="BC207" s="685"/>
      <c r="BD207" s="60" t="s">
        <v>75</v>
      </c>
      <c r="BE207" s="55">
        <v>2</v>
      </c>
      <c r="BF207" s="55" t="s">
        <v>465</v>
      </c>
      <c r="BG207" s="56">
        <v>1</v>
      </c>
    </row>
    <row r="208" spans="53:59" ht="16" thickBot="1" x14ac:dyDescent="0.4">
      <c r="BA208" s="58"/>
      <c r="BC208" s="586"/>
      <c r="BD208" s="436" t="s">
        <v>76</v>
      </c>
      <c r="BE208" s="537">
        <v>5</v>
      </c>
      <c r="BF208" s="537" t="s">
        <v>466</v>
      </c>
      <c r="BG208" s="142">
        <v>2</v>
      </c>
    </row>
    <row r="209" spans="53:64" x14ac:dyDescent="0.35">
      <c r="BA209" s="58"/>
    </row>
    <row r="210" spans="53:64" x14ac:dyDescent="0.35">
      <c r="BA210" s="58"/>
    </row>
    <row r="211" spans="53:64" x14ac:dyDescent="0.35">
      <c r="BA211" s="58"/>
    </row>
    <row r="212" spans="53:64" x14ac:dyDescent="0.35">
      <c r="BA212" s="58"/>
      <c r="BC212" s="26" t="s">
        <v>493</v>
      </c>
      <c r="BD212" s="26"/>
      <c r="BE212" s="26"/>
    </row>
    <row r="213" spans="53:64" ht="16" thickBot="1" x14ac:dyDescent="0.4">
      <c r="BA213" s="58"/>
      <c r="BC213" s="17" t="s">
        <v>494</v>
      </c>
    </row>
    <row r="214" spans="53:64" x14ac:dyDescent="0.35">
      <c r="BA214" s="58"/>
      <c r="BC214" s="600" t="s">
        <v>144</v>
      </c>
      <c r="BD214" s="669" t="s">
        <v>495</v>
      </c>
      <c r="BE214" s="670"/>
      <c r="BF214" s="671"/>
      <c r="BG214" s="511" t="s">
        <v>496</v>
      </c>
    </row>
    <row r="215" spans="53:64" ht="16" thickBot="1" x14ac:dyDescent="0.4">
      <c r="BA215" s="58"/>
      <c r="BC215" s="602"/>
      <c r="BD215" s="408"/>
      <c r="BE215" s="139" t="s">
        <v>178</v>
      </c>
      <c r="BF215" s="232"/>
      <c r="BG215" s="409" t="s">
        <v>178</v>
      </c>
    </row>
    <row r="216" spans="53:64" x14ac:dyDescent="0.35">
      <c r="BA216" s="58"/>
    </row>
    <row r="217" spans="53:64" x14ac:dyDescent="0.35">
      <c r="BA217" s="58"/>
    </row>
    <row r="218" spans="53:64" x14ac:dyDescent="0.35">
      <c r="BA218" s="58"/>
    </row>
    <row r="219" spans="53:64" x14ac:dyDescent="0.35">
      <c r="BA219" s="58"/>
      <c r="BC219" s="26" t="s">
        <v>497</v>
      </c>
      <c r="BD219" s="26"/>
      <c r="BE219" s="26"/>
    </row>
    <row r="220" spans="53:64" ht="16" thickBot="1" x14ac:dyDescent="0.4">
      <c r="BA220" s="58"/>
      <c r="BC220" s="17" t="s">
        <v>498</v>
      </c>
    </row>
    <row r="221" spans="53:64" ht="27" customHeight="1" x14ac:dyDescent="0.35">
      <c r="BA221" s="58"/>
      <c r="BC221" s="526" t="s">
        <v>762</v>
      </c>
      <c r="BD221" s="517" t="s">
        <v>426</v>
      </c>
      <c r="BE221" s="517" t="s">
        <v>433</v>
      </c>
      <c r="BF221" s="517" t="s">
        <v>499</v>
      </c>
      <c r="BG221" s="517" t="s">
        <v>477</v>
      </c>
      <c r="BH221" s="517" t="s">
        <v>486</v>
      </c>
      <c r="BI221" s="517" t="s">
        <v>496</v>
      </c>
      <c r="BJ221" s="683" t="s">
        <v>500</v>
      </c>
      <c r="BK221" s="683"/>
      <c r="BL221" s="684"/>
    </row>
    <row r="222" spans="53:64" x14ac:dyDescent="0.35">
      <c r="BA222" s="58"/>
      <c r="BC222" s="550">
        <v>1</v>
      </c>
      <c r="BD222" s="515" t="s">
        <v>179</v>
      </c>
      <c r="BE222" s="515" t="s">
        <v>178</v>
      </c>
      <c r="BF222" s="515" t="s">
        <v>178</v>
      </c>
      <c r="BG222" s="515" t="s">
        <v>178</v>
      </c>
      <c r="BH222" s="515" t="s">
        <v>179</v>
      </c>
      <c r="BI222" s="515" t="s">
        <v>178</v>
      </c>
      <c r="BJ222" s="132">
        <v>4</v>
      </c>
      <c r="BK222" s="132"/>
      <c r="BL222" s="153"/>
    </row>
    <row r="223" spans="53:64" x14ac:dyDescent="0.35">
      <c r="BA223" s="58"/>
      <c r="BC223" s="551">
        <v>2</v>
      </c>
      <c r="BD223" s="515" t="s">
        <v>179</v>
      </c>
      <c r="BE223" s="515" t="s">
        <v>179</v>
      </c>
      <c r="BF223" s="515" t="s">
        <v>178</v>
      </c>
      <c r="BG223" s="515" t="s">
        <v>179</v>
      </c>
      <c r="BH223" s="515" t="s">
        <v>179</v>
      </c>
      <c r="BI223" s="515" t="s">
        <v>179</v>
      </c>
      <c r="BJ223" s="132">
        <v>1</v>
      </c>
      <c r="BK223" s="132"/>
      <c r="BL223" s="153"/>
    </row>
    <row r="224" spans="53:64" x14ac:dyDescent="0.35">
      <c r="BA224" s="58"/>
      <c r="BC224" s="550">
        <v>3</v>
      </c>
      <c r="BD224" s="515" t="s">
        <v>178</v>
      </c>
      <c r="BE224" s="515" t="s">
        <v>179</v>
      </c>
      <c r="BF224" s="515" t="s">
        <v>178</v>
      </c>
      <c r="BG224" s="515" t="s">
        <v>178</v>
      </c>
      <c r="BH224" s="515" t="s">
        <v>179</v>
      </c>
      <c r="BI224" s="515" t="s">
        <v>178</v>
      </c>
      <c r="BJ224" s="132">
        <v>4</v>
      </c>
      <c r="BK224" s="132"/>
      <c r="BL224" s="153"/>
    </row>
    <row r="225" spans="53:64" x14ac:dyDescent="0.35">
      <c r="BA225" s="58"/>
      <c r="BC225" s="551">
        <v>4</v>
      </c>
      <c r="BD225" s="515" t="s">
        <v>178</v>
      </c>
      <c r="BE225" s="515" t="s">
        <v>179</v>
      </c>
      <c r="BF225" s="515" t="s">
        <v>178</v>
      </c>
      <c r="BG225" s="515" t="s">
        <v>179</v>
      </c>
      <c r="BH225" s="515" t="s">
        <v>179</v>
      </c>
      <c r="BI225" s="515" t="s">
        <v>178</v>
      </c>
      <c r="BJ225" s="132">
        <v>3</v>
      </c>
      <c r="BK225" s="132"/>
      <c r="BL225" s="153"/>
    </row>
    <row r="226" spans="53:64" x14ac:dyDescent="0.35">
      <c r="BA226" s="58"/>
      <c r="BC226" s="550">
        <v>5</v>
      </c>
      <c r="BD226" s="515" t="s">
        <v>178</v>
      </c>
      <c r="BE226" s="515" t="s">
        <v>178</v>
      </c>
      <c r="BF226" s="515" t="s">
        <v>179</v>
      </c>
      <c r="BG226" s="515" t="s">
        <v>178</v>
      </c>
      <c r="BH226" s="515" t="s">
        <v>178</v>
      </c>
      <c r="BI226" s="515" t="s">
        <v>179</v>
      </c>
      <c r="BJ226" s="132">
        <v>4</v>
      </c>
      <c r="BK226" s="132"/>
      <c r="BL226" s="153"/>
    </row>
    <row r="227" spans="53:64" x14ac:dyDescent="0.35">
      <c r="BA227" s="58"/>
      <c r="BC227" s="551">
        <v>6</v>
      </c>
      <c r="BD227" s="515" t="s">
        <v>178</v>
      </c>
      <c r="BE227" s="515" t="s">
        <v>178</v>
      </c>
      <c r="BF227" s="515" t="s">
        <v>179</v>
      </c>
      <c r="BG227" s="515" t="s">
        <v>179</v>
      </c>
      <c r="BH227" s="515" t="s">
        <v>179</v>
      </c>
      <c r="BI227" s="515" t="s">
        <v>179</v>
      </c>
      <c r="BJ227" s="132">
        <v>2</v>
      </c>
      <c r="BK227" s="132"/>
      <c r="BL227" s="153"/>
    </row>
    <row r="228" spans="53:64" x14ac:dyDescent="0.35">
      <c r="BA228" s="58"/>
      <c r="BC228" s="550">
        <v>7</v>
      </c>
      <c r="BD228" s="515" t="s">
        <v>179</v>
      </c>
      <c r="BE228" s="515" t="s">
        <v>179</v>
      </c>
      <c r="BF228" s="515" t="s">
        <v>179</v>
      </c>
      <c r="BG228" s="515" t="s">
        <v>179</v>
      </c>
      <c r="BH228" s="515" t="s">
        <v>179</v>
      </c>
      <c r="BI228" s="515" t="s">
        <v>179</v>
      </c>
      <c r="BJ228" s="132">
        <v>0</v>
      </c>
      <c r="BK228" s="132"/>
      <c r="BL228" s="153"/>
    </row>
    <row r="229" spans="53:64" x14ac:dyDescent="0.35">
      <c r="BA229" s="58"/>
      <c r="BC229" s="551">
        <v>8</v>
      </c>
      <c r="BD229" s="515" t="s">
        <v>179</v>
      </c>
      <c r="BE229" s="515" t="s">
        <v>179</v>
      </c>
      <c r="BF229" s="515" t="s">
        <v>178</v>
      </c>
      <c r="BG229" s="515" t="s">
        <v>179</v>
      </c>
      <c r="BH229" s="515" t="s">
        <v>178</v>
      </c>
      <c r="BI229" s="515" t="s">
        <v>179</v>
      </c>
      <c r="BJ229" s="132">
        <v>2</v>
      </c>
      <c r="BK229" s="132"/>
      <c r="BL229" s="153"/>
    </row>
    <row r="230" spans="53:64" x14ac:dyDescent="0.35">
      <c r="BA230" s="58"/>
      <c r="BC230" s="550">
        <v>9</v>
      </c>
      <c r="BD230" s="515" t="s">
        <v>178</v>
      </c>
      <c r="BE230" s="515" t="s">
        <v>178</v>
      </c>
      <c r="BF230" s="515" t="s">
        <v>178</v>
      </c>
      <c r="BG230" s="515" t="s">
        <v>178</v>
      </c>
      <c r="BH230" s="515" t="s">
        <v>178</v>
      </c>
      <c r="BI230" s="515" t="s">
        <v>178</v>
      </c>
      <c r="BJ230" s="132">
        <v>6</v>
      </c>
      <c r="BK230" s="132"/>
      <c r="BL230" s="153"/>
    </row>
    <row r="231" spans="53:64" ht="16" thickBot="1" x14ac:dyDescent="0.4">
      <c r="BA231" s="58"/>
      <c r="BC231" s="552">
        <v>10</v>
      </c>
      <c r="BD231" s="515" t="s">
        <v>178</v>
      </c>
      <c r="BE231" s="515" t="s">
        <v>178</v>
      </c>
      <c r="BF231" s="515" t="s">
        <v>178</v>
      </c>
      <c r="BG231" s="515" t="s">
        <v>178</v>
      </c>
      <c r="BH231" s="515" t="s">
        <v>179</v>
      </c>
      <c r="BI231" s="515" t="s">
        <v>179</v>
      </c>
      <c r="BJ231" s="139">
        <v>4</v>
      </c>
      <c r="BK231" s="139"/>
      <c r="BL231" s="172"/>
    </row>
    <row r="232" spans="53:64" x14ac:dyDescent="0.35">
      <c r="BA232" s="58"/>
    </row>
    <row r="233" spans="53:64" x14ac:dyDescent="0.35">
      <c r="BA233" s="58"/>
    </row>
    <row r="234" spans="53:64" x14ac:dyDescent="0.35">
      <c r="BA234" s="58"/>
    </row>
    <row r="235" spans="53:64" x14ac:dyDescent="0.35">
      <c r="BA235" s="58"/>
      <c r="BC235" s="26" t="s">
        <v>501</v>
      </c>
      <c r="BD235" s="46"/>
      <c r="BE235" s="26"/>
      <c r="BF235" s="26"/>
    </row>
    <row r="236" spans="53:64" x14ac:dyDescent="0.35">
      <c r="BA236" s="58"/>
      <c r="BC236" s="17" t="s">
        <v>838</v>
      </c>
      <c r="BD236" s="52"/>
    </row>
    <row r="237" spans="53:64" x14ac:dyDescent="0.35">
      <c r="BA237" s="58"/>
      <c r="BC237" s="308" t="s">
        <v>795</v>
      </c>
      <c r="BD237" s="52"/>
    </row>
    <row r="238" spans="53:64" x14ac:dyDescent="0.35">
      <c r="BA238" s="58"/>
      <c r="BC238" s="309" t="s">
        <v>837</v>
      </c>
    </row>
    <row r="239" spans="53:64" x14ac:dyDescent="0.35">
      <c r="BA239" s="58"/>
      <c r="BC239" s="310" t="s">
        <v>503</v>
      </c>
    </row>
    <row r="240" spans="53:64" x14ac:dyDescent="0.35">
      <c r="BA240" s="58"/>
      <c r="BC240" s="17" t="s">
        <v>840</v>
      </c>
    </row>
    <row r="241" spans="53:57" x14ac:dyDescent="0.35">
      <c r="BA241" s="58"/>
      <c r="BC241" s="308" t="s">
        <v>502</v>
      </c>
    </row>
    <row r="242" spans="53:57" x14ac:dyDescent="0.35">
      <c r="BA242" s="58"/>
      <c r="BC242" s="309" t="s">
        <v>839</v>
      </c>
    </row>
    <row r="243" spans="53:57" x14ac:dyDescent="0.35">
      <c r="BA243" s="58"/>
      <c r="BC243" s="310" t="s">
        <v>503</v>
      </c>
    </row>
    <row r="244" spans="53:57" ht="16" thickBot="1" x14ac:dyDescent="0.4">
      <c r="BA244" s="58"/>
      <c r="BC244" s="24" t="s">
        <v>504</v>
      </c>
    </row>
    <row r="245" spans="53:57" ht="15.75" customHeight="1" x14ac:dyDescent="0.35">
      <c r="BA245" s="58"/>
      <c r="BC245" s="526" t="s">
        <v>762</v>
      </c>
      <c r="BD245" s="536" t="s">
        <v>500</v>
      </c>
      <c r="BE245" s="523" t="s">
        <v>213</v>
      </c>
    </row>
    <row r="246" spans="53:57" x14ac:dyDescent="0.35">
      <c r="BA246" s="58"/>
      <c r="BC246" s="550">
        <v>1</v>
      </c>
      <c r="BD246" s="515">
        <v>4</v>
      </c>
      <c r="BE246" s="396" t="s">
        <v>215</v>
      </c>
    </row>
    <row r="247" spans="53:57" x14ac:dyDescent="0.35">
      <c r="BA247" s="58"/>
      <c r="BC247" s="551">
        <v>2</v>
      </c>
      <c r="BD247" s="515">
        <v>1</v>
      </c>
      <c r="BE247" s="397" t="s">
        <v>216</v>
      </c>
    </row>
    <row r="248" spans="53:57" x14ac:dyDescent="0.35">
      <c r="BA248" s="58"/>
      <c r="BC248" s="550">
        <v>3</v>
      </c>
      <c r="BD248" s="515">
        <v>4</v>
      </c>
      <c r="BE248" s="396" t="s">
        <v>215</v>
      </c>
    </row>
    <row r="249" spans="53:57" x14ac:dyDescent="0.35">
      <c r="BA249" s="58"/>
      <c r="BC249" s="551">
        <v>4</v>
      </c>
      <c r="BD249" s="515">
        <v>3</v>
      </c>
      <c r="BE249" s="396" t="s">
        <v>215</v>
      </c>
    </row>
    <row r="250" spans="53:57" x14ac:dyDescent="0.35">
      <c r="BA250" s="58"/>
      <c r="BC250" s="550">
        <v>5</v>
      </c>
      <c r="BD250" s="515">
        <v>4</v>
      </c>
      <c r="BE250" s="396" t="s">
        <v>215</v>
      </c>
    </row>
    <row r="251" spans="53:57" x14ac:dyDescent="0.35">
      <c r="BA251" s="58"/>
      <c r="BC251" s="551">
        <v>6</v>
      </c>
      <c r="BD251" s="515">
        <v>2</v>
      </c>
      <c r="BE251" s="397" t="s">
        <v>216</v>
      </c>
    </row>
    <row r="252" spans="53:57" x14ac:dyDescent="0.35">
      <c r="BA252" s="58"/>
      <c r="BC252" s="550">
        <v>7</v>
      </c>
      <c r="BD252" s="515">
        <v>0</v>
      </c>
      <c r="BE252" s="398" t="s">
        <v>214</v>
      </c>
    </row>
    <row r="253" spans="53:57" x14ac:dyDescent="0.35">
      <c r="BA253" s="58"/>
      <c r="BC253" s="551">
        <v>8</v>
      </c>
      <c r="BD253" s="515">
        <v>2</v>
      </c>
      <c r="BE253" s="397" t="s">
        <v>216</v>
      </c>
    </row>
    <row r="254" spans="53:57" x14ac:dyDescent="0.35">
      <c r="BA254" s="58"/>
      <c r="BC254" s="550">
        <v>9</v>
      </c>
      <c r="BD254" s="515">
        <v>6</v>
      </c>
      <c r="BE254" s="396" t="s">
        <v>215</v>
      </c>
    </row>
    <row r="255" spans="53:57" ht="16" thickBot="1" x14ac:dyDescent="0.4">
      <c r="BA255" s="58"/>
      <c r="BC255" s="552">
        <v>10</v>
      </c>
      <c r="BD255" s="516">
        <v>4</v>
      </c>
      <c r="BE255" s="396" t="s">
        <v>215</v>
      </c>
    </row>
    <row r="256" spans="53:57" x14ac:dyDescent="0.35">
      <c r="BA256" s="58"/>
    </row>
    <row r="257" spans="53:59" x14ac:dyDescent="0.35">
      <c r="BA257" s="58"/>
    </row>
    <row r="258" spans="53:59" x14ac:dyDescent="0.35">
      <c r="BA258" s="58"/>
      <c r="BC258" s="26" t="s">
        <v>796</v>
      </c>
      <c r="BD258" s="26"/>
      <c r="BE258" s="26"/>
      <c r="BF258" s="26"/>
      <c r="BG258" s="26"/>
    </row>
    <row r="259" spans="53:59" x14ac:dyDescent="0.35">
      <c r="BA259" s="58"/>
      <c r="BC259" s="17" t="s">
        <v>711</v>
      </c>
    </row>
    <row r="260" spans="53:59" x14ac:dyDescent="0.35">
      <c r="BA260" s="58"/>
      <c r="BC260" s="17" t="s">
        <v>712</v>
      </c>
    </row>
    <row r="261" spans="53:59" ht="16" thickBot="1" x14ac:dyDescent="0.4">
      <c r="BA261" s="58"/>
      <c r="BC261" s="24" t="s">
        <v>505</v>
      </c>
    </row>
    <row r="262" spans="53:59" x14ac:dyDescent="0.35">
      <c r="BA262" s="58"/>
      <c r="BC262" s="30" t="s">
        <v>762</v>
      </c>
      <c r="BD262" s="442" t="s">
        <v>506</v>
      </c>
      <c r="BE262" s="528" t="s">
        <v>213</v>
      </c>
    </row>
    <row r="263" spans="53:59" x14ac:dyDescent="0.35">
      <c r="BA263" s="58"/>
      <c r="BC263" s="538">
        <v>1</v>
      </c>
      <c r="BD263" s="149">
        <v>9</v>
      </c>
      <c r="BE263" s="396" t="s">
        <v>215</v>
      </c>
    </row>
    <row r="264" spans="53:59" x14ac:dyDescent="0.35">
      <c r="BA264" s="58"/>
      <c r="BC264" s="538">
        <v>2</v>
      </c>
      <c r="BD264" s="149">
        <v>15</v>
      </c>
      <c r="BE264" s="397" t="s">
        <v>216</v>
      </c>
    </row>
    <row r="265" spans="53:59" x14ac:dyDescent="0.35">
      <c r="BA265" s="58"/>
      <c r="BC265" s="538">
        <v>3</v>
      </c>
      <c r="BD265" s="149">
        <v>20</v>
      </c>
      <c r="BE265" s="396" t="s">
        <v>215</v>
      </c>
    </row>
    <row r="266" spans="53:59" x14ac:dyDescent="0.35">
      <c r="BA266" s="58"/>
      <c r="BC266" s="538">
        <v>4</v>
      </c>
      <c r="BD266" s="149">
        <v>14</v>
      </c>
      <c r="BE266" s="396" t="s">
        <v>215</v>
      </c>
    </row>
    <row r="267" spans="53:59" x14ac:dyDescent="0.35">
      <c r="BA267" s="58"/>
      <c r="BC267" s="527">
        <v>5</v>
      </c>
      <c r="BD267" s="522">
        <v>2</v>
      </c>
      <c r="BE267" s="396" t="s">
        <v>215</v>
      </c>
    </row>
    <row r="268" spans="53:59" x14ac:dyDescent="0.35">
      <c r="BA268" s="58"/>
      <c r="BC268" s="538">
        <v>6</v>
      </c>
      <c r="BD268" s="149">
        <v>17</v>
      </c>
      <c r="BE268" s="397" t="s">
        <v>216</v>
      </c>
    </row>
    <row r="269" spans="53:59" x14ac:dyDescent="0.35">
      <c r="BA269" s="58"/>
      <c r="BC269" s="538">
        <v>7</v>
      </c>
      <c r="BD269" s="149">
        <v>3</v>
      </c>
      <c r="BE269" s="398" t="s">
        <v>214</v>
      </c>
    </row>
    <row r="270" spans="53:59" x14ac:dyDescent="0.35">
      <c r="BA270" s="58"/>
      <c r="BC270" s="538">
        <v>8</v>
      </c>
      <c r="BD270" s="149">
        <v>23</v>
      </c>
      <c r="BE270" s="397" t="s">
        <v>216</v>
      </c>
    </row>
    <row r="271" spans="53:59" x14ac:dyDescent="0.35">
      <c r="BA271" s="58"/>
      <c r="BC271" s="538">
        <v>9</v>
      </c>
      <c r="BD271" s="149">
        <v>8</v>
      </c>
      <c r="BE271" s="396" t="s">
        <v>215</v>
      </c>
    </row>
    <row r="272" spans="53:59" ht="16" thickBot="1" x14ac:dyDescent="0.4">
      <c r="BA272" s="58"/>
      <c r="BC272" s="539">
        <v>10</v>
      </c>
      <c r="BD272" s="188">
        <v>2</v>
      </c>
      <c r="BE272" s="396" t="s">
        <v>215</v>
      </c>
    </row>
    <row r="273" spans="53:60" x14ac:dyDescent="0.35">
      <c r="BA273" s="58"/>
    </row>
    <row r="274" spans="53:60" x14ac:dyDescent="0.35">
      <c r="BA274" s="58"/>
    </row>
    <row r="275" spans="53:60" x14ac:dyDescent="0.35">
      <c r="BA275" s="58"/>
    </row>
    <row r="276" spans="53:60" x14ac:dyDescent="0.35">
      <c r="BA276" s="58"/>
      <c r="BC276" s="26" t="s">
        <v>797</v>
      </c>
      <c r="BD276" s="26"/>
      <c r="BE276" s="26"/>
      <c r="BF276" s="26"/>
      <c r="BG276" s="26"/>
      <c r="BH276" s="26"/>
    </row>
    <row r="277" spans="53:60" ht="16" thickBot="1" x14ac:dyDescent="0.4">
      <c r="BA277" s="58"/>
      <c r="BC277" s="24" t="s">
        <v>507</v>
      </c>
    </row>
    <row r="278" spans="53:60" ht="29" x14ac:dyDescent="0.35">
      <c r="BA278" s="58"/>
      <c r="BC278" s="523" t="s">
        <v>213</v>
      </c>
      <c r="BD278" s="517" t="s">
        <v>219</v>
      </c>
      <c r="BE278" s="528" t="s">
        <v>260</v>
      </c>
    </row>
    <row r="279" spans="53:60" x14ac:dyDescent="0.35">
      <c r="BA279" s="58"/>
      <c r="BC279" s="396" t="s">
        <v>215</v>
      </c>
      <c r="BD279" s="190">
        <f>BD263+BD265+BD266+BD267+BD271+BD272</f>
        <v>55</v>
      </c>
      <c r="BE279" s="532">
        <f>BD279/$BD$282</f>
        <v>0.48672566371681414</v>
      </c>
    </row>
    <row r="280" spans="53:60" x14ac:dyDescent="0.35">
      <c r="BA280" s="58"/>
      <c r="BC280" s="397" t="s">
        <v>216</v>
      </c>
      <c r="BD280" s="193">
        <f>BD264+BD268+BD270</f>
        <v>55</v>
      </c>
      <c r="BE280" s="533">
        <f>BD280/$BD$282</f>
        <v>0.48672566371681414</v>
      </c>
    </row>
    <row r="281" spans="53:60" x14ac:dyDescent="0.35">
      <c r="BA281" s="58"/>
      <c r="BC281" s="398" t="s">
        <v>214</v>
      </c>
      <c r="BD281" s="529">
        <f>BD269</f>
        <v>3</v>
      </c>
      <c r="BE281" s="530">
        <f>BD281/$BD$282</f>
        <v>2.6548672566371681E-2</v>
      </c>
    </row>
    <row r="282" spans="53:60" ht="16" thickBot="1" x14ac:dyDescent="0.4">
      <c r="BA282" s="58"/>
      <c r="BC282" s="198" t="s">
        <v>508</v>
      </c>
      <c r="BD282" s="145">
        <f>SUM(BD279:BD281)</f>
        <v>113</v>
      </c>
      <c r="BE282" s="531">
        <f>BD282/$BD$282</f>
        <v>1</v>
      </c>
    </row>
    <row r="283" spans="53:60" x14ac:dyDescent="0.35">
      <c r="BA283" s="58"/>
    </row>
    <row r="284" spans="53:60" x14ac:dyDescent="0.35">
      <c r="BA284" s="58"/>
    </row>
    <row r="285" spans="53:60" x14ac:dyDescent="0.35">
      <c r="BA285" s="58"/>
    </row>
    <row r="286" spans="53:60" x14ac:dyDescent="0.35">
      <c r="BA286" s="58"/>
    </row>
    <row r="287" spans="53:60" x14ac:dyDescent="0.35">
      <c r="BA287" s="58"/>
    </row>
    <row r="288" spans="53:60" x14ac:dyDescent="0.35">
      <c r="BA288" s="58"/>
    </row>
    <row r="289" spans="53:53" x14ac:dyDescent="0.35">
      <c r="BA289" s="58"/>
    </row>
    <row r="290" spans="53:53" x14ac:dyDescent="0.35">
      <c r="BA290" s="58"/>
    </row>
    <row r="291" spans="53:53" x14ac:dyDescent="0.35">
      <c r="BA291" s="58"/>
    </row>
    <row r="292" spans="53:53" x14ac:dyDescent="0.35">
      <c r="BA292" s="58"/>
    </row>
    <row r="293" spans="53:53" x14ac:dyDescent="0.35">
      <c r="BA293" s="58"/>
    </row>
    <row r="294" spans="53:53" x14ac:dyDescent="0.35">
      <c r="BA294" s="58"/>
    </row>
    <row r="295" spans="53:53" x14ac:dyDescent="0.35">
      <c r="BA295" s="58"/>
    </row>
    <row r="296" spans="53:53" x14ac:dyDescent="0.35">
      <c r="BA296" s="58"/>
    </row>
    <row r="297" spans="53:53" x14ac:dyDescent="0.35">
      <c r="BA297" s="58"/>
    </row>
    <row r="298" spans="53:53" x14ac:dyDescent="0.35">
      <c r="BA298" s="58"/>
    </row>
    <row r="299" spans="53:53" x14ac:dyDescent="0.35">
      <c r="BA299" s="58"/>
    </row>
    <row r="300" spans="53:53" x14ac:dyDescent="0.35">
      <c r="BA300" s="58"/>
    </row>
    <row r="301" spans="53:53" x14ac:dyDescent="0.35">
      <c r="BA301" s="58"/>
    </row>
    <row r="302" spans="53:53" x14ac:dyDescent="0.35">
      <c r="BA302" s="58"/>
    </row>
    <row r="303" spans="53:53" x14ac:dyDescent="0.35">
      <c r="BA303" s="58"/>
    </row>
    <row r="304" spans="53:53" x14ac:dyDescent="0.35">
      <c r="BA304" s="58"/>
    </row>
    <row r="305" spans="53:53" x14ac:dyDescent="0.35">
      <c r="BA305" s="58"/>
    </row>
    <row r="306" spans="53:53" x14ac:dyDescent="0.35">
      <c r="BA306" s="58"/>
    </row>
    <row r="307" spans="53:53" x14ac:dyDescent="0.35">
      <c r="BA307" s="58"/>
    </row>
    <row r="308" spans="53:53" x14ac:dyDescent="0.35">
      <c r="BA308" s="58"/>
    </row>
    <row r="309" spans="53:53" x14ac:dyDescent="0.35">
      <c r="BA309" s="58"/>
    </row>
    <row r="310" spans="53:53" x14ac:dyDescent="0.35">
      <c r="BA310" s="58"/>
    </row>
    <row r="311" spans="53:53" x14ac:dyDescent="0.35">
      <c r="BA311" s="58"/>
    </row>
    <row r="312" spans="53:53" x14ac:dyDescent="0.35">
      <c r="BA312" s="58"/>
    </row>
    <row r="313" spans="53:53" x14ac:dyDescent="0.35">
      <c r="BA313" s="58"/>
    </row>
    <row r="314" spans="53:53" x14ac:dyDescent="0.35">
      <c r="BA314" s="58"/>
    </row>
    <row r="315" spans="53:53" x14ac:dyDescent="0.35">
      <c r="BA315" s="58"/>
    </row>
    <row r="316" spans="53:53" x14ac:dyDescent="0.35">
      <c r="BA316" s="58"/>
    </row>
    <row r="317" spans="53:53" x14ac:dyDescent="0.35">
      <c r="BA317" s="58"/>
    </row>
    <row r="318" spans="53:53" x14ac:dyDescent="0.35">
      <c r="BA318" s="58"/>
    </row>
    <row r="319" spans="53:53" x14ac:dyDescent="0.35">
      <c r="BA319" s="58"/>
    </row>
    <row r="320" spans="53:53" x14ac:dyDescent="0.35">
      <c r="BA320" s="58"/>
    </row>
    <row r="321" spans="53:53" x14ac:dyDescent="0.35">
      <c r="BA321" s="58"/>
    </row>
    <row r="322" spans="53:53" x14ac:dyDescent="0.35">
      <c r="BA322" s="58"/>
    </row>
    <row r="323" spans="53:53" x14ac:dyDescent="0.35">
      <c r="BA323" s="58"/>
    </row>
    <row r="324" spans="53:53" x14ac:dyDescent="0.35">
      <c r="BA324" s="58"/>
    </row>
    <row r="325" spans="53:53" x14ac:dyDescent="0.35">
      <c r="BA325" s="58"/>
    </row>
    <row r="326" spans="53:53" x14ac:dyDescent="0.35">
      <c r="BA326" s="58"/>
    </row>
    <row r="327" spans="53:53" x14ac:dyDescent="0.35">
      <c r="BA327" s="58"/>
    </row>
    <row r="328" spans="53:53" x14ac:dyDescent="0.35">
      <c r="BA328" s="58"/>
    </row>
    <row r="329" spans="53:53" x14ac:dyDescent="0.35">
      <c r="BA329" s="58"/>
    </row>
    <row r="330" spans="53:53" x14ac:dyDescent="0.35">
      <c r="BA330" s="58"/>
    </row>
    <row r="331" spans="53:53" x14ac:dyDescent="0.35">
      <c r="BA331" s="58"/>
    </row>
    <row r="332" spans="53:53" x14ac:dyDescent="0.35">
      <c r="BA332" s="58"/>
    </row>
    <row r="333" spans="53:53" x14ac:dyDescent="0.35">
      <c r="BA333" s="58"/>
    </row>
    <row r="334" spans="53:53" x14ac:dyDescent="0.35">
      <c r="BA334" s="58"/>
    </row>
    <row r="335" spans="53:53" x14ac:dyDescent="0.35">
      <c r="BA335" s="58"/>
    </row>
    <row r="336" spans="53:53" x14ac:dyDescent="0.35">
      <c r="BA336" s="58"/>
    </row>
    <row r="337" spans="53:53" x14ac:dyDescent="0.35">
      <c r="BA337" s="58"/>
    </row>
    <row r="338" spans="53:53" x14ac:dyDescent="0.35">
      <c r="BA338" s="58"/>
    </row>
    <row r="339" spans="53:53" x14ac:dyDescent="0.35">
      <c r="BA339" s="58"/>
    </row>
    <row r="340" spans="53:53" x14ac:dyDescent="0.35">
      <c r="BA340" s="58"/>
    </row>
    <row r="341" spans="53:53" x14ac:dyDescent="0.35">
      <c r="BA341" s="58"/>
    </row>
    <row r="342" spans="53:53" x14ac:dyDescent="0.35">
      <c r="BA342" s="58"/>
    </row>
    <row r="343" spans="53:53" x14ac:dyDescent="0.35">
      <c r="BA343" s="58"/>
    </row>
    <row r="344" spans="53:53" x14ac:dyDescent="0.35">
      <c r="BA344" s="58"/>
    </row>
    <row r="345" spans="53:53" x14ac:dyDescent="0.35">
      <c r="BA345" s="58"/>
    </row>
    <row r="346" spans="53:53" x14ac:dyDescent="0.35">
      <c r="BA346" s="58"/>
    </row>
    <row r="347" spans="53:53" x14ac:dyDescent="0.35">
      <c r="BA347" s="58"/>
    </row>
    <row r="348" spans="53:53" x14ac:dyDescent="0.35">
      <c r="BA348" s="58"/>
    </row>
    <row r="349" spans="53:53" x14ac:dyDescent="0.35">
      <c r="BA349" s="58"/>
    </row>
    <row r="350" spans="53:53" x14ac:dyDescent="0.35">
      <c r="BA350" s="58"/>
    </row>
    <row r="351" spans="53:53" x14ac:dyDescent="0.35">
      <c r="BA351" s="58"/>
    </row>
    <row r="352" spans="53:53" x14ac:dyDescent="0.35">
      <c r="BA352" s="58"/>
    </row>
    <row r="353" spans="53:53" x14ac:dyDescent="0.35">
      <c r="BA353" s="58"/>
    </row>
    <row r="354" spans="53:53" x14ac:dyDescent="0.35">
      <c r="BA354" s="58"/>
    </row>
    <row r="355" spans="53:53" x14ac:dyDescent="0.35">
      <c r="BA355" s="58"/>
    </row>
    <row r="356" spans="53:53" x14ac:dyDescent="0.35">
      <c r="BA356" s="58"/>
    </row>
    <row r="357" spans="53:53" x14ac:dyDescent="0.35">
      <c r="BA357" s="58"/>
    </row>
    <row r="358" spans="53:53" x14ac:dyDescent="0.35">
      <c r="BA358" s="58"/>
    </row>
    <row r="359" spans="53:53" x14ac:dyDescent="0.35">
      <c r="BA359" s="58"/>
    </row>
    <row r="360" spans="53:53" x14ac:dyDescent="0.35">
      <c r="BA360" s="58"/>
    </row>
    <row r="361" spans="53:53" x14ac:dyDescent="0.35">
      <c r="BA361" s="58"/>
    </row>
    <row r="362" spans="53:53" x14ac:dyDescent="0.35">
      <c r="BA362" s="58"/>
    </row>
    <row r="363" spans="53:53" x14ac:dyDescent="0.35">
      <c r="BA363" s="58"/>
    </row>
    <row r="364" spans="53:53" x14ac:dyDescent="0.35">
      <c r="BA364" s="58"/>
    </row>
  </sheetData>
  <mergeCells count="26">
    <mergeCell ref="BJ221:BL221"/>
    <mergeCell ref="BC195:BC196"/>
    <mergeCell ref="BD195:BF195"/>
    <mergeCell ref="BC206:BC208"/>
    <mergeCell ref="BC214:BC215"/>
    <mergeCell ref="BD214:BF214"/>
    <mergeCell ref="BC178:BC179"/>
    <mergeCell ref="BD178:BF178"/>
    <mergeCell ref="BC188:BC189"/>
    <mergeCell ref="BD188:BF188"/>
    <mergeCell ref="BD189:BF189"/>
    <mergeCell ref="BG161:BG170"/>
    <mergeCell ref="BE122:BE131"/>
    <mergeCell ref="BG132:BG141"/>
    <mergeCell ref="BE67:BF67"/>
    <mergeCell ref="BE94:BF94"/>
    <mergeCell ref="BC47:BC48"/>
    <mergeCell ref="BD47:BF47"/>
    <mergeCell ref="BC57:BC58"/>
    <mergeCell ref="BD57:BF57"/>
    <mergeCell ref="BE151:BE160"/>
    <mergeCell ref="BC7:BG7"/>
    <mergeCell ref="BH7:BI7"/>
    <mergeCell ref="BC30:BC31"/>
    <mergeCell ref="BD24:BE24"/>
    <mergeCell ref="BC37:BC38"/>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ce60fd30-21e4-4aab-8b7c-a605252cb4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F927FF1060B0B4EB21EC79A21E53936" ma:contentTypeVersion="15" ma:contentTypeDescription="Creare un nuovo documento." ma:contentTypeScope="" ma:versionID="d72f48376e40d3d1b50f6dbdbb957612">
  <xsd:schema xmlns:xsd="http://www.w3.org/2001/XMLSchema" xmlns:xs="http://www.w3.org/2001/XMLSchema" xmlns:p="http://schemas.microsoft.com/office/2006/metadata/properties" xmlns:ns3="ce60fd30-21e4-4aab-8b7c-a605252cb4a0" xmlns:ns4="dc8f50cc-6fe8-4384-834b-5d959239862c" targetNamespace="http://schemas.microsoft.com/office/2006/metadata/properties" ma:root="true" ma:fieldsID="499fbe7e4972c53ecfbe3c840c6422e2" ns3:_="" ns4:_="">
    <xsd:import namespace="ce60fd30-21e4-4aab-8b7c-a605252cb4a0"/>
    <xsd:import namespace="dc8f50cc-6fe8-4384-834b-5d959239862c"/>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AutoKeyPoints" minOccurs="0"/>
                <xsd:element ref="ns3:MediaServiceKeyPoints" minOccurs="0"/>
                <xsd:element ref="ns3:_activit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60fd30-21e4-4aab-8b7c-a605252cb4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8f50cc-6fe8-4384-834b-5d959239862c" elementFormDefault="qualified">
    <xsd:import namespace="http://schemas.microsoft.com/office/2006/documentManagement/types"/>
    <xsd:import namespace="http://schemas.microsoft.com/office/infopath/2007/PartnerControls"/>
    <xsd:element name="SharedWithUsers" ma:index="11"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Condiviso con dettagli" ma:internalName="SharedWithDetails" ma:readOnly="true">
      <xsd:simpleType>
        <xsd:restriction base="dms:Note">
          <xsd:maxLength value="255"/>
        </xsd:restriction>
      </xsd:simpleType>
    </xsd:element>
    <xsd:element name="SharingHintHash" ma:index="13"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075848-CDA6-403C-9732-2EE54BB0DC0B}">
  <ds:schemaRefs>
    <ds:schemaRef ds:uri="http://schemas.microsoft.com/sharepoint/v3/contenttype/forms"/>
  </ds:schemaRefs>
</ds:datastoreItem>
</file>

<file path=customXml/itemProps2.xml><?xml version="1.0" encoding="utf-8"?>
<ds:datastoreItem xmlns:ds="http://schemas.openxmlformats.org/officeDocument/2006/customXml" ds:itemID="{6C58EDEE-442E-4461-8278-E2823BC292E9}">
  <ds:schemaRefs>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 ds:uri="ce60fd30-21e4-4aab-8b7c-a605252cb4a0"/>
    <ds:schemaRef ds:uri="http://schemas.microsoft.com/office/2006/metadata/properties"/>
    <ds:schemaRef ds:uri="http://schemas.microsoft.com/office/infopath/2007/PartnerControls"/>
    <ds:schemaRef ds:uri="dc8f50cc-6fe8-4384-834b-5d959239862c"/>
    <ds:schemaRef ds:uri="http://purl.org/dc/dcmitype/"/>
  </ds:schemaRefs>
</ds:datastoreItem>
</file>

<file path=customXml/itemProps3.xml><?xml version="1.0" encoding="utf-8"?>
<ds:datastoreItem xmlns:ds="http://schemas.openxmlformats.org/officeDocument/2006/customXml" ds:itemID="{906D934B-222E-4466-88F2-7F1837A2D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60fd30-21e4-4aab-8b7c-a605252cb4a0"/>
    <ds:schemaRef ds:uri="dc8f50cc-6fe8-4384-834b-5d95923986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Sheet1</vt:lpstr>
      <vt:lpstr>1. Farm output value per ha</vt:lpstr>
      <vt:lpstr>2. Net Farm Income (NFI)</vt:lpstr>
      <vt:lpstr>3. Risk mitigation mechanisms</vt:lpstr>
      <vt:lpstr>4. Prevalence of soil degradati</vt:lpstr>
      <vt:lpstr>5. Variation in water availabil</vt:lpstr>
      <vt:lpstr>6. Management of fertilizers</vt:lpstr>
      <vt:lpstr>7. Management of pesticides</vt:lpstr>
      <vt:lpstr>8. Use of AGRO-biodiversity-sup</vt:lpstr>
      <vt:lpstr>9. Wage rate in agriculture</vt:lpstr>
      <vt:lpstr>10. Food Insecurity Experience </vt:lpstr>
      <vt:lpstr>11.Secure tenure rights to land</vt:lpstr>
      <vt:lpstr>Conversion into Hectares</vt:lpstr>
      <vt:lpstr>SDG241 dashboard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Bacci, Stefania (ESS)</dc:creator>
  <cp:lastModifiedBy>Fiorese, Melania (CSGS)</cp:lastModifiedBy>
  <dcterms:created xsi:type="dcterms:W3CDTF">2021-03-17T10:15:50Z</dcterms:created>
  <dcterms:modified xsi:type="dcterms:W3CDTF">2023-02-28T11:16:40Z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0x010100FF927FF1060B0B4EB21EC79A21E53936</vt:lpwstr>
  </property>
</Properties>
</file>