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nfao-my.sharepoint.com/personal/stefania_bacci_fao_org/Documents/FAO from 2020/SDG241/Final material/2025/"/>
    </mc:Choice>
  </mc:AlternateContent>
  <xr:revisionPtr revIDLastSave="20" documentId="11_D5B51DF075EA3831CD36807DB044C3C41798CA90" xr6:coauthVersionLast="47" xr6:coauthVersionMax="47" xr10:uidLastSave="{211B121C-E835-4BD2-8903-6DEA5AC68453}"/>
  <bookViews>
    <workbookView xWindow="-38510" yWindow="-4830" windowWidth="38620" windowHeight="21220" tabRatio="746" xr2:uid="{00000000-000D-0000-FFFF-FFFF00000000}"/>
  </bookViews>
  <sheets>
    <sheet name="Introduction" sheetId="15" r:id="rId1"/>
    <sheet name="1. Valeur de la production de l" sheetId="2" r:id="rId2"/>
    <sheet name="2. Revenu net de l'exploitation" sheetId="1" r:id="rId3"/>
    <sheet name="3. Mécanismes d’atténuation des" sheetId="3" r:id="rId4"/>
    <sheet name="4. Ampleur de la dégradation de" sheetId="4" r:id="rId5"/>
    <sheet name="5. Variation de la disponibilit" sheetId="5" r:id="rId6"/>
    <sheet name="6. Gestion des engrais" sheetId="6" r:id="rId7"/>
    <sheet name="7. Gestion des pesticides" sheetId="7" r:id="rId8"/>
    <sheet name="8. Recours à des pratiques resp" sheetId="8" r:id="rId9"/>
    <sheet name="9. Taux de rémunération dans le" sheetId="9" r:id="rId10"/>
    <sheet name="10. Mesure du sentiment d’inséc" sheetId="10" r:id="rId11"/>
    <sheet name="11. Garantie des droits foncier" sheetId="11" r:id="rId12"/>
    <sheet name="Conversion en hectares" sheetId="12" r:id="rId13"/>
    <sheet name="Tableau de bord ODD241" sheetId="14" r:id="rId14"/>
  </sheets>
  <definedNames>
    <definedName name="ValidUOM_crops">#REF!</definedName>
    <definedName name="ValidUOM_otherUO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78" i="8" l="1"/>
  <c r="AV53" i="11" l="1"/>
  <c r="AV52" i="11"/>
  <c r="AV51" i="11"/>
  <c r="AV54" i="11" s="1"/>
  <c r="AW54" i="11" s="1"/>
  <c r="BA324" i="10"/>
  <c r="BA323" i="10"/>
  <c r="BA322" i="10"/>
  <c r="BA325" i="10" s="1"/>
  <c r="BB325" i="10" s="1"/>
  <c r="BA73" i="10"/>
  <c r="BA72" i="10"/>
  <c r="BA71" i="10"/>
  <c r="BA70" i="10"/>
  <c r="BA69" i="10"/>
  <c r="BA68" i="10"/>
  <c r="BA67" i="10"/>
  <c r="BA66" i="10"/>
  <c r="BA65" i="10"/>
  <c r="BA64" i="10"/>
  <c r="BA63" i="10"/>
  <c r="BA62" i="10"/>
  <c r="BA61" i="10"/>
  <c r="BA60" i="10"/>
  <c r="BA59" i="10"/>
  <c r="BA58" i="10"/>
  <c r="BA57" i="10"/>
  <c r="BA56" i="10"/>
  <c r="BA55" i="10"/>
  <c r="BA54" i="10"/>
  <c r="BA53" i="10"/>
  <c r="BA52" i="10"/>
  <c r="BA51" i="10"/>
  <c r="BA50" i="10"/>
  <c r="BA49" i="10"/>
  <c r="BA48" i="10"/>
  <c r="BA47" i="10"/>
  <c r="BA46" i="10"/>
  <c r="BA45" i="10"/>
  <c r="BA44" i="10"/>
  <c r="BA43" i="10"/>
  <c r="BA42" i="10"/>
  <c r="BA41" i="10"/>
  <c r="BA40" i="10"/>
  <c r="BA39" i="10"/>
  <c r="BA38" i="10"/>
  <c r="BA37" i="10"/>
  <c r="BA36" i="10"/>
  <c r="BA35" i="10"/>
  <c r="BA34" i="10"/>
  <c r="AP59" i="9"/>
  <c r="AP58" i="9"/>
  <c r="AP57" i="9"/>
  <c r="AP60" i="9" s="1"/>
  <c r="AQ60" i="9" s="1"/>
  <c r="BD280" i="8"/>
  <c r="BD279" i="8"/>
  <c r="BD172" i="8"/>
  <c r="BG161" i="8" s="1"/>
  <c r="BJ171" i="8"/>
  <c r="BE151" i="8"/>
  <c r="BD143" i="8"/>
  <c r="BG132" i="8"/>
  <c r="BE122" i="8"/>
  <c r="BG115" i="8"/>
  <c r="BG114" i="8"/>
  <c r="BG113" i="8"/>
  <c r="BG112" i="8"/>
  <c r="BG111" i="8"/>
  <c r="BG110" i="8"/>
  <c r="BG109" i="8"/>
  <c r="BG108" i="8"/>
  <c r="BG107" i="8"/>
  <c r="BG106" i="8"/>
  <c r="BG105" i="8"/>
  <c r="BG104" i="8"/>
  <c r="BG103" i="8"/>
  <c r="BG102" i="8"/>
  <c r="BG101" i="8"/>
  <c r="BG100" i="8"/>
  <c r="BG99" i="8"/>
  <c r="BG98" i="8"/>
  <c r="BG97" i="8"/>
  <c r="BG96" i="8"/>
  <c r="BG95" i="8"/>
  <c r="BF38" i="8"/>
  <c r="BF31" i="8"/>
  <c r="AU84" i="7"/>
  <c r="AU83" i="7"/>
  <c r="AU82" i="7"/>
  <c r="AQ63" i="6"/>
  <c r="AQ62" i="6"/>
  <c r="AQ61" i="6"/>
  <c r="AQ64" i="6" s="1"/>
  <c r="BK43" i="5"/>
  <c r="BK42" i="5"/>
  <c r="BK41" i="5"/>
  <c r="BK44" i="5" s="1"/>
  <c r="BP34" i="5"/>
  <c r="BP33" i="5"/>
  <c r="BP32" i="5"/>
  <c r="BP31" i="5"/>
  <c r="BP30" i="5"/>
  <c r="BP29" i="5"/>
  <c r="BP28" i="5"/>
  <c r="BP27" i="5"/>
  <c r="BP26" i="5"/>
  <c r="BP25" i="5"/>
  <c r="BM14" i="5"/>
  <c r="BH44" i="4"/>
  <c r="BH43" i="4"/>
  <c r="BH42" i="4"/>
  <c r="BO35" i="4"/>
  <c r="BO34" i="4"/>
  <c r="BO33" i="4"/>
  <c r="BO32" i="4"/>
  <c r="BO31" i="4"/>
  <c r="BO30" i="4"/>
  <c r="BO29" i="4"/>
  <c r="BO28" i="4"/>
  <c r="BO27" i="4"/>
  <c r="BO26" i="4"/>
  <c r="BJ15" i="4"/>
  <c r="BC148" i="3"/>
  <c r="BC147" i="3"/>
  <c r="BC146" i="3"/>
  <c r="BC149" i="3" s="1"/>
  <c r="BF83" i="3"/>
  <c r="BF82" i="3"/>
  <c r="BF81" i="3"/>
  <c r="BF80" i="3"/>
  <c r="BF79" i="3"/>
  <c r="BF78" i="3"/>
  <c r="BF77" i="3"/>
  <c r="BF76" i="3"/>
  <c r="BF75" i="3"/>
  <c r="BF74" i="3"/>
  <c r="BF73" i="3"/>
  <c r="BF72" i="3"/>
  <c r="BF71" i="3"/>
  <c r="BF70" i="3"/>
  <c r="BF69" i="3"/>
  <c r="BF68" i="3"/>
  <c r="BF67" i="3"/>
  <c r="BF66" i="3"/>
  <c r="BF65" i="3"/>
  <c r="BF64" i="3"/>
  <c r="BF63" i="3"/>
  <c r="BF84" i="3" s="1"/>
  <c r="BF55" i="3"/>
  <c r="BF54" i="3"/>
  <c r="BF53" i="3"/>
  <c r="BF52" i="3"/>
  <c r="BF51" i="3"/>
  <c r="BF50" i="3"/>
  <c r="BF49" i="3"/>
  <c r="BF48" i="3"/>
  <c r="BF47" i="3"/>
  <c r="BF46" i="3"/>
  <c r="BF45" i="3"/>
  <c r="BF44" i="3"/>
  <c r="BF43" i="3"/>
  <c r="BF42" i="3"/>
  <c r="BF41" i="3"/>
  <c r="BF40" i="3"/>
  <c r="BF39" i="3"/>
  <c r="BF38" i="3"/>
  <c r="BF37" i="3"/>
  <c r="BF36" i="3"/>
  <c r="BF35" i="3"/>
  <c r="BC242" i="1"/>
  <c r="BD242" i="1" s="1"/>
  <c r="BC241" i="1"/>
  <c r="BC240" i="1"/>
  <c r="BC243" i="1" s="1"/>
  <c r="BC149" i="1"/>
  <c r="BC148" i="1"/>
  <c r="BC147" i="1"/>
  <c r="BC150" i="1" s="1"/>
  <c r="BE98" i="1"/>
  <c r="BD98" i="1"/>
  <c r="BC98" i="1"/>
  <c r="BC104" i="1" s="1"/>
  <c r="BF88" i="1"/>
  <c r="BE88" i="1"/>
  <c r="BD104" i="1" s="1"/>
  <c r="BD88" i="1"/>
  <c r="BC56" i="1"/>
  <c r="BC55" i="1"/>
  <c r="BC54" i="1"/>
  <c r="BC57" i="1" s="1"/>
  <c r="BC236" i="2"/>
  <c r="BC235" i="2"/>
  <c r="BC234" i="2"/>
  <c r="BC172" i="2"/>
  <c r="BB172" i="2"/>
  <c r="BE104" i="2"/>
  <c r="BF81" i="2"/>
  <c r="BF80" i="2"/>
  <c r="BF79" i="2"/>
  <c r="BF78" i="2"/>
  <c r="BF77" i="2"/>
  <c r="BF76" i="2"/>
  <c r="BF75" i="2"/>
  <c r="BF74" i="2"/>
  <c r="BF73" i="2"/>
  <c r="BF72" i="2"/>
  <c r="BF71" i="2"/>
  <c r="BF70" i="2"/>
  <c r="BF69" i="2"/>
  <c r="BF68" i="2"/>
  <c r="BF67" i="2"/>
  <c r="BF66" i="2"/>
  <c r="BF65" i="2"/>
  <c r="BF64" i="2"/>
  <c r="BF63" i="2"/>
  <c r="BF62" i="2"/>
  <c r="BF61" i="2"/>
  <c r="BF54" i="2"/>
  <c r="BF53" i="2"/>
  <c r="BF52" i="2"/>
  <c r="BF51" i="2"/>
  <c r="BF50" i="2"/>
  <c r="BF49" i="2"/>
  <c r="BF48" i="2"/>
  <c r="BF47" i="2"/>
  <c r="BF46" i="2"/>
  <c r="BF45" i="2"/>
  <c r="BF44" i="2"/>
  <c r="BF43" i="2"/>
  <c r="BF42" i="2"/>
  <c r="BF41" i="2"/>
  <c r="BF40" i="2"/>
  <c r="BF39" i="2"/>
  <c r="BF38" i="2"/>
  <c r="BF37" i="2"/>
  <c r="BF36" i="2"/>
  <c r="BF35" i="2"/>
  <c r="BF34" i="2"/>
  <c r="BG73" i="3" l="1"/>
  <c r="BF56" i="3"/>
  <c r="BG66" i="3"/>
  <c r="BG74" i="3"/>
  <c r="BG82" i="3"/>
  <c r="BH45" i="4"/>
  <c r="BI45" i="4" s="1"/>
  <c r="BG81" i="3"/>
  <c r="BE104" i="1"/>
  <c r="BG116" i="8"/>
  <c r="BD148" i="1"/>
  <c r="BG69" i="3"/>
  <c r="BG77" i="3"/>
  <c r="BB323" i="10"/>
  <c r="BG65" i="3"/>
  <c r="BD149" i="1"/>
  <c r="BG70" i="3"/>
  <c r="BG78" i="3"/>
  <c r="AU85" i="7"/>
  <c r="AV85" i="7" s="1"/>
  <c r="BD281" i="8"/>
  <c r="BE281" i="8" s="1"/>
  <c r="BB324" i="10"/>
  <c r="BC237" i="2"/>
  <c r="BD236" i="2" s="1"/>
  <c r="BF82" i="2"/>
  <c r="BD235" i="2"/>
  <c r="AW53" i="11"/>
  <c r="AV83" i="7"/>
  <c r="AV84" i="7"/>
  <c r="AV82" i="7"/>
  <c r="AQ58" i="9"/>
  <c r="BD55" i="1"/>
  <c r="BD56" i="1"/>
  <c r="BD54" i="1"/>
  <c r="BD57" i="1" s="1"/>
  <c r="BG67" i="3"/>
  <c r="BG71" i="3"/>
  <c r="BG75" i="3"/>
  <c r="BG79" i="3"/>
  <c r="BG83" i="3"/>
  <c r="BI43" i="4"/>
  <c r="AR64" i="6"/>
  <c r="AR62" i="6"/>
  <c r="AR63" i="6"/>
  <c r="AR61" i="6"/>
  <c r="AQ59" i="9"/>
  <c r="BD241" i="1"/>
  <c r="BG64" i="3"/>
  <c r="BG68" i="3"/>
  <c r="BG72" i="3"/>
  <c r="BG76" i="3"/>
  <c r="BG80" i="3"/>
  <c r="BD148" i="3"/>
  <c r="BD146" i="3"/>
  <c r="BD147" i="3"/>
  <c r="BI44" i="4"/>
  <c r="BL44" i="5"/>
  <c r="BL42" i="5"/>
  <c r="BL43" i="5"/>
  <c r="BL41" i="5"/>
  <c r="AW52" i="11"/>
  <c r="BG63" i="3"/>
  <c r="AQ57" i="9"/>
  <c r="BB322" i="10"/>
  <c r="AW51" i="11"/>
  <c r="BD147" i="1"/>
  <c r="BD240" i="1"/>
  <c r="BD243" i="1" s="1"/>
  <c r="BE278" i="8" l="1"/>
  <c r="BE280" i="8"/>
  <c r="BE279" i="8"/>
  <c r="BI42" i="4"/>
  <c r="BD149" i="3"/>
  <c r="BD150" i="1"/>
  <c r="BD234" i="2"/>
  <c r="BD237" i="2"/>
</calcChain>
</file>

<file path=xl/sharedStrings.xml><?xml version="1.0" encoding="utf-8"?>
<sst xmlns="http://schemas.openxmlformats.org/spreadsheetml/2006/main" count="4820" uniqueCount="1066">
  <si>
    <r>
      <rPr>
        <b/>
        <sz val="14"/>
        <color rgb="FF335B74"/>
        <rFont val="Tw Cen MT Condensed"/>
        <family val="2"/>
      </rPr>
      <t>1. Valeur de la production de l’exploitation par hectare</t>
    </r>
  </si>
  <si>
    <r>
      <rPr>
        <sz val="14"/>
        <color rgb="FF335B74"/>
        <rFont val="Tw Cen MT Condensed"/>
        <family val="2"/>
      </rPr>
      <t>2. Revenu net de l'exploitation (RNE)</t>
    </r>
  </si>
  <si>
    <r>
      <rPr>
        <sz val="11"/>
        <color rgb="FF000000"/>
        <rFont val="Calibri"/>
        <family val="2"/>
      </rPr>
      <t>IDM</t>
    </r>
  </si>
  <si>
    <r>
      <rPr>
        <sz val="11"/>
        <color rgb="FF000000"/>
        <rFont val="Calibri"/>
        <family val="2"/>
      </rPr>
      <t>Niveau de durabilité</t>
    </r>
  </si>
  <si>
    <r>
      <rPr>
        <sz val="11"/>
        <color rgb="FF00B050"/>
        <rFont val="Calibri"/>
        <family val="2"/>
      </rPr>
      <t>Souhaitable</t>
    </r>
  </si>
  <si>
    <r>
      <rPr>
        <sz val="11"/>
        <color rgb="FFFBC02D"/>
        <rFont val="Calibri"/>
        <family val="2"/>
      </rPr>
      <t>Acceptable</t>
    </r>
  </si>
  <si>
    <r>
      <rPr>
        <sz val="11"/>
        <color rgb="FF000000"/>
        <rFont val="Calibri"/>
        <family val="2"/>
      </rPr>
      <t>Diversification des activités de l’exploitation</t>
    </r>
  </si>
  <si>
    <r>
      <rPr>
        <sz val="11"/>
        <color rgb="FF000000"/>
        <rFont val="Calibri"/>
        <family val="2"/>
      </rPr>
      <t>Proportion des zones agricoles</t>
    </r>
  </si>
  <si>
    <r>
      <rPr>
        <sz val="11"/>
        <color rgb="FFFF0000"/>
        <rFont val="Calibri"/>
        <family val="2"/>
      </rPr>
      <t>Non durable</t>
    </r>
  </si>
  <si>
    <r>
      <rPr>
        <sz val="11"/>
        <color rgb="FF000000"/>
        <rFont val="Calibri"/>
        <family val="2"/>
      </rPr>
      <t>Total</t>
    </r>
  </si>
  <si>
    <r>
      <rPr>
        <sz val="11"/>
        <color rgb="FF000000"/>
        <rFont val="Calibri"/>
        <family val="2"/>
      </rPr>
      <t>Niveau de durabilité</t>
    </r>
  </si>
  <si>
    <r>
      <rPr>
        <b/>
        <sz val="14"/>
        <color rgb="FF335B74"/>
        <rFont val="Tw Cen MT Condensed"/>
        <family val="2"/>
      </rPr>
      <t>4. Ampleur de la dégradation des sols</t>
    </r>
  </si>
  <si>
    <r>
      <rPr>
        <b/>
        <sz val="14"/>
        <color rgb="FF335B74"/>
        <rFont val="Tw Cen MT Condensed"/>
        <family val="2"/>
      </rPr>
      <t>5. Variation de la disponibilité de l’eau</t>
    </r>
  </si>
  <si>
    <r>
      <rPr>
        <b/>
        <sz val="14"/>
        <color rgb="FF335B74"/>
        <rFont val="Tw Cen MT Condensed"/>
        <family val="2"/>
      </rPr>
      <t>6. Gestion des engrais</t>
    </r>
  </si>
  <si>
    <r>
      <rPr>
        <b/>
        <sz val="14"/>
        <color rgb="FF1F497D"/>
        <rFont val="Tw Cen MT Condensed"/>
        <family val="2"/>
      </rPr>
      <t>7. Gestion des pesticides</t>
    </r>
  </si>
  <si>
    <r>
      <rPr>
        <b/>
        <sz val="14"/>
        <color rgb="FF335B74"/>
        <rFont val="Tw Cen MT Condensed"/>
        <family val="2"/>
      </rPr>
      <t>8. Recours à des pratiques respectueuses de la biodiversité</t>
    </r>
  </si>
  <si>
    <r>
      <rPr>
        <b/>
        <sz val="14"/>
        <color rgb="FF335B74"/>
        <rFont val="Tw Cen MT Condensed"/>
        <family val="2"/>
      </rPr>
      <t>9. Taux de rémunération dans le secteur agricole</t>
    </r>
  </si>
  <si>
    <r>
      <rPr>
        <b/>
        <sz val="14"/>
        <color rgb="FF335B74"/>
        <rFont val="Tw Cen MT Condensed"/>
        <family val="2"/>
      </rPr>
      <t>10. Échelle de mesure du sentiment d’insécurité alimentaire (FIES)</t>
    </r>
  </si>
  <si>
    <r>
      <rPr>
        <b/>
        <sz val="14"/>
        <color rgb="FF335B74"/>
        <rFont val="Tw Cen MT Condensed"/>
        <family val="2"/>
      </rPr>
      <t>11. Garantie des droits fonciers</t>
    </r>
  </si>
  <si>
    <r>
      <rPr>
        <sz val="11"/>
        <color rgb="FF000000"/>
        <rFont val="Calibri"/>
        <family val="2"/>
      </rPr>
      <t>Catégorie d’exploitation</t>
    </r>
  </si>
  <si>
    <r>
      <rPr>
        <sz val="11"/>
        <color rgb="FF000000"/>
        <rFont val="Calibri"/>
        <family val="2"/>
      </rPr>
      <t>Production végétale</t>
    </r>
  </si>
  <si>
    <r>
      <rPr>
        <sz val="11"/>
        <color rgb="FF000000"/>
        <rFont val="Calibri"/>
        <family val="2"/>
      </rPr>
      <t>Oui</t>
    </r>
  </si>
  <si>
    <r>
      <rPr>
        <sz val="11"/>
        <color rgb="FF000000"/>
        <rFont val="Calibri"/>
        <family val="2"/>
      </rPr>
      <t>Production végétale, secteur des ménages, irrigation</t>
    </r>
  </si>
  <si>
    <r>
      <rPr>
        <sz val="11"/>
        <color rgb="FF000000"/>
        <rFont val="Calibri"/>
        <family val="2"/>
      </rPr>
      <t>Production mixte</t>
    </r>
  </si>
  <si>
    <r>
      <rPr>
        <sz val="11"/>
        <color rgb="FF000000"/>
        <rFont val="Calibri"/>
        <family val="2"/>
      </rPr>
      <t>Production mixte, secteur des ménages, irrigation</t>
    </r>
  </si>
  <si>
    <r>
      <rPr>
        <sz val="11"/>
        <color rgb="FF000000"/>
        <rFont val="Calibri"/>
        <family val="2"/>
      </rPr>
      <t>Production animale</t>
    </r>
  </si>
  <si>
    <r>
      <rPr>
        <sz val="11"/>
        <color rgb="FF000000"/>
        <rFont val="Calibri"/>
        <family val="2"/>
      </rPr>
      <t>Production animale, secteur des ménages, irrigation</t>
    </r>
  </si>
  <si>
    <r>
      <rPr>
        <sz val="11"/>
        <color rgb="FF000000"/>
        <rFont val="Calibri"/>
        <family val="2"/>
      </rPr>
      <t>Production végétale, autre, irrigation</t>
    </r>
  </si>
  <si>
    <r>
      <rPr>
        <sz val="11"/>
        <color rgb="FF000000"/>
        <rFont val="Calibri"/>
        <family val="2"/>
      </rPr>
      <t>Maïs</t>
    </r>
  </si>
  <si>
    <r>
      <rPr>
        <b/>
        <sz val="11"/>
        <color rgb="FF000000"/>
        <rFont val="Calibri"/>
        <family val="2"/>
      </rPr>
      <t>A.2</t>
    </r>
  </si>
  <si>
    <r>
      <rPr>
        <sz val="11"/>
        <color rgb="FF000000"/>
        <rFont val="Calibri"/>
        <family val="2"/>
      </rPr>
      <t>Quelle était la valeur totale des cultures et de leurs dérivés produits par l’exploitation ?</t>
    </r>
  </si>
  <si>
    <r>
      <rPr>
        <sz val="11"/>
        <color rgb="FF000000"/>
        <rFont val="Calibri"/>
        <family val="2"/>
      </rPr>
      <t>Année de référence :</t>
    </r>
  </si>
  <si>
    <r>
      <rPr>
        <sz val="11"/>
        <color rgb="FF000000"/>
        <rFont val="Calibri"/>
        <family val="2"/>
      </rPr>
      <t>Dernière année civile</t>
    </r>
  </si>
  <si>
    <r>
      <rPr>
        <sz val="11"/>
        <color rgb="FF000000"/>
        <rFont val="Calibri"/>
        <family val="2"/>
      </rPr>
      <t xml:space="preserve">(Cocher/remplir tous les champs applicables) </t>
    </r>
  </si>
  <si>
    <r>
      <rPr>
        <sz val="11"/>
        <color rgb="FF000000"/>
        <rFont val="Calibri"/>
        <family val="2"/>
      </rPr>
      <t>Nommez les 5 cultures ou produits dérivés principaux produits par l’exploitation et leur valeur totale (5 maximum).</t>
    </r>
  </si>
  <si>
    <r>
      <rPr>
        <b/>
        <sz val="11"/>
        <color rgb="FF000000"/>
        <rFont val="Calibri"/>
        <family val="2"/>
      </rPr>
      <t>Unité de</t>
    </r>
  </si>
  <si>
    <r>
      <rPr>
        <b/>
        <sz val="11"/>
        <color rgb="FF000000"/>
        <rFont val="Calibri"/>
        <family val="2"/>
      </rPr>
      <t>Quantité</t>
    </r>
  </si>
  <si>
    <r>
      <rPr>
        <b/>
        <sz val="11"/>
        <color rgb="FF000000"/>
        <rFont val="Calibri"/>
        <family val="2"/>
      </rPr>
      <t>Unité de mesure</t>
    </r>
  </si>
  <si>
    <r>
      <rPr>
        <b/>
        <sz val="11"/>
        <color rgb="FF000000"/>
        <rFont val="Calibri"/>
        <family val="2"/>
      </rPr>
      <t>Prix à l’unité</t>
    </r>
  </si>
  <si>
    <r>
      <rPr>
        <b/>
        <sz val="11"/>
        <color rgb="FF000000"/>
        <rFont val="Calibri"/>
        <family val="2"/>
      </rPr>
      <t>Valeur</t>
    </r>
  </si>
  <si>
    <r>
      <rPr>
        <b/>
        <sz val="11"/>
        <color rgb="FF000000"/>
        <rFont val="Calibri"/>
        <family val="2"/>
      </rPr>
      <t>Nom de la culture</t>
    </r>
  </si>
  <si>
    <r>
      <rPr>
        <b/>
        <sz val="11"/>
        <color rgb="FF000000"/>
        <rFont val="Calibri"/>
        <family val="2"/>
      </rPr>
      <t>Superficie</t>
    </r>
  </si>
  <si>
    <r>
      <rPr>
        <b/>
        <sz val="11"/>
        <color rgb="FF000000"/>
        <rFont val="Calibri"/>
        <family val="2"/>
      </rPr>
      <t>mesure</t>
    </r>
  </si>
  <si>
    <r>
      <rPr>
        <b/>
        <sz val="11"/>
        <color rgb="FF000000"/>
        <rFont val="Calibri"/>
        <family val="2"/>
      </rPr>
      <t>produite</t>
    </r>
  </si>
  <si>
    <r>
      <rPr>
        <b/>
        <sz val="11"/>
        <color rgb="FF000000"/>
        <rFont val="Calibri"/>
        <family val="2"/>
      </rPr>
      <t>de la quantité</t>
    </r>
  </si>
  <si>
    <r>
      <rPr>
        <b/>
        <sz val="11"/>
        <color rgb="FF000000"/>
        <rFont val="Calibri"/>
        <family val="2"/>
      </rPr>
      <t>moyen ou le plus récent</t>
    </r>
  </si>
  <si>
    <r>
      <rPr>
        <b/>
        <sz val="11"/>
        <color rgb="FF000000"/>
        <rFont val="Calibri"/>
        <family val="2"/>
      </rPr>
      <t>totale de la production</t>
    </r>
  </si>
  <si>
    <t>⃝</t>
  </si>
  <si>
    <t>.</t>
  </si>
  <si>
    <r>
      <rPr>
        <b/>
        <sz val="11"/>
        <color rgb="FF000000"/>
        <rFont val="Calibri"/>
        <family val="2"/>
      </rPr>
      <t>Nom du produit végétal dérivé</t>
    </r>
  </si>
  <si>
    <r>
      <rPr>
        <b/>
        <sz val="11"/>
        <color rgb="FF000000"/>
        <rFont val="Calibri"/>
        <family val="2"/>
      </rPr>
      <t>A.3</t>
    </r>
  </si>
  <si>
    <r>
      <rPr>
        <sz val="11"/>
        <color rgb="FF000000"/>
        <rFont val="Calibri"/>
        <family val="2"/>
      </rPr>
      <t>Quelle était la valeur totale des animaux et de leurs dérivés produits par l’exploitation ?</t>
    </r>
  </si>
  <si>
    <r>
      <rPr>
        <sz val="11"/>
        <color rgb="FF000000"/>
        <rFont val="Calibri"/>
        <family val="2"/>
      </rPr>
      <t>Nommez les 5 animaux ou produits dérivés principaux produits par l’exploitation et leur valeur totale (5 maximum).</t>
    </r>
  </si>
  <si>
    <r>
      <rPr>
        <sz val="8"/>
        <color rgb="FF000000"/>
        <rFont val="Calibri"/>
        <family val="2"/>
      </rPr>
      <t xml:space="preserve">Nombre de têtes </t>
    </r>
  </si>
  <si>
    <r>
      <rPr>
        <sz val="8"/>
        <color rgb="FF000000"/>
        <rFont val="Calibri"/>
        <family val="2"/>
      </rPr>
      <t>Nombre de têtes</t>
    </r>
  </si>
  <si>
    <r>
      <rPr>
        <sz val="8"/>
        <color rgb="FF000000"/>
        <rFont val="Calibri"/>
        <family val="2"/>
      </rPr>
      <t xml:space="preserve">au début </t>
    </r>
  </si>
  <si>
    <r>
      <rPr>
        <sz val="8"/>
        <color rgb="FF000000"/>
        <rFont val="Calibri"/>
        <family val="2"/>
      </rPr>
      <t>achetées ou reçues</t>
    </r>
  </si>
  <si>
    <r>
      <rPr>
        <sz val="8"/>
        <color rgb="FF000000"/>
        <rFont val="Calibri"/>
        <family val="2"/>
      </rPr>
      <t>données, mortes</t>
    </r>
  </si>
  <si>
    <r>
      <rPr>
        <sz val="8"/>
        <color rgb="FF000000"/>
        <rFont val="Calibri"/>
        <family val="2"/>
      </rPr>
      <t>vendues, données en paiement aux</t>
    </r>
  </si>
  <si>
    <r>
      <rPr>
        <sz val="8"/>
        <color rgb="FF000000"/>
        <rFont val="Calibri"/>
        <family val="2"/>
      </rPr>
      <t xml:space="preserve">de l’année </t>
    </r>
  </si>
  <si>
    <r>
      <rPr>
        <sz val="8"/>
        <color rgb="FF000000"/>
        <rFont val="Calibri"/>
        <family val="2"/>
      </rPr>
      <t>pendant l’année</t>
    </r>
  </si>
  <si>
    <r>
      <rPr>
        <sz val="8"/>
        <color rgb="FF000000"/>
        <rFont val="Calibri"/>
        <family val="2"/>
      </rPr>
      <t xml:space="preserve">ou abattues </t>
    </r>
  </si>
  <si>
    <r>
      <rPr>
        <sz val="8"/>
        <color rgb="FF000000"/>
        <rFont val="Calibri"/>
        <family val="2"/>
      </rPr>
      <t>employés, louées ou échangées</t>
    </r>
  </si>
  <si>
    <r>
      <rPr>
        <sz val="8"/>
        <color rgb="FF000000"/>
        <rFont val="Calibri"/>
        <family val="2"/>
      </rPr>
      <t>à la fin</t>
    </r>
  </si>
  <si>
    <r>
      <rPr>
        <b/>
        <sz val="11"/>
        <color rgb="FF000000"/>
        <rFont val="Calibri"/>
        <family val="2"/>
      </rPr>
      <t>Nom de l’animal d’élevage</t>
    </r>
  </si>
  <si>
    <r>
      <rPr>
        <sz val="8"/>
        <color rgb="FF000000"/>
        <rFont val="Calibri"/>
        <family val="2"/>
      </rPr>
      <t>(Stock + naissances vivantes)</t>
    </r>
  </si>
  <si>
    <r>
      <rPr>
        <sz val="8"/>
        <color rgb="FF000000"/>
        <rFont val="Calibri"/>
        <family val="2"/>
      </rPr>
      <t>de l’année</t>
    </r>
  </si>
  <si>
    <r>
      <rPr>
        <b/>
        <sz val="11"/>
        <color rgb="FF000000"/>
        <rFont val="Calibri"/>
        <family val="2"/>
      </rPr>
      <t>Nom du produit d’origine animale</t>
    </r>
  </si>
  <si>
    <r>
      <rPr>
        <b/>
        <sz val="11"/>
        <color rgb="FF000000"/>
        <rFont val="Calibri"/>
        <family val="2"/>
      </rPr>
      <t>A.6</t>
    </r>
  </si>
  <si>
    <r>
      <rPr>
        <sz val="11"/>
        <color rgb="FF000000"/>
        <rFont val="Calibri"/>
        <family val="2"/>
      </rPr>
      <t>Quelle était la valeur totale de la production issue des autres activités menées sur site par l’exploitation ?</t>
    </r>
  </si>
  <si>
    <r>
      <rPr>
        <sz val="11"/>
        <color rgb="FF000000"/>
        <rFont val="Calibri"/>
        <family val="2"/>
      </rPr>
      <t>Nommer les cinq productions sur site principales (autres que la production végétale et animale) et leur valeur totale (p. ex., aquaculture, agroforesterie, etc.).</t>
    </r>
  </si>
  <si>
    <r>
      <rPr>
        <b/>
        <sz val="11"/>
        <color rgb="FF000000"/>
        <rFont val="Calibri"/>
        <family val="2"/>
      </rPr>
      <t>Nom des autres denrées produites sur site</t>
    </r>
  </si>
  <si>
    <r>
      <rPr>
        <b/>
        <sz val="11"/>
        <color rgb="FF000000"/>
        <rFont val="Calibri"/>
        <family val="2"/>
      </rPr>
      <t>A.8</t>
    </r>
  </si>
  <si>
    <r>
      <rPr>
        <sz val="11"/>
        <color rgb="FF000000"/>
        <rFont val="Calibri"/>
        <family val="2"/>
      </rPr>
      <t>L’exploitation a-t-elle eu accès ou recours à l’un des mécanismes de protection contre les chocs externes listés ci-dessous ?</t>
    </r>
  </si>
  <si>
    <r>
      <rPr>
        <sz val="11"/>
        <color rgb="FF000000"/>
        <rFont val="Calibri"/>
        <family val="2"/>
      </rPr>
      <t xml:space="preserve">(Lire toutes les options et cocher/remplir tous les champs applicables) </t>
    </r>
  </si>
  <si>
    <r>
      <rPr>
        <sz val="11"/>
        <color rgb="FF000000"/>
        <rFont val="Calibri"/>
        <family val="2"/>
      </rPr>
      <t>Cette exploitation a eu accès ou recours à un crédit (formel et/ou informel) pour se protéger des chocs externes</t>
    </r>
  </si>
  <si>
    <r>
      <rPr>
        <sz val="11"/>
        <color rgb="FF000000"/>
        <rFont val="Calibri"/>
        <family val="2"/>
      </rPr>
      <t>Cette exploitation a eu accès ou recours à une assurance pour se protéger des chocs externes</t>
    </r>
  </si>
  <si>
    <r>
      <rPr>
        <sz val="11"/>
        <color rgb="FF000000"/>
        <rFont val="Calibri"/>
        <family val="2"/>
      </rPr>
      <t>L’exploitation n’a eu ni accès ni recours à l’un des mécanismes de protection contre les chocs externes listés ci-dessus.</t>
    </r>
  </si>
  <si>
    <r>
      <rPr>
        <sz val="11"/>
        <color rgb="FF000000"/>
        <rFont val="Calibri"/>
        <family val="2"/>
      </rPr>
      <t>Riz</t>
    </r>
  </si>
  <si>
    <r>
      <rPr>
        <sz val="11"/>
        <color rgb="FF000000"/>
        <rFont val="Calibri"/>
        <family val="2"/>
      </rPr>
      <t>Coton</t>
    </r>
  </si>
  <si>
    <r>
      <rPr>
        <sz val="11"/>
        <color rgb="FF000000"/>
        <rFont val="Calibri"/>
        <family val="2"/>
      </rPr>
      <t>Blé</t>
    </r>
  </si>
  <si>
    <r>
      <rPr>
        <sz val="11"/>
        <color rgb="FF000000"/>
        <rFont val="Calibri"/>
        <family val="2"/>
      </rPr>
      <t>Maïs – épi/paille</t>
    </r>
  </si>
  <si>
    <r>
      <rPr>
        <sz val="11"/>
        <color rgb="FF000000"/>
        <rFont val="Calibri"/>
        <family val="2"/>
      </rPr>
      <t>Riz – Paille/glume</t>
    </r>
  </si>
  <si>
    <r>
      <rPr>
        <sz val="11"/>
        <color rgb="FF000000"/>
        <rFont val="Calibri"/>
        <family val="2"/>
      </rPr>
      <t>Coton – bâtons</t>
    </r>
  </si>
  <si>
    <r>
      <rPr>
        <sz val="11"/>
        <color rgb="FF000000"/>
        <rFont val="Calibri"/>
        <family val="2"/>
      </rPr>
      <t>Blé – épi</t>
    </r>
  </si>
  <si>
    <r>
      <rPr>
        <sz val="11"/>
        <color rgb="FF000000"/>
        <rFont val="Calibri"/>
        <family val="2"/>
      </rPr>
      <t>Cheval</t>
    </r>
  </si>
  <si>
    <r>
      <rPr>
        <sz val="11"/>
        <color rgb="FF000000"/>
        <rFont val="Calibri"/>
        <family val="2"/>
      </rPr>
      <t>Bovin</t>
    </r>
  </si>
  <si>
    <r>
      <rPr>
        <sz val="11"/>
        <color rgb="FF000000"/>
        <rFont val="Calibri"/>
        <family val="2"/>
      </rPr>
      <t>Mouton</t>
    </r>
  </si>
  <si>
    <r>
      <rPr>
        <sz val="11"/>
        <color rgb="FF000000"/>
        <rFont val="Calibri"/>
        <family val="2"/>
      </rPr>
      <t>Chèvre</t>
    </r>
  </si>
  <si>
    <r>
      <rPr>
        <sz val="11"/>
        <color rgb="FF000000"/>
        <rFont val="Calibri"/>
        <family val="2"/>
      </rPr>
      <t>Porc</t>
    </r>
  </si>
  <si>
    <r>
      <rPr>
        <sz val="11"/>
        <color rgb="FF000000"/>
        <rFont val="Calibri"/>
        <family val="2"/>
      </rPr>
      <t>Bovin – lait</t>
    </r>
  </si>
  <si>
    <r>
      <rPr>
        <sz val="11"/>
        <color rgb="FF000000"/>
        <rFont val="Calibri"/>
        <family val="2"/>
      </rPr>
      <t>Mouton – toison</t>
    </r>
  </si>
  <si>
    <r>
      <rPr>
        <sz val="11"/>
        <color rgb="FF000000"/>
        <rFont val="Calibri"/>
        <family val="2"/>
      </rPr>
      <t>h</t>
    </r>
  </si>
  <si>
    <r>
      <rPr>
        <sz val="11"/>
        <color rgb="FF000000"/>
        <rFont val="Calibri"/>
        <family val="2"/>
      </rPr>
      <t>a</t>
    </r>
  </si>
  <si>
    <r>
      <rPr>
        <sz val="11"/>
        <color rgb="FF000000"/>
        <rFont val="Calibri"/>
        <family val="2"/>
      </rPr>
      <t>k</t>
    </r>
  </si>
  <si>
    <r>
      <rPr>
        <sz val="11"/>
        <color rgb="FF000000"/>
        <rFont val="Calibri"/>
        <family val="2"/>
      </rPr>
      <t>g</t>
    </r>
  </si>
  <si>
    <r>
      <rPr>
        <sz val="11"/>
        <color rgb="FF000000"/>
        <rFont val="Calibri"/>
        <family val="2"/>
      </rPr>
      <t>l</t>
    </r>
  </si>
  <si>
    <r>
      <rPr>
        <sz val="11"/>
        <color rgb="FF000000"/>
        <rFont val="Calibri"/>
        <family val="2"/>
      </rPr>
      <t>t</t>
    </r>
  </si>
  <si>
    <r>
      <rPr>
        <sz val="11"/>
        <color rgb="FF000000"/>
        <rFont val="Calibri"/>
        <family val="2"/>
      </rPr>
      <t>Farine de riz</t>
    </r>
  </si>
  <si>
    <r>
      <rPr>
        <sz val="11"/>
        <color rgb="FF000000"/>
        <rFont val="Calibri"/>
        <family val="2"/>
      </rPr>
      <t>o</t>
    </r>
  </si>
  <si>
    <r>
      <rPr>
        <sz val="11"/>
        <color rgb="FF000000"/>
        <rFont val="Calibri"/>
        <family val="2"/>
      </rPr>
      <t>n</t>
    </r>
  </si>
  <si>
    <r>
      <rPr>
        <b/>
        <sz val="11"/>
        <color rgb="FF000000"/>
        <rFont val="Calibri"/>
        <family val="2"/>
      </rPr>
      <t>II.1</t>
    </r>
  </si>
  <si>
    <r>
      <rPr>
        <sz val="11"/>
        <color rgb="FF000000"/>
        <rFont val="Calibri"/>
        <family val="2"/>
      </rPr>
      <t>Indiquer le type de régime foncier régissant la superficie agricole de l’exploitation.</t>
    </r>
  </si>
  <si>
    <r>
      <rPr>
        <b/>
        <sz val="11"/>
        <color rgb="FF000000"/>
        <rFont val="Calibri"/>
        <family val="2"/>
      </rPr>
      <t>Superficie de l’exploitation</t>
    </r>
  </si>
  <si>
    <r>
      <rPr>
        <b/>
        <sz val="11"/>
        <color rgb="FF000000"/>
        <rFont val="Calibri"/>
        <family val="2"/>
      </rPr>
      <t>Unité de mesure</t>
    </r>
  </si>
  <si>
    <r>
      <rPr>
        <sz val="12"/>
        <color rgb="FF000000"/>
        <rFont val="Calibri"/>
        <family val="2"/>
      </rPr>
      <t>Possédée et exploitée</t>
    </r>
  </si>
  <si>
    <r>
      <rPr>
        <sz val="12"/>
        <color rgb="FF000000"/>
        <rFont val="Calibri"/>
        <family val="2"/>
      </rPr>
      <t>Louée</t>
    </r>
  </si>
  <si>
    <r>
      <rPr>
        <sz val="12"/>
        <color rgb="FF000000"/>
        <rFont val="Calibri"/>
        <family val="2"/>
      </rPr>
      <t>Autre (occupée, empruntée gratuitement, y compris terres communes gérées par l’exploitation)</t>
    </r>
  </si>
  <si>
    <r>
      <rPr>
        <b/>
        <sz val="11"/>
        <color rgb="FF000000"/>
        <rFont val="Calibri"/>
        <family val="2"/>
      </rPr>
      <t>Superficie totale de l’exploitation</t>
    </r>
  </si>
  <si>
    <r>
      <rPr>
        <sz val="12"/>
        <color rgb="FF000000"/>
        <rFont val="Calibri"/>
        <family val="2"/>
      </rPr>
      <t>Possédée et mise en location (non gérée par l’exploitation)</t>
    </r>
  </si>
  <si>
    <r>
      <rPr>
        <b/>
        <sz val="11"/>
        <color rgb="FF000000"/>
        <rFont val="Calibri"/>
        <family val="2"/>
      </rPr>
      <t>II.2</t>
    </r>
  </si>
  <si>
    <r>
      <rPr>
        <sz val="11"/>
        <color rgb="FF000000"/>
        <rFont val="Calibri"/>
        <family val="2"/>
      </rPr>
      <t>Consigner la superficie de l’exploitation par utilisation des terres.</t>
    </r>
  </si>
  <si>
    <r>
      <rPr>
        <sz val="11"/>
        <color rgb="FF000000"/>
        <rFont val="Calibri"/>
        <family val="2"/>
      </rPr>
      <t>1a</t>
    </r>
  </si>
  <si>
    <r>
      <rPr>
        <sz val="11"/>
        <color rgb="FF000000"/>
        <rFont val="Calibri"/>
        <family val="2"/>
      </rPr>
      <t xml:space="preserve">Cultures temporaires (moins d’un an ou définition nationale) sous serres ou abris hauts     </t>
    </r>
  </si>
  <si>
    <r>
      <rPr>
        <sz val="11"/>
        <color rgb="FF000000"/>
        <rFont val="Calibri"/>
        <family val="2"/>
      </rPr>
      <t>1b</t>
    </r>
  </si>
  <si>
    <r>
      <rPr>
        <sz val="11"/>
        <color rgb="FF000000"/>
        <rFont val="Calibri"/>
        <family val="2"/>
      </rPr>
      <t xml:space="preserve">Cultures temporaires (moins d’un an ou définition nationale) en extérieur ou sous abris de faible hauteur    </t>
    </r>
  </si>
  <si>
    <r>
      <rPr>
        <sz val="11"/>
        <color rgb="FF000000"/>
        <rFont val="Calibri"/>
        <family val="2"/>
      </rPr>
      <t xml:space="preserve">Jachère temporaire         </t>
    </r>
  </si>
  <si>
    <r>
      <rPr>
        <sz val="11"/>
        <color rgb="FF000000"/>
        <rFont val="Calibri"/>
        <family val="2"/>
      </rPr>
      <t xml:space="preserve">Prairies et pâturages temporaires       </t>
    </r>
  </si>
  <si>
    <r>
      <rPr>
        <sz val="11"/>
        <color rgb="FF000000"/>
        <rFont val="Calibri"/>
        <family val="2"/>
      </rPr>
      <t xml:space="preserve">Jardins familiaux et cours      </t>
    </r>
  </si>
  <si>
    <r>
      <rPr>
        <sz val="11"/>
        <color rgb="FF000000"/>
        <rFont val="Calibri"/>
        <family val="2"/>
      </rPr>
      <t>5a</t>
    </r>
  </si>
  <si>
    <r>
      <rPr>
        <sz val="11"/>
        <color rgb="FF000000"/>
        <rFont val="Calibri"/>
        <family val="2"/>
      </rPr>
      <t xml:space="preserve">Cultures permanentes (plus d’un an ou définition nationale) sous serres ou abris hauts   </t>
    </r>
  </si>
  <si>
    <r>
      <rPr>
        <sz val="11"/>
        <color rgb="FF000000"/>
        <rFont val="Calibri"/>
        <family val="2"/>
      </rPr>
      <t>5b</t>
    </r>
  </si>
  <si>
    <r>
      <rPr>
        <sz val="11"/>
        <color rgb="FF000000"/>
        <rFont val="Calibri"/>
        <family val="2"/>
      </rPr>
      <t xml:space="preserve">Cultures permanentes (plus d’un an ou définition nationale) en extérieur ou sous abris de faible hauteur     </t>
    </r>
  </si>
  <si>
    <r>
      <rPr>
        <sz val="11"/>
        <color rgb="FF000000"/>
        <rFont val="Calibri"/>
        <family val="2"/>
      </rPr>
      <t>Prairies et pâturages permanents</t>
    </r>
  </si>
  <si>
    <r>
      <rPr>
        <sz val="11"/>
        <color rgb="FF000000"/>
        <rFont val="Calibri"/>
        <family val="2"/>
      </rPr>
      <t>Aquaculture sur l’exploitation (superficie non comptabilisée ailleurs)</t>
    </r>
  </si>
  <si>
    <r>
      <rPr>
        <sz val="11"/>
        <color rgb="FF000000"/>
        <rFont val="Calibri"/>
        <family val="2"/>
      </rPr>
      <t>Autre superficie non classée ailleurs (non utilisée, rochers, zones humides, y compris avec végétation naturelle)</t>
    </r>
  </si>
  <si>
    <r>
      <rPr>
        <b/>
        <sz val="11"/>
        <color rgb="FF000000"/>
        <rFont val="Calibri"/>
        <family val="2"/>
      </rPr>
      <t>Superficie totale des terres agricoles de l’exploitation</t>
    </r>
  </si>
  <si>
    <r>
      <rPr>
        <sz val="11"/>
        <color rgb="FF000000"/>
        <rFont val="Calibri"/>
        <family val="2"/>
      </rPr>
      <t>Cinquième culture</t>
    </r>
  </si>
  <si>
    <r>
      <rPr>
        <sz val="11"/>
        <color rgb="FF000000"/>
        <rFont val="Calibri"/>
        <family val="2"/>
      </rPr>
      <t>Produit dérivé de la cinquième culture</t>
    </r>
  </si>
  <si>
    <r>
      <rPr>
        <sz val="11"/>
        <color rgb="FF000000"/>
        <rFont val="Calibri"/>
        <family val="2"/>
      </rPr>
      <t>Bâtiments et cours agricoles</t>
    </r>
  </si>
  <si>
    <r>
      <rPr>
        <sz val="11"/>
        <color rgb="FF000000"/>
        <rFont val="Calibri"/>
        <family val="2"/>
      </rPr>
      <t>Forêts et autres superficies boisées</t>
    </r>
  </si>
  <si>
    <r>
      <rPr>
        <sz val="11"/>
        <color rgb="FF000000"/>
        <rFont val="Calibri"/>
        <family val="2"/>
      </rPr>
      <t>Marmelade</t>
    </r>
  </si>
  <si>
    <r>
      <rPr>
        <sz val="11"/>
        <color rgb="FF000000"/>
        <rFont val="Calibri"/>
        <family val="2"/>
      </rPr>
      <t>Yaourt</t>
    </r>
  </si>
  <si>
    <r>
      <rPr>
        <sz val="11"/>
        <color rgb="FF000000"/>
        <rFont val="Calibri"/>
        <family val="2"/>
      </rPr>
      <t>Fromage</t>
    </r>
  </si>
  <si>
    <r>
      <rPr>
        <sz val="11"/>
        <color rgb="FF000000"/>
        <rFont val="Calibri"/>
        <family val="2"/>
      </rPr>
      <t>Aquaculture</t>
    </r>
  </si>
  <si>
    <r>
      <rPr>
        <sz val="11"/>
        <color rgb="FF000000"/>
        <rFont val="Calibri"/>
        <family val="2"/>
      </rPr>
      <t>NON</t>
    </r>
  </si>
  <si>
    <r>
      <rPr>
        <sz val="11"/>
        <color rgb="FF000000"/>
        <rFont val="Calibri"/>
        <family val="2"/>
      </rPr>
      <t>OUI</t>
    </r>
  </si>
  <si>
    <r>
      <rPr>
        <b/>
        <sz val="11"/>
        <color rgb="FF000000"/>
        <rFont val="Calibri"/>
        <family val="2"/>
      </rPr>
      <t>TOTAL</t>
    </r>
  </si>
  <si>
    <r>
      <rPr>
        <sz val="12"/>
        <color rgb="FF000000"/>
        <rFont val="Calibri"/>
        <family val="2"/>
      </rPr>
      <t>et identifier la part la plus importante</t>
    </r>
  </si>
  <si>
    <r>
      <rPr>
        <sz val="11"/>
        <color rgb="FF000000"/>
        <rFont val="Calibri"/>
        <family val="2"/>
      </rPr>
      <t>Part du produit 1 dans la valeur de la production</t>
    </r>
  </si>
  <si>
    <r>
      <rPr>
        <sz val="11"/>
        <color rgb="FF000000"/>
        <rFont val="Calibri"/>
        <family val="2"/>
      </rPr>
      <t>Part du produit 2 dans la valeur de la production</t>
    </r>
  </si>
  <si>
    <r>
      <rPr>
        <sz val="11"/>
        <color rgb="FF000000"/>
        <rFont val="Calibri"/>
        <family val="2"/>
      </rPr>
      <t>Part du produit 3 dans la valeur de la production</t>
    </r>
  </si>
  <si>
    <r>
      <rPr>
        <sz val="11"/>
        <color rgb="FF000000"/>
        <rFont val="Calibri"/>
        <family val="2"/>
      </rPr>
      <t>Part du produit 2 dans la valeur de la production</t>
    </r>
  </si>
  <si>
    <r>
      <rPr>
        <sz val="11"/>
        <color rgb="FF000000"/>
        <rFont val="Calibri"/>
        <family val="2"/>
      </rPr>
      <t>Nb de mécanismes d’atténuation des risques adoptés</t>
    </r>
  </si>
  <si>
    <r>
      <rPr>
        <sz val="12"/>
        <color rgb="FF000000"/>
        <rFont val="Calibri"/>
        <family val="2"/>
      </rPr>
      <t>Étape 3 – Calculer la part de chaque produit dans la valeur de la production = valeur de la production de chaque produit DIVISÉE par la valeur totale de la production</t>
    </r>
  </si>
  <si>
    <r>
      <rPr>
        <sz val="11"/>
        <color rgb="FF000000"/>
        <rFont val="Calibri"/>
        <family val="2"/>
      </rPr>
      <t>Accès ou recours au crédit</t>
    </r>
  </si>
  <si>
    <r>
      <rPr>
        <sz val="11"/>
        <color rgb="FF000000"/>
        <rFont val="Calibri"/>
        <family val="2"/>
      </rPr>
      <t>Accès ou recours à une assurance</t>
    </r>
  </si>
  <si>
    <r>
      <rPr>
        <b/>
        <sz val="11"/>
        <color rgb="FF000000"/>
        <rFont val="Calibri"/>
        <family val="2"/>
      </rPr>
      <t>B.6</t>
    </r>
  </si>
  <si>
    <r>
      <rPr>
        <sz val="11"/>
        <color rgb="FF000000"/>
        <rFont val="Calibri"/>
        <family val="2"/>
      </rPr>
      <t xml:space="preserve">Cette exploitation agricole a-t-elle utilisé des engrais synthétiques ou minéraux ou du fumier animal/lisier pour ses cultures ? </t>
    </r>
  </si>
  <si>
    <r>
      <rPr>
        <sz val="11"/>
        <color rgb="FF000000"/>
        <rFont val="Calibri"/>
        <family val="2"/>
      </rPr>
      <t>(Cocher une seule case)</t>
    </r>
  </si>
  <si>
    <r>
      <rPr>
        <sz val="11"/>
        <color rgb="FF000000"/>
        <rFont val="Calibri"/>
        <family val="2"/>
      </rPr>
      <t>Non</t>
    </r>
  </si>
  <si>
    <t>→</t>
  </si>
  <si>
    <r>
      <rPr>
        <b/>
        <sz val="9"/>
        <color rgb="FF000000"/>
        <rFont val="Calibri"/>
        <family val="2"/>
      </rPr>
      <t>Aller à B.10</t>
    </r>
  </si>
  <si>
    <r>
      <rPr>
        <b/>
        <sz val="11"/>
        <color rgb="FF000000"/>
        <rFont val="Calibri"/>
        <family val="2"/>
      </rPr>
      <t>B.8</t>
    </r>
  </si>
  <si>
    <r>
      <rPr>
        <sz val="11"/>
        <color rgb="FF000000"/>
        <rFont val="Calibri"/>
        <family val="2"/>
      </rPr>
      <t xml:space="preserve">Cette exploitation agricole a-t-elle pris des mesures spécifiques pour atténuer les risques environnementaux associés à l’utilisation d’engrais synthétiques et minéraux ?  </t>
    </r>
  </si>
  <si>
    <r>
      <rPr>
        <b/>
        <sz val="11"/>
        <color rgb="FF000000"/>
        <rFont val="Calibri"/>
        <family val="2"/>
      </rPr>
      <t>B.9</t>
    </r>
  </si>
  <si>
    <r>
      <rPr>
        <sz val="11"/>
        <color rgb="FF000000"/>
        <rFont val="Calibri"/>
        <family val="2"/>
      </rPr>
      <t>Si oui, quelles mesures spécifiques l’exploitation agricole a-t-elle pris ?</t>
    </r>
  </si>
  <si>
    <r>
      <rPr>
        <sz val="11"/>
        <color rgb="FF000000"/>
        <rFont val="Calibri"/>
        <family val="2"/>
      </rPr>
      <t>Suivre les consignes des réglementations locales ou des services de vulgarisation ou du point de vente, en évitant de dépasser les doses recommandées ;</t>
    </r>
  </si>
  <si>
    <r>
      <rPr>
        <sz val="11"/>
        <color rgb="FF000000"/>
        <rFont val="Calibri"/>
        <family val="2"/>
      </rPr>
      <t>Utiliser les sources de nutriments organiques (fumier ou résidus compostés) seules ou les associer à des engrais synthétiques ou minéraux</t>
    </r>
  </si>
  <si>
    <r>
      <rPr>
        <sz val="11"/>
        <color rgb="FF000000"/>
        <rFont val="Calibri"/>
        <family val="2"/>
      </rPr>
      <t>Utiliser des légumineuses comme culture de couverture ou dans le cadre d'un système de cultures multiples ou de pâturage pour réduire le recours aux engrais</t>
    </r>
  </si>
  <si>
    <r>
      <rPr>
        <sz val="11"/>
        <color rgb="FF000000"/>
        <rFont val="Calibri"/>
        <family val="2"/>
      </rPr>
      <t>Répartir l’application d’engrais synthétiques ou minéraux sur toute la période de pousse</t>
    </r>
  </si>
  <si>
    <r>
      <rPr>
        <sz val="11"/>
        <color rgb="FF000000"/>
        <rFont val="Calibri"/>
        <family val="2"/>
      </rPr>
      <t>Réfléchir au type de sol et de climat avant de décider des doses et fréquences d’application des engrais</t>
    </r>
  </si>
  <si>
    <r>
      <rPr>
        <sz val="11"/>
        <color rgb="FF000000"/>
        <rFont val="Calibri"/>
        <family val="2"/>
      </rPr>
      <t>Elle effectue un échantillonnage du sol au moins tous les cinq ans pour calculer le bilan nutritif</t>
    </r>
  </si>
  <si>
    <r>
      <rPr>
        <sz val="11"/>
        <color rgb="FF000000"/>
        <rFont val="Calibri"/>
        <family val="2"/>
      </rPr>
      <t>Elle a recours à l’agriculture de précision ou à un système de gestion des nutriments localisé</t>
    </r>
  </si>
  <si>
    <r>
      <rPr>
        <sz val="11"/>
        <color rgb="FF000000"/>
        <rFont val="Calibri"/>
        <family val="2"/>
      </rPr>
      <t>Installer une ceinture de protection le long des cours d’eau</t>
    </r>
  </si>
  <si>
    <r>
      <rPr>
        <sz val="11"/>
        <color rgb="FF000000"/>
        <rFont val="Calibri"/>
        <family val="2"/>
      </rPr>
      <t>Utilisation d’engrais</t>
    </r>
  </si>
  <si>
    <r>
      <rPr>
        <sz val="11"/>
        <color rgb="FF000000"/>
        <rFont val="Calibri"/>
        <family val="2"/>
      </rPr>
      <t xml:space="preserve">Mesures </t>
    </r>
  </si>
  <si>
    <r>
      <rPr>
        <sz val="11"/>
        <color rgb="FF000000"/>
        <rFont val="Calibri"/>
        <family val="2"/>
      </rPr>
      <t>1</t>
    </r>
  </si>
  <si>
    <r>
      <rPr>
        <sz val="11"/>
        <color rgb="FF000000"/>
        <rFont val="Calibri"/>
        <family val="2"/>
      </rPr>
      <t>2</t>
    </r>
  </si>
  <si>
    <r>
      <rPr>
        <sz val="11"/>
        <color rgb="FF000000"/>
        <rFont val="Calibri"/>
        <family val="2"/>
      </rPr>
      <t>3</t>
    </r>
  </si>
  <si>
    <r>
      <rPr>
        <sz val="11"/>
        <color rgb="FF000000"/>
        <rFont val="Calibri"/>
        <family val="2"/>
      </rPr>
      <t>4</t>
    </r>
  </si>
  <si>
    <r>
      <rPr>
        <sz val="11"/>
        <color rgb="FF000000"/>
        <rFont val="Calibri"/>
        <family val="2"/>
      </rPr>
      <t>Nb total de mesures adoptées</t>
    </r>
  </si>
  <si>
    <r>
      <rPr>
        <sz val="12"/>
        <color rgb="FF843C0B"/>
        <rFont val="Calibri"/>
        <family val="2"/>
      </rPr>
      <t>Questions du module d’enquête sur l’ODD 2.4.1</t>
    </r>
  </si>
  <si>
    <r>
      <rPr>
        <b/>
        <sz val="12"/>
        <color rgb="FF000000"/>
        <rFont val="Calibri"/>
        <family val="2"/>
      </rPr>
      <t>Formules et analyse :</t>
    </r>
  </si>
  <si>
    <r>
      <rPr>
        <sz val="12"/>
        <color rgb="FF000000"/>
        <rFont val="Calibri"/>
        <family val="2"/>
      </rPr>
      <t>Étape 2 – Calculer la valeur de la production = prix des denrées MULTIPLIÉ par les quantités physiques</t>
    </r>
  </si>
  <si>
    <r>
      <rPr>
        <sz val="9"/>
        <color rgb="FF000000"/>
        <rFont val="Calibri"/>
        <family val="2"/>
      </rPr>
      <t>Part du produit dans la valeur totale de la production de l’exploitation</t>
    </r>
  </si>
  <si>
    <r>
      <rPr>
        <sz val="12"/>
        <color rgb="FF000000"/>
        <rFont val="Calibri"/>
        <family val="2"/>
      </rPr>
      <t>Étape 4 – Évaluer, à partir des critères suivants, si l’exploitation est diversifiée :</t>
    </r>
  </si>
  <si>
    <r>
      <rPr>
        <sz val="12"/>
        <color rgb="FF000000"/>
        <rFont val="Calibri"/>
        <family val="2"/>
      </rPr>
      <t>Part représentée par un produit ou une activité agricole inférieure à 66 % de la valeur totale de la production de l’exploitation</t>
    </r>
  </si>
  <si>
    <r>
      <rPr>
        <sz val="12"/>
        <color rgb="FF000000"/>
        <rFont val="Calibri"/>
        <family val="2"/>
      </rPr>
      <t>Étape 6 – Compiler toutes les informations dans un tableau unique, et compter le nombre de mécanismes d’atténuation des risques adoptés par l’exploitation</t>
    </r>
  </si>
  <si>
    <r>
      <rPr>
        <sz val="12"/>
        <color rgb="FF000000"/>
        <rFont val="Calibri"/>
        <family val="2"/>
      </rPr>
      <t>Étape 5 – Vérifier si l’exploitation a accès ou recours au crédit/à l’assurance</t>
    </r>
  </si>
  <si>
    <r>
      <rPr>
        <sz val="12"/>
        <color rgb="FF000000"/>
        <rFont val="Calibri"/>
        <family val="2"/>
      </rPr>
      <t>Étape 9 – Additionner les superficies agricoles relevant de chaque niveau de durabilité et diviser par la superficie agricole totale</t>
    </r>
  </si>
  <si>
    <r>
      <rPr>
        <sz val="12"/>
        <color rgb="FF000000"/>
        <rFont val="Calibri"/>
        <family val="2"/>
      </rPr>
      <t>Étape 7 – Classer l’exploitation en fonction des critères de durabilité</t>
    </r>
  </si>
  <si>
    <r>
      <rPr>
        <sz val="10"/>
        <color rgb="FF000000"/>
        <rFont val="Calibri"/>
        <family val="2"/>
      </rPr>
      <t>Prix à l’unité moyen ou le plus récent (USD)</t>
    </r>
  </si>
  <si>
    <r>
      <rPr>
        <sz val="11"/>
        <color rgb="FF000000"/>
        <rFont val="Calibri"/>
        <family val="2"/>
      </rPr>
      <t>Valeur de la production (USD)</t>
    </r>
  </si>
  <si>
    <r>
      <rPr>
        <sz val="11"/>
        <color rgb="FF000000"/>
        <rFont val="Calibri"/>
        <family val="2"/>
      </rPr>
      <t>Superficie agricole, en hectares</t>
    </r>
  </si>
  <si>
    <r>
      <rPr>
        <sz val="12"/>
        <color rgb="FF000000"/>
        <rFont val="Calibri"/>
        <family val="2"/>
      </rPr>
      <t>Étape 2 – Compter le nombre de mesures adoptées par l’exploitation pour atténuer les risques environnementaux associés à l’utilisation d’engrais</t>
    </r>
  </si>
  <si>
    <r>
      <rPr>
        <sz val="12"/>
        <color rgb="FF00B050"/>
        <rFont val="Calibri"/>
        <family val="2"/>
      </rPr>
      <t xml:space="preserve">Vert (souhaitable) : l’exploitation utilise des engrais et prend au moins quatre mesures pour atténuer les risques environnementaux. Résultat par défaut pour les exploitations n’utilisant pas d’engrais
</t>
    </r>
  </si>
  <si>
    <r>
      <rPr>
        <sz val="12"/>
        <color rgb="FFFFC000"/>
        <rFont val="Calibri"/>
        <family val="2"/>
      </rPr>
      <t>Jaune (acceptable) : l’exploitation utilise des engrais et prend au moins deux mesures pour atténuer les risques environnementaux</t>
    </r>
  </si>
  <si>
    <r>
      <rPr>
        <sz val="12"/>
        <color rgb="FFFF0000"/>
        <rFont val="Calibri"/>
        <family val="2"/>
      </rPr>
      <t>Rouge (non durable) : l’exploitation utilise des engrais et n’adopte aucune mesure pour atténuer les risques environnementaux liés à leur application.</t>
    </r>
  </si>
  <si>
    <r>
      <rPr>
        <sz val="12"/>
        <color rgb="FF00B050"/>
        <rFont val="Calibri"/>
        <family val="2"/>
      </rPr>
      <t>Vert (souhaitable) : L’exploitation a accès ou utilise au moins deux des trois mécanismes d’atténuation.</t>
    </r>
  </si>
  <si>
    <r>
      <rPr>
        <sz val="12"/>
        <color rgb="FFFFC000"/>
        <rFont val="Calibri"/>
        <family val="2"/>
      </rPr>
      <t>Jaune (acceptable) : L’exploitation a accès ou utilise au moins un des trois mécanismes d’atténuation.</t>
    </r>
  </si>
  <si>
    <r>
      <rPr>
        <sz val="12"/>
        <color rgb="FFFF0000"/>
        <rFont val="Calibri"/>
        <family val="2"/>
      </rPr>
      <t>Rouge (non durable) : L’exploitation n’a pas accès aux mécanismes d’atténuation.</t>
    </r>
  </si>
  <si>
    <r>
      <rPr>
        <sz val="10"/>
        <color rgb="FF000000"/>
        <rFont val="Calibri"/>
        <family val="2"/>
      </rPr>
      <t>Gestion des engrais : Niveau de durabilité</t>
    </r>
  </si>
  <si>
    <r>
      <rPr>
        <sz val="12"/>
        <color rgb="FF000000"/>
        <rFont val="Calibri"/>
        <family val="2"/>
      </rPr>
      <t>Étape 3 – Classer l’exploitation en fonction des critères de durabilité</t>
    </r>
  </si>
  <si>
    <r>
      <rPr>
        <sz val="12"/>
        <color rgb="FF000000"/>
        <rFont val="Calibri"/>
        <family val="2"/>
      </rPr>
      <t>Étape 4 – Associer le niveau de durabilité à la superficie agricole de chaque exploitation (mesurée en hectares)</t>
    </r>
  </si>
  <si>
    <r>
      <rPr>
        <sz val="12"/>
        <color rgb="FF000000"/>
        <rFont val="Calibri"/>
        <family val="2"/>
      </rPr>
      <t>Étape 8 – Associer le niveau de durabilité à la superficie agricole de chaque exploitation (mesurée en hectares)</t>
    </r>
  </si>
  <si>
    <r>
      <rPr>
        <b/>
        <sz val="11"/>
        <color rgb="FF000000"/>
        <rFont val="Calibri"/>
        <family val="2"/>
      </rPr>
      <t>B.10</t>
    </r>
  </si>
  <si>
    <r>
      <rPr>
        <sz val="11"/>
        <color rgb="FF000000"/>
        <rFont val="Calibri"/>
        <family val="2"/>
      </rPr>
      <t xml:space="preserve">L’exploitation agricole a-t-elle utilisé des pesticides pour sa production végétale ou animale ? </t>
    </r>
  </si>
  <si>
    <r>
      <rPr>
        <b/>
        <sz val="9"/>
        <color rgb="FF000000"/>
        <rFont val="Calibri"/>
        <family val="2"/>
      </rPr>
      <t>Aller à B.17</t>
    </r>
  </si>
  <si>
    <r>
      <rPr>
        <b/>
        <sz val="11"/>
        <color rgb="FF000000"/>
        <rFont val="Calibri"/>
        <family val="2"/>
      </rPr>
      <t>B.11</t>
    </r>
  </si>
  <si>
    <r>
      <rPr>
        <sz val="11"/>
        <color rgb="FF000000"/>
        <rFont val="Calibri"/>
        <family val="2"/>
      </rPr>
      <t xml:space="preserve">Quels types de pesticides l’exploitation agricole a-t-elle utilisé ? </t>
    </r>
  </si>
  <si>
    <r>
      <rPr>
        <sz val="11"/>
        <color rgb="FF000000"/>
        <rFont val="Calibri"/>
        <family val="2"/>
      </rPr>
      <t>Modérément ou légèrement dangereux</t>
    </r>
  </si>
  <si>
    <r>
      <rPr>
        <sz val="11"/>
        <color rgb="FF000000"/>
        <rFont val="Calibri"/>
        <family val="2"/>
      </rPr>
      <t>Très ou extrêmement dangereux ou illégaux</t>
    </r>
  </si>
  <si>
    <r>
      <rPr>
        <b/>
        <sz val="11"/>
        <color rgb="FF000000"/>
        <rFont val="Calibri"/>
        <family val="2"/>
      </rPr>
      <t>B.13</t>
    </r>
  </si>
  <si>
    <r>
      <rPr>
        <sz val="11"/>
        <color rgb="FF000000"/>
        <rFont val="Calibri"/>
        <family val="2"/>
      </rPr>
      <t xml:space="preserve">Cette exploitation agricole a-t-elle pris des mesures spécifiques pour protéger les personnes contre les risques pour la santé ? </t>
    </r>
  </si>
  <si>
    <r>
      <rPr>
        <b/>
        <sz val="9"/>
        <color rgb="FF000000"/>
        <rFont val="Calibri"/>
        <family val="2"/>
      </rPr>
      <t>Aller à B.15</t>
    </r>
  </si>
  <si>
    <r>
      <rPr>
        <b/>
        <sz val="11"/>
        <color rgb="FF000000"/>
        <rFont val="Calibri"/>
        <family val="2"/>
      </rPr>
      <t>B.14</t>
    </r>
  </si>
  <si>
    <r>
      <rPr>
        <sz val="11"/>
        <color rgb="FF000000"/>
        <rFont val="Calibri"/>
        <family val="2"/>
      </rPr>
      <t>Parmi les mesures suivantes, lesquelles ont été prises par cette exploitation agricole pour protéger les personnes contre les risques pour la santé ?</t>
    </r>
  </si>
  <si>
    <r>
      <rPr>
        <sz val="11"/>
        <color rgb="FF000000"/>
        <rFont val="Calibri"/>
        <family val="2"/>
      </rPr>
      <t>Respect des consignes d’utilisation des pesticides figurant sur l’étiquette (y compris utilisation d’équipements de protection)</t>
    </r>
  </si>
  <si>
    <r>
      <rPr>
        <sz val="11"/>
        <color rgb="FF000000"/>
        <rFont val="Calibri"/>
        <family val="2"/>
      </rPr>
      <t>Entretien et nettoyage des équipements de protection après usage</t>
    </r>
  </si>
  <si>
    <r>
      <rPr>
        <sz val="11"/>
        <color rgb="FF000000"/>
        <rFont val="Calibri"/>
        <family val="2"/>
      </rPr>
      <t>Élimination des déchets en toute sécurité (cartons, bouteilles et sacs)</t>
    </r>
  </si>
  <si>
    <r>
      <rPr>
        <b/>
        <sz val="11"/>
        <color rgb="FF000000"/>
        <rFont val="Calibri"/>
        <family val="2"/>
      </rPr>
      <t>B.15</t>
    </r>
  </si>
  <si>
    <r>
      <rPr>
        <sz val="11"/>
        <color rgb="FF000000"/>
        <rFont val="Calibri"/>
        <family val="2"/>
      </rPr>
      <t xml:space="preserve">Cette exploitation agricole a-t-elle adopté des mesures spécifiques pour éviter les risques environnementaux ? </t>
    </r>
  </si>
  <si>
    <r>
      <rPr>
        <b/>
        <sz val="11"/>
        <color rgb="FF000000"/>
        <rFont val="Calibri"/>
        <family val="2"/>
      </rPr>
      <t>B.16</t>
    </r>
  </si>
  <si>
    <r>
      <rPr>
        <sz val="11"/>
        <color rgb="FF000000"/>
        <rFont val="Calibri"/>
        <family val="2"/>
      </rPr>
      <t>Parmi les mesures suivantes, lesquelles ont été prises par cette exploitation agricole dans le cadre de sa lutte contre les ravageurs ? (parasites végétaux et maladies animales)</t>
    </r>
  </si>
  <si>
    <r>
      <rPr>
        <sz val="11"/>
        <color rgb="FF000000"/>
        <rFont val="Calibri"/>
        <family val="2"/>
      </rPr>
      <t>Respect des consignes d’application des pesticides figurant sur l’étiquette</t>
    </r>
  </si>
  <si>
    <r>
      <rPr>
        <sz val="11"/>
        <color rgb="FF000000"/>
        <rFont val="Calibri"/>
        <family val="2"/>
      </rPr>
      <t>Ajustement de la date de plantation</t>
    </r>
  </si>
  <si>
    <r>
      <rPr>
        <sz val="11"/>
        <color rgb="FF000000"/>
        <rFont val="Calibri"/>
        <family val="2"/>
      </rPr>
      <t>Application d’un espacement entre les cultures</t>
    </r>
  </si>
  <si>
    <r>
      <rPr>
        <sz val="11"/>
        <color rgb="FF000000"/>
        <rFont val="Calibri"/>
        <family val="2"/>
      </rPr>
      <t>Rotation des cultures</t>
    </r>
  </si>
  <si>
    <r>
      <rPr>
        <sz val="11"/>
        <color rgb="FF000000"/>
        <rFont val="Calibri"/>
        <family val="2"/>
      </rPr>
      <t>Application de cultures mixtes</t>
    </r>
  </si>
  <si>
    <r>
      <rPr>
        <sz val="11"/>
        <color rgb="FF000000"/>
        <rFont val="Calibri"/>
        <family val="2"/>
      </rPr>
      <t>Application de cultures intercalaires</t>
    </r>
  </si>
  <si>
    <r>
      <rPr>
        <sz val="11"/>
        <color rgb="FF000000"/>
        <rFont val="Calibri"/>
        <family val="2"/>
      </rPr>
      <t>Réalisation de contrôles biologiques des ravageurs</t>
    </r>
  </si>
  <si>
    <r>
      <rPr>
        <sz val="11"/>
        <color rgb="FF000000"/>
        <rFont val="Calibri"/>
        <family val="2"/>
      </rPr>
      <t>Utilisation de biopesticides</t>
    </r>
  </si>
  <si>
    <r>
      <rPr>
        <sz val="11"/>
        <color rgb="FF000000"/>
        <rFont val="Calibri"/>
        <family val="2"/>
      </rPr>
      <t>Adoption de la rotation des pâturages pour éliminer les populations de parasites attaquant les cheptels</t>
    </r>
  </si>
  <si>
    <r>
      <rPr>
        <sz val="11"/>
        <color rgb="FF000000"/>
        <rFont val="Calibri"/>
        <family val="2"/>
      </rPr>
      <t>Suppression systématique des parties des plantes attaquées par des ravageurs</t>
    </r>
  </si>
  <si>
    <r>
      <rPr>
        <sz val="11"/>
        <color rgb="FF000000"/>
        <rFont val="Calibri"/>
        <family val="2"/>
      </rPr>
      <t>Entretien et nettoyage des équipements de pulvérisation après usage</t>
    </r>
  </si>
  <si>
    <r>
      <rPr>
        <sz val="11"/>
        <color rgb="FF000000"/>
        <rFont val="Calibri"/>
        <family val="2"/>
      </rPr>
      <t xml:space="preserve"> Utilisation d’un pesticide au maximum deux fois par saison ou mélangé à un autre pour éviter la résistance aux pesticides</t>
    </r>
  </si>
  <si>
    <t xml:space="preserve"> </t>
  </si>
  <si>
    <r>
      <rPr>
        <sz val="11"/>
        <color rgb="FF000000"/>
        <rFont val="Calibri"/>
        <family val="2"/>
      </rPr>
      <t>Utilisation de pesticides</t>
    </r>
  </si>
  <si>
    <r>
      <rPr>
        <sz val="11"/>
        <color rgb="FF000000"/>
        <rFont val="Calibri"/>
        <family val="2"/>
      </rPr>
      <t xml:space="preserve">Mesures sanitaires </t>
    </r>
  </si>
  <si>
    <r>
      <rPr>
        <sz val="11"/>
        <color rgb="FF000000"/>
        <rFont val="Calibri"/>
        <family val="2"/>
      </rPr>
      <t xml:space="preserve">Mesures environnementales </t>
    </r>
  </si>
  <si>
    <r>
      <rPr>
        <sz val="11"/>
        <color rgb="FF000000"/>
        <rFont val="Calibri"/>
        <family val="2"/>
      </rPr>
      <t xml:space="preserve">Types de pesticides utilisés </t>
    </r>
  </si>
  <si>
    <r>
      <rPr>
        <sz val="11"/>
        <color rgb="FF000000"/>
        <rFont val="Calibri"/>
        <family val="2"/>
      </rPr>
      <t> IDM</t>
    </r>
  </si>
  <si>
    <r>
      <rPr>
        <sz val="11"/>
        <color rgb="FF000000"/>
        <rFont val="Calibri"/>
        <family val="2"/>
      </rPr>
      <t xml:space="preserve">Utilisation de pesticides </t>
    </r>
  </si>
  <si>
    <r>
      <rPr>
        <sz val="11"/>
        <color rgb="FF000000"/>
        <rFont val="Calibri"/>
        <family val="2"/>
      </rPr>
      <t>Types de pesticides utilisés</t>
    </r>
  </si>
  <si>
    <r>
      <rPr>
        <sz val="11"/>
        <color rgb="FF000000"/>
        <rFont val="Calibri"/>
        <family val="2"/>
      </rPr>
      <t>Mesures environnementales</t>
    </r>
  </si>
  <si>
    <r>
      <rPr>
        <sz val="11"/>
        <color rgb="FF000000"/>
        <rFont val="Calibri"/>
        <family val="2"/>
      </rPr>
      <t>Très dangereux, extrêmement dangereux ou illégaux</t>
    </r>
  </si>
  <si>
    <r>
      <rPr>
        <sz val="12"/>
        <color rgb="FF000000"/>
        <rFont val="Calibri"/>
        <family val="2"/>
      </rPr>
      <t>Étape 5 – Classer l’exploitation en fonction des critères de durabilité</t>
    </r>
  </si>
  <si>
    <r>
      <rPr>
        <sz val="12"/>
        <color rgb="FFFFC000"/>
        <rFont val="Calibri"/>
        <family val="2"/>
      </rPr>
      <t>Jaune (acceptable) : l’exploitation n’utilise que des pesticides peu ou modérément dangereux (classes II ou III de l’OMS) et prend au moins deux mesures pour atténuer les risques pour la santé et deux mesures pour atténuer les risques pour l’environnement.</t>
    </r>
  </si>
  <si>
    <r>
      <rPr>
        <sz val="12"/>
        <color rgb="FF000000"/>
        <rFont val="Calibri"/>
        <family val="2"/>
      </rPr>
      <t>Étape 6 – Associer le niveau de durabilité à la superficie agricole de chaque exploitation (mesurée en hectares)</t>
    </r>
  </si>
  <si>
    <r>
      <rPr>
        <sz val="12"/>
        <color rgb="FF000000"/>
        <rFont val="Calibri"/>
        <family val="2"/>
      </rPr>
      <t>Étape 7 – Additionner les superficies agricoles relevant de chaque niveau de durabilité et diviser par la superficie agricole totale</t>
    </r>
  </si>
  <si>
    <r>
      <rPr>
        <b/>
        <sz val="11"/>
        <color rgb="FF000000"/>
        <rFont val="Calibri"/>
        <family val="2"/>
      </rPr>
      <t>C.1</t>
    </r>
  </si>
  <si>
    <r>
      <rPr>
        <sz val="11"/>
        <color rgb="FF000000"/>
        <rFont val="Calibri"/>
        <family val="2"/>
      </rPr>
      <t xml:space="preserve">Cette exploitation agricole a-t-elle embauché un/des travailleur(s) pour effectuer des tâches simples et routinières ? </t>
    </r>
  </si>
  <si>
    <r>
      <rPr>
        <b/>
        <sz val="9"/>
        <color rgb="FF000000"/>
        <rFont val="Calibri"/>
        <family val="2"/>
      </rPr>
      <t>Aller à C.3</t>
    </r>
  </si>
  <si>
    <r>
      <rPr>
        <b/>
        <sz val="11"/>
        <color rgb="FF000000"/>
        <rFont val="Calibri"/>
        <family val="2"/>
      </rPr>
      <t>C.2</t>
    </r>
  </si>
  <si>
    <r>
      <rPr>
        <sz val="11"/>
        <color rgb="FF000000"/>
        <rFont val="Calibri"/>
        <family val="2"/>
      </rPr>
      <t>En moyenne, combien cette exploitation agricole a-t-elle payé, en espèces et/ou en nature, un travailleur effectuant des tâches simples et routinières, par jour (journée de 8 heures) ?</t>
    </r>
  </si>
  <si>
    <r>
      <rPr>
        <b/>
        <sz val="11"/>
        <color rgb="FF000000"/>
        <rFont val="Calibri"/>
        <family val="2"/>
      </rPr>
      <t>Salaire moyen journalier</t>
    </r>
  </si>
  <si>
    <r>
      <rPr>
        <sz val="11"/>
        <color rgb="FF000000"/>
        <rFont val="Calibri"/>
        <family val="2"/>
      </rPr>
      <t>Salaire moyen journalier en unités monétaires locales</t>
    </r>
  </si>
  <si>
    <r>
      <rPr>
        <sz val="11"/>
        <color rgb="FF000000"/>
        <rFont val="Calibri"/>
        <family val="2"/>
      </rPr>
      <t>Salaire moyen journalier payé en nature et converti en unités monétaires locales</t>
    </r>
  </si>
  <si>
    <r>
      <rPr>
        <sz val="11"/>
        <color rgb="FF000000"/>
        <rFont val="Calibri"/>
        <family val="2"/>
      </rPr>
      <t>Employés</t>
    </r>
  </si>
  <si>
    <r>
      <rPr>
        <sz val="12"/>
        <color rgb="FF00B050"/>
        <rFont val="Calibri"/>
        <family val="2"/>
      </rPr>
      <t xml:space="preserve">Vert (souhaitable) :  le salaire versé à la main-d’œuvre non qualifiée est supérieur au salaire minimum national ou au salaire minimum dans le secteur agricole (le cas échéant). Résultat par défaut pour les exploitations n’employant aucune main-d’œuvre
</t>
    </r>
  </si>
  <si>
    <r>
      <rPr>
        <sz val="12"/>
        <color rgb="FFFFC000"/>
        <rFont val="Calibri"/>
        <family val="2"/>
      </rPr>
      <t>Jaune (acceptable) : le salaire versé à la main-d’œuvre non qualifiée est égal au salaire minimum national ou au salaire minimum dans le secteur agricole (le cas échéant)</t>
    </r>
  </si>
  <si>
    <r>
      <rPr>
        <sz val="12"/>
        <color rgb="FFFF0000"/>
        <rFont val="Calibri"/>
        <family val="2"/>
      </rPr>
      <t>Rouge (non durable) : le salaire versé à la main-d’œuvre non qualifiée est inférieur au salaire minimum national ou au salaire minimum dans le secteur agricole (le cas échéant)</t>
    </r>
  </si>
  <si>
    <r>
      <rPr>
        <sz val="12"/>
        <color rgb="FF000000"/>
        <rFont val="Calibri"/>
        <family val="2"/>
      </rPr>
      <t>Étape 5 – Additionner les superficies agricoles relevant de chaque niveau de durabilité et diviser par la superficie agricole totale</t>
    </r>
  </si>
  <si>
    <r>
      <rPr>
        <sz val="11"/>
        <color rgb="FF13676C"/>
        <rFont val="Calibri"/>
        <family val="2"/>
      </rPr>
      <t>Taux de rémunération journalière de la main-d’œuvre non qualifiée = (rémunération annuelle totale) / (nombre total d’heures travaillées dans l’année) × 8</t>
    </r>
  </si>
  <si>
    <r>
      <rPr>
        <b/>
        <sz val="11"/>
        <color rgb="FF000000"/>
        <rFont val="Calibri"/>
        <family val="2"/>
      </rPr>
      <t>C.11</t>
    </r>
  </si>
  <si>
    <r>
      <rPr>
        <sz val="11"/>
        <color rgb="FF000000"/>
        <rFont val="Calibri"/>
        <family val="2"/>
      </rPr>
      <t xml:space="preserve">L’exploitant/l’exploitation a-t-il/elle un document officiel portant sur l’une des terres agricoles détenues (ou « possédées, utilisées, occupées ») émis par le cadastre/le registre foncier ? </t>
    </r>
  </si>
  <si>
    <r>
      <rPr>
        <sz val="11"/>
        <color rgb="FF000000"/>
        <rFont val="Calibri"/>
        <family val="2"/>
      </rPr>
      <t>Je ne sais pas</t>
    </r>
  </si>
  <si>
    <r>
      <rPr>
        <sz val="11"/>
        <color rgb="FF000000"/>
        <rFont val="Calibri"/>
        <family val="2"/>
      </rPr>
      <t>Refuse de répondre</t>
    </r>
  </si>
  <si>
    <r>
      <rPr>
        <b/>
        <sz val="11"/>
        <color rgb="FF000000"/>
        <rFont val="Calibri"/>
        <family val="2"/>
      </rPr>
      <t>C.12</t>
    </r>
  </si>
  <si>
    <r>
      <rPr>
        <sz val="11"/>
        <color rgb="FF000000"/>
        <rFont val="Calibri"/>
        <family val="2"/>
      </rPr>
      <t>Le nom de l’exploitant ou de tout autre membre de l’exploitation est-il inscrit comme propriétaire/détenteur du droit d'utilisation sur n’importe lequel des documents légaux ?</t>
    </r>
  </si>
  <si>
    <r>
      <rPr>
        <b/>
        <sz val="11"/>
        <color rgb="FF000000"/>
        <rFont val="Calibri"/>
        <family val="2"/>
      </rPr>
      <t>C.13</t>
    </r>
  </si>
  <si>
    <r>
      <rPr>
        <sz val="11"/>
        <color rgb="FF000000"/>
        <rFont val="Calibri"/>
        <family val="2"/>
      </rPr>
      <t>L’exploitant/l’exploitation a-t-il/elle le droit de vendre une ou plusieurs parcelles de l’exploitation (ou « parcelles possédées, utilisées ou occupées ») ?</t>
    </r>
  </si>
  <si>
    <r>
      <rPr>
        <b/>
        <sz val="11"/>
        <color rgb="FF000000"/>
        <rFont val="Calibri"/>
        <family val="2"/>
      </rPr>
      <t>C.14</t>
    </r>
  </si>
  <si>
    <r>
      <rPr>
        <sz val="11"/>
        <color rgb="FF000000"/>
        <rFont val="Calibri"/>
        <family val="2"/>
      </rPr>
      <t>L’exploitant/l’exploitation a-t-il/elle le droit de léguer une ou plusieurs parcelles de l’exploitation (ou « parcelles possédées, utilisées ou occupées ») ?</t>
    </r>
  </si>
  <si>
    <r>
      <rPr>
        <sz val="11"/>
        <color rgb="FF000000"/>
        <rFont val="Calibri"/>
        <family val="2"/>
      </rPr>
      <t>Document officiel</t>
    </r>
  </si>
  <si>
    <r>
      <rPr>
        <sz val="11"/>
        <color rgb="FF000000"/>
        <rFont val="Calibri"/>
        <family val="2"/>
      </rPr>
      <t>Le nom y figure</t>
    </r>
  </si>
  <si>
    <r>
      <rPr>
        <sz val="11"/>
        <color rgb="FF000000"/>
        <rFont val="Calibri"/>
        <family val="2"/>
      </rPr>
      <t>Droit de vendre</t>
    </r>
  </si>
  <si>
    <r>
      <rPr>
        <sz val="11"/>
        <color rgb="FF000000"/>
        <rFont val="Calibri"/>
        <family val="2"/>
      </rPr>
      <t>Droit de léguer</t>
    </r>
  </si>
  <si>
    <r>
      <rPr>
        <sz val="12"/>
        <color rgb="FF00B050"/>
        <rFont val="Calibri"/>
        <family val="2"/>
      </rPr>
      <t>Vert (souhaitable) : existence d’un document officiel citant le nom de l’exploitant/de l’exploitation, ou droit de vendre ou de léguer l’une ou plusieurs des parcelles de l’exploitation</t>
    </r>
  </si>
  <si>
    <r>
      <rPr>
        <sz val="12"/>
        <color rgb="FFFFC000"/>
        <rFont val="Calibri"/>
        <family val="2"/>
      </rPr>
      <t>Jaune (acceptable) : existence d’un document officiel, même si le nom de l’exploitant/de l’exploitation n’y figure pas</t>
    </r>
  </si>
  <si>
    <r>
      <rPr>
        <sz val="12"/>
        <color rgb="FFFF0000"/>
        <rFont val="Calibri"/>
        <family val="2"/>
      </rPr>
      <t>Rouge (non durable) : aucune réponse positive aux critères listés</t>
    </r>
  </si>
  <si>
    <r>
      <rPr>
        <b/>
        <sz val="11"/>
        <color rgb="FF000000"/>
        <rFont val="Calibri"/>
        <family val="2"/>
      </rPr>
      <t>B.3</t>
    </r>
  </si>
  <si>
    <r>
      <rPr>
        <sz val="11"/>
        <color rgb="FF000000"/>
        <rFont val="Calibri"/>
        <family val="2"/>
      </rPr>
      <t xml:space="preserve">L’exploitation agricole a-t-elle utilisé de l’eau pour irriguer les cultures ?  </t>
    </r>
  </si>
  <si>
    <r>
      <rPr>
        <sz val="11"/>
        <color rgb="FF000000"/>
        <rFont val="Calibri"/>
        <family val="2"/>
      </rPr>
      <t>Trois dernières années civiles</t>
    </r>
  </si>
  <si>
    <r>
      <rPr>
        <sz val="11"/>
        <color rgb="FF000000"/>
        <rFont val="Calibri"/>
        <family val="2"/>
      </rPr>
      <t>Oui (indiquer la superficie ou le pourcentage de la superficie totale de l’exploitation irriguée)</t>
    </r>
  </si>
  <si>
    <r>
      <rPr>
        <sz val="11"/>
        <color rgb="FF000000"/>
        <rFont val="Calibri"/>
        <family val="2"/>
      </rPr>
      <t>Non, je n’ai pas besoin d’irrigation</t>
    </r>
  </si>
  <si>
    <r>
      <rPr>
        <b/>
        <sz val="9"/>
        <color rgb="FF000000"/>
        <rFont val="Calibri"/>
        <family val="2"/>
      </rPr>
      <t>Aller à B.5</t>
    </r>
  </si>
  <si>
    <r>
      <rPr>
        <sz val="11"/>
        <color rgb="FF000000"/>
        <rFont val="Calibri"/>
        <family val="2"/>
      </rPr>
      <t>Non, je ne peux pas me permettre d’irriguer</t>
    </r>
  </si>
  <si>
    <r>
      <rPr>
        <sz val="11"/>
        <color rgb="FF000000"/>
        <rFont val="Calibri"/>
        <family val="2"/>
      </rPr>
      <t xml:space="preserve">Non, il n’y a pas d’eau disponible </t>
    </r>
  </si>
  <si>
    <r>
      <rPr>
        <b/>
        <sz val="11"/>
        <color rgb="FF000000"/>
        <rFont val="Calibri"/>
        <family val="2"/>
      </rPr>
      <t>B.4</t>
    </r>
  </si>
  <si>
    <r>
      <rPr>
        <sz val="11"/>
        <color rgb="FF000000"/>
        <rFont val="Calibri"/>
        <family val="2"/>
      </rPr>
      <t>Observez-vous une baisse de la disponibilité de l’eau dans les puits ou d’autres sources, comme un lac, un canal ou une rivière ?</t>
    </r>
  </si>
  <si>
    <r>
      <rPr>
        <sz val="11"/>
        <color rgb="FF000000"/>
        <rFont val="Calibri"/>
        <family val="2"/>
      </rPr>
      <t xml:space="preserve">Non, l’eau est toujours disponible en quantité suffisante quand j’en ai besoin </t>
    </r>
  </si>
  <si>
    <r>
      <rPr>
        <b/>
        <sz val="9"/>
        <color rgb="FF000000"/>
        <rFont val="Calibri"/>
        <family val="2"/>
      </rPr>
      <t>Aller à B.6</t>
    </r>
  </si>
  <si>
    <r>
      <rPr>
        <sz val="11"/>
        <color rgb="FF000000"/>
        <rFont val="Calibri"/>
        <family val="2"/>
      </rPr>
      <t>Oui, le niveau d’eau de mon/mes puits baisse petit à petit</t>
    </r>
  </si>
  <si>
    <r>
      <rPr>
        <sz val="11"/>
        <color rgb="FF000000"/>
        <rFont val="Calibri"/>
        <family val="2"/>
      </rPr>
      <t>Oui, l’eau dans la rivière, le lac ou le canal se raréfie et l’approvisionnement n’est pas fiable quand j’en ai besoin</t>
    </r>
  </si>
  <si>
    <r>
      <rPr>
        <b/>
        <sz val="11"/>
        <color rgb="FF000000"/>
        <rFont val="Calibri"/>
        <family val="2"/>
      </rPr>
      <t>B.5</t>
    </r>
  </si>
  <si>
    <r>
      <rPr>
        <sz val="11"/>
        <color rgb="FF000000"/>
        <rFont val="Calibri"/>
        <family val="2"/>
      </rPr>
      <t>Existe-t-il des organisations qui s’occupent de la répartition de l’eau dans la région où se situe l’exploitation ?</t>
    </r>
  </si>
  <si>
    <r>
      <rPr>
        <sz val="11"/>
        <color rgb="FF000000"/>
        <rFont val="Calibri"/>
        <family val="2"/>
      </rPr>
      <t>Oui, et elles fonctionnent bien</t>
    </r>
  </si>
  <si>
    <r>
      <rPr>
        <sz val="11"/>
        <color rgb="FF000000"/>
        <rFont val="Calibri"/>
        <family val="2"/>
      </rPr>
      <t>Oui, mais elles fonctionnent mal (préciser pourquoi)</t>
    </r>
  </si>
  <si>
    <r>
      <rPr>
        <sz val="11"/>
        <color rgb="FF000000"/>
        <rFont val="Calibri"/>
        <family val="2"/>
      </rPr>
      <t>Non, il n’y en a pas</t>
    </r>
  </si>
  <si>
    <r>
      <rPr>
        <b/>
        <sz val="11"/>
        <color rgb="FF000000"/>
        <rFont val="Calibri"/>
        <family val="2"/>
      </rPr>
      <t>B.1</t>
    </r>
  </si>
  <si>
    <r>
      <rPr>
        <sz val="11"/>
        <color rgb="FF000000"/>
        <rFont val="Calibri"/>
        <family val="2"/>
      </rPr>
      <t>Votre exploitation a-t-elle été victime de l’une des menaces suivantes en matière de dégradation des sols ?</t>
    </r>
  </si>
  <si>
    <r>
      <rPr>
        <sz val="11"/>
        <color rgb="FF000000"/>
        <rFont val="Calibri"/>
        <family val="2"/>
      </rPr>
      <t>Érosion des sols (perte de couche superficielle par érosion du vent ou de l’eau)</t>
    </r>
  </si>
  <si>
    <r>
      <rPr>
        <sz val="11"/>
        <color rgb="FF000000"/>
        <rFont val="Calibri"/>
        <family val="2"/>
      </rPr>
      <t>Réduction de la fertilité du sol</t>
    </r>
  </si>
  <si>
    <r>
      <rPr>
        <sz val="11"/>
        <color rgb="FF000000"/>
        <rFont val="Calibri"/>
        <family val="2"/>
      </rPr>
      <t>Engorgement, y compris par inondation</t>
    </r>
  </si>
  <si>
    <r>
      <rPr>
        <sz val="11"/>
        <color rgb="FF000000"/>
        <rFont val="Calibri"/>
        <family val="2"/>
      </rPr>
      <t>Salinisation des terres irriguées</t>
    </r>
  </si>
  <si>
    <r>
      <rPr>
        <sz val="11"/>
        <color rgb="FF000000"/>
        <rFont val="Calibri"/>
        <family val="2"/>
      </rPr>
      <t>Autre (préciser</t>
    </r>
  </si>
  <si>
    <t>)</t>
  </si>
  <si>
    <r>
      <rPr>
        <sz val="11"/>
        <color rgb="FF000000"/>
        <rFont val="Calibri"/>
        <family val="2"/>
      </rPr>
      <t>Aucun des éléments susmentionnés</t>
    </r>
  </si>
  <si>
    <r>
      <rPr>
        <b/>
        <sz val="9"/>
        <color rgb="FF000000"/>
        <rFont val="Calibri"/>
        <family val="2"/>
      </rPr>
      <t>Aller à B.3</t>
    </r>
  </si>
  <si>
    <r>
      <rPr>
        <sz val="11"/>
        <color rgb="FF000000"/>
        <rFont val="Calibri"/>
        <family val="2"/>
      </rPr>
      <t>Superficie touchée</t>
    </r>
  </si>
  <si>
    <r>
      <rPr>
        <b/>
        <sz val="11"/>
        <color rgb="FF000000"/>
        <rFont val="Calibri"/>
        <family val="2"/>
      </rPr>
      <t>A.7</t>
    </r>
  </si>
  <si>
    <r>
      <rPr>
        <sz val="11"/>
        <color rgb="FF000000"/>
        <rFont val="Calibri"/>
        <family val="2"/>
      </rPr>
      <t>À quelle fréquence l’exploitation a-t-elle été rentable ? (rentable signifie que la valeur de la production était supérieure aux coûts fixes et variables totaux)</t>
    </r>
  </si>
  <si>
    <r>
      <rPr>
        <sz val="12"/>
        <color rgb="FF000000"/>
        <rFont val="Calibri"/>
        <family val="2"/>
      </rPr>
      <t>Non rentable sur l’ensemble des trois années</t>
    </r>
  </si>
  <si>
    <r>
      <rPr>
        <sz val="12"/>
        <color rgb="FF000000"/>
        <rFont val="Calibri"/>
        <family val="2"/>
      </rPr>
      <t>Rentable pendant une année sur les trois</t>
    </r>
  </si>
  <si>
    <r>
      <rPr>
        <sz val="12"/>
        <color rgb="FF000000"/>
        <rFont val="Calibri"/>
        <family val="2"/>
      </rPr>
      <t>Rentable pendant deux années sur les trois</t>
    </r>
  </si>
  <si>
    <r>
      <rPr>
        <sz val="12"/>
        <color rgb="FF000000"/>
        <rFont val="Calibri"/>
        <family val="2"/>
      </rPr>
      <t>Rentable pendant trois années sur les trois</t>
    </r>
  </si>
  <si>
    <r>
      <rPr>
        <sz val="11"/>
        <color rgb="FF000000"/>
        <rFont val="Calibri"/>
        <family val="2"/>
      </rPr>
      <t>Exploitation n</t>
    </r>
    <r>
      <rPr>
        <vertAlign val="superscript"/>
        <sz val="11"/>
        <color rgb="FF000000"/>
        <rFont val="Calibri"/>
        <family val="2"/>
      </rPr>
      <t>o</t>
    </r>
    <r>
      <rPr>
        <sz val="11"/>
        <color rgb="FF000000"/>
        <rFont val="Calibri"/>
        <family val="2"/>
      </rPr>
      <t> 1</t>
    </r>
  </si>
  <si>
    <r>
      <rPr>
        <sz val="11"/>
        <color rgb="FF000000"/>
        <rFont val="Calibri"/>
        <family val="2"/>
      </rPr>
      <t>Tableau 3.1</t>
    </r>
  </si>
  <si>
    <r>
      <rPr>
        <sz val="12"/>
        <color rgb="FF000000"/>
        <rFont val="Calibri"/>
        <family val="2"/>
      </rPr>
      <t>Tonne</t>
    </r>
  </si>
  <si>
    <r>
      <rPr>
        <sz val="12"/>
        <color rgb="FF000000"/>
        <rFont val="Calibri"/>
        <family val="2"/>
      </rPr>
      <t>Tête</t>
    </r>
  </si>
  <si>
    <r>
      <rPr>
        <sz val="12"/>
        <color rgb="FF000000"/>
        <rFont val="Calibri"/>
        <family val="2"/>
      </rPr>
      <t>Kg</t>
    </r>
  </si>
  <si>
    <r>
      <rPr>
        <sz val="12"/>
        <color rgb="FF000000"/>
        <rFont val="Calibri"/>
        <family val="2"/>
      </rPr>
      <t>Lt</t>
    </r>
  </si>
  <si>
    <r>
      <rPr>
        <sz val="11"/>
        <color rgb="FF000000"/>
        <rFont val="Calibri"/>
        <family val="2"/>
      </rPr>
      <t>Quantités physiques/unité de mesure</t>
    </r>
  </si>
  <si>
    <r>
      <rPr>
        <sz val="11"/>
        <color rgb="FF000000"/>
        <rFont val="Calibri"/>
        <family val="2"/>
      </rPr>
      <t>Tableau 3.2 </t>
    </r>
  </si>
  <si>
    <r>
      <rPr>
        <sz val="11"/>
        <color rgb="FF000000"/>
        <rFont val="Calibri"/>
        <family val="2"/>
      </rPr>
      <t>Tableau 3.3 </t>
    </r>
  </si>
  <si>
    <r>
      <rPr>
        <sz val="11"/>
        <color rgb="FF000000"/>
        <rFont val="Calibri"/>
        <family val="2"/>
      </rPr>
      <t>Tableau 3.4 </t>
    </r>
  </si>
  <si>
    <r>
      <rPr>
        <sz val="11"/>
        <color rgb="FF000000"/>
        <rFont val="Calibri"/>
        <family val="2"/>
      </rPr>
      <t>Tableau 3.5 </t>
    </r>
  </si>
  <si>
    <r>
      <rPr>
        <sz val="11"/>
        <color rgb="FF000000"/>
        <rFont val="Calibri"/>
        <family val="2"/>
      </rPr>
      <t>Tableau 3.6 </t>
    </r>
  </si>
  <si>
    <r>
      <rPr>
        <sz val="11"/>
        <color rgb="FF000000"/>
        <rFont val="Calibri"/>
        <family val="2"/>
      </rPr>
      <t>Tableau 3.7 </t>
    </r>
  </si>
  <si>
    <r>
      <rPr>
        <sz val="11"/>
        <color rgb="FF000000"/>
        <rFont val="Calibri"/>
        <family val="2"/>
      </rPr>
      <t>Tableau 3.8 </t>
    </r>
  </si>
  <si>
    <r>
      <rPr>
        <sz val="11"/>
        <color rgb="FF000000"/>
        <rFont val="Calibri"/>
        <family val="2"/>
      </rPr>
      <t>Tableau 3.9 </t>
    </r>
  </si>
  <si>
    <r>
      <rPr>
        <sz val="11"/>
        <color rgb="FF000000"/>
        <rFont val="Calibri"/>
        <family val="2"/>
      </rPr>
      <t>Cinquième produit d’origine animale</t>
    </r>
  </si>
  <si>
    <r>
      <rPr>
        <sz val="11"/>
        <color rgb="FF000000"/>
        <rFont val="Calibri"/>
        <family val="2"/>
      </rPr>
      <t>Chèvre – laine</t>
    </r>
  </si>
  <si>
    <r>
      <rPr>
        <sz val="11"/>
        <color rgb="FF000000"/>
        <rFont val="Calibri"/>
        <family val="2"/>
      </rPr>
      <t>Bovin – corne</t>
    </r>
  </si>
  <si>
    <r>
      <rPr>
        <sz val="11"/>
        <color rgb="FF000000"/>
        <rFont val="Calibri"/>
        <family val="2"/>
      </rPr>
      <t>Tableau 11.1 </t>
    </r>
  </si>
  <si>
    <r>
      <rPr>
        <sz val="11"/>
        <color rgb="FF000000"/>
        <rFont val="Calibri"/>
        <family val="2"/>
      </rPr>
      <t>Étape 1 – Le tableau 11.1 regroupe les données sur les documents officiels, les noms y figurant, ainsi que sur le droit de vendre et de léguer collectées à l’aide du module d’enquête.</t>
    </r>
  </si>
  <si>
    <r>
      <rPr>
        <sz val="11"/>
        <color rgb="FF000000"/>
        <rFont val="Calibri"/>
        <family val="2"/>
      </rPr>
      <t>Tableau 11.2 </t>
    </r>
  </si>
  <si>
    <r>
      <rPr>
        <sz val="11"/>
        <color rgb="FF000000"/>
        <rFont val="Calibri"/>
        <family val="2"/>
      </rPr>
      <t>Tableau 11.3 </t>
    </r>
  </si>
  <si>
    <r>
      <rPr>
        <sz val="12"/>
        <color rgb="FF000000"/>
        <rFont val="Calibri"/>
        <family val="2"/>
      </rPr>
      <t>Étape 2 – Classer l’exploitation en fonction des critères de durabilité</t>
    </r>
  </si>
  <si>
    <r>
      <rPr>
        <sz val="12"/>
        <color rgb="FF000000"/>
        <rFont val="Calibri"/>
        <family val="2"/>
      </rPr>
      <t>Étape 3 – Associer le niveau de durabilité à la superficie agricole de chaque exploitation (mesurée en hectares)</t>
    </r>
  </si>
  <si>
    <r>
      <rPr>
        <sz val="11"/>
        <color rgb="FF000000"/>
        <rFont val="Calibri"/>
        <family val="2"/>
      </rPr>
      <t>Tableau 11.4 </t>
    </r>
  </si>
  <si>
    <r>
      <rPr>
        <sz val="12"/>
        <color rgb="FF000000"/>
        <rFont val="Calibri"/>
        <family val="2"/>
      </rPr>
      <t>Étape 4 – Additionner les superficies agricoles relevant de chaque niveau de durabilité et diviser par la superficie agricole totale</t>
    </r>
  </si>
  <si>
    <r>
      <rPr>
        <sz val="11"/>
        <color rgb="FF000000"/>
        <rFont val="Calibri"/>
        <family val="2"/>
      </rPr>
      <t>Tableau 9.1 </t>
    </r>
  </si>
  <si>
    <r>
      <rPr>
        <sz val="11"/>
        <color rgb="FF000000"/>
        <rFont val="Calibri"/>
        <family val="2"/>
      </rPr>
      <t>Tableau 9.2 </t>
    </r>
  </si>
  <si>
    <r>
      <rPr>
        <sz val="11"/>
        <color rgb="FF000000"/>
        <rFont val="Calibri"/>
        <family val="2"/>
      </rPr>
      <t>Tableau 9.3 </t>
    </r>
  </si>
  <si>
    <r>
      <rPr>
        <sz val="11"/>
        <color rgb="FF000000"/>
        <rFont val="Calibri"/>
        <family val="2"/>
      </rPr>
      <t>Tableau 9.4 </t>
    </r>
  </si>
  <si>
    <r>
      <rPr>
        <sz val="11"/>
        <color rgb="FF000000"/>
        <rFont val="Calibri"/>
        <family val="2"/>
      </rPr>
      <t>Tableau 9.5 </t>
    </r>
  </si>
  <si>
    <r>
      <rPr>
        <sz val="11"/>
        <color rgb="FF000000"/>
        <rFont val="Calibri"/>
        <family val="2"/>
      </rPr>
      <t>Tableau 7.1</t>
    </r>
  </si>
  <si>
    <r>
      <rPr>
        <sz val="11"/>
        <color rgb="FF000000"/>
        <rFont val="Calibri"/>
        <family val="2"/>
      </rPr>
      <t>Étape 1 – Le tableau 7.1 regroupe les données sur les types de pesticides utilisés par l’exploitation collectées à l’aide du module d’enquête.</t>
    </r>
  </si>
  <si>
    <r>
      <rPr>
        <sz val="11"/>
        <color rgb="FF000000"/>
        <rFont val="Calibri"/>
        <family val="2"/>
      </rPr>
      <t>Tableau 7.2</t>
    </r>
  </si>
  <si>
    <r>
      <rPr>
        <sz val="11"/>
        <color rgb="FF000000"/>
        <rFont val="Calibri"/>
        <family val="2"/>
      </rPr>
      <t>Étape 2 – Le tableau 7.2 regroupe les données sur les mesures adoptées pour protéger les personnes contre les risques sanitaires associés à l’utilisation de pesticides collectées à l’aide du module d’enquête.</t>
    </r>
  </si>
  <si>
    <r>
      <rPr>
        <sz val="11"/>
        <color rgb="FF000000"/>
        <rFont val="Calibri"/>
        <family val="2"/>
      </rPr>
      <t>Tableau 7.3</t>
    </r>
  </si>
  <si>
    <r>
      <rPr>
        <sz val="11"/>
        <color rgb="FF000000"/>
        <rFont val="Calibri"/>
        <family val="2"/>
      </rPr>
      <t>Étape 3 – Le tableau 7.3 présente les données sur les mesures adoptées pour lutter contre les ravageurs (parasites végétaux et maladies animales), collectées à l’aide du module d’enquête.</t>
    </r>
  </si>
  <si>
    <r>
      <rPr>
        <sz val="11"/>
        <color rgb="FF000000"/>
        <rFont val="Calibri"/>
        <family val="2"/>
      </rPr>
      <t>Tableau 7.4</t>
    </r>
  </si>
  <si>
    <r>
      <rPr>
        <sz val="11"/>
        <color rgb="FF000000"/>
        <rFont val="Calibri"/>
        <family val="2"/>
      </rPr>
      <t>Tableau 7.5</t>
    </r>
  </si>
  <si>
    <r>
      <rPr>
        <sz val="11"/>
        <color rgb="FF000000"/>
        <rFont val="Calibri"/>
        <family val="2"/>
      </rPr>
      <t>Tableau 7.6</t>
    </r>
  </si>
  <si>
    <r>
      <rPr>
        <sz val="11"/>
        <color rgb="FF000000"/>
        <rFont val="Calibri"/>
        <family val="2"/>
      </rPr>
      <t>Tableau 7.7</t>
    </r>
  </si>
  <si>
    <r>
      <rPr>
        <sz val="11"/>
        <color rgb="FF000000"/>
        <rFont val="Calibri"/>
        <family val="2"/>
      </rPr>
      <t>Tableau 6.1 </t>
    </r>
  </si>
  <si>
    <r>
      <rPr>
        <sz val="11"/>
        <color rgb="FF000000"/>
        <rFont val="Calibri"/>
        <family val="2"/>
      </rPr>
      <t>Étape 1 – Le tableau 6.1 regroupe les données sur les mesures adoptées pour atténuer les risques environnementaux associés à l’utilisation d’engrais, collectées à l’aide du module d’enquête</t>
    </r>
  </si>
  <si>
    <r>
      <rPr>
        <sz val="11"/>
        <color rgb="FF000000"/>
        <rFont val="Calibri"/>
        <family val="2"/>
      </rPr>
      <t>Tableau 6.2 </t>
    </r>
  </si>
  <si>
    <r>
      <rPr>
        <sz val="11"/>
        <color rgb="FF000000"/>
        <rFont val="Calibri"/>
        <family val="2"/>
      </rPr>
      <t>Tableau 6.3 </t>
    </r>
  </si>
  <si>
    <r>
      <rPr>
        <sz val="11"/>
        <color rgb="FF000000"/>
        <rFont val="Calibri"/>
        <family val="2"/>
      </rPr>
      <t>Tableau 6.4 </t>
    </r>
  </si>
  <si>
    <r>
      <rPr>
        <sz val="11"/>
        <color rgb="FF000000"/>
        <rFont val="Calibri"/>
        <family val="2"/>
      </rPr>
      <t>Tableau 6.5 </t>
    </r>
  </si>
  <si>
    <r>
      <rPr>
        <sz val="11"/>
        <color rgb="FF000000"/>
        <rFont val="Calibri"/>
        <family val="2"/>
      </rPr>
      <t xml:space="preserve"> Salaire minimal en devise locale</t>
    </r>
  </si>
  <si>
    <r>
      <rPr>
        <b/>
        <sz val="11"/>
        <color rgb="FF000000"/>
        <rFont val="Calibri"/>
        <family val="2"/>
      </rPr>
      <t>I.3</t>
    </r>
  </si>
  <si>
    <r>
      <rPr>
        <sz val="11"/>
        <color rgb="FF000000"/>
        <rFont val="Calibri"/>
        <family val="2"/>
      </rPr>
      <t>De quel type d’exploitation s’agit-il ?</t>
    </r>
  </si>
  <si>
    <r>
      <rPr>
        <sz val="11"/>
        <color rgb="FF000000"/>
        <rFont val="Calibri"/>
        <family val="2"/>
      </rPr>
      <t>Secteur des ménages</t>
    </r>
  </si>
  <si>
    <r>
      <rPr>
        <sz val="11"/>
        <color rgb="FF000000"/>
        <rFont val="Calibri"/>
        <family val="2"/>
      </rPr>
      <t>Extérieur au secteur des ménages</t>
    </r>
  </si>
  <si>
    <r>
      <rPr>
        <b/>
        <sz val="11"/>
        <color rgb="FF000000"/>
        <rFont val="Calibri"/>
        <family val="2"/>
      </rPr>
      <t>A.1</t>
    </r>
  </si>
  <si>
    <r>
      <rPr>
        <sz val="11"/>
        <color rgb="FF000000"/>
        <rFont val="Calibri"/>
        <family val="2"/>
      </rPr>
      <t xml:space="preserve">D’un point de vue économique, quelle est la principale orientation agricole de l’exploitation ? </t>
    </r>
  </si>
  <si>
    <r>
      <rPr>
        <sz val="11"/>
        <color rgb="FF000000"/>
        <rFont val="Calibri"/>
        <family val="2"/>
      </rPr>
      <t>Production végétale principalement (représente plus des 2/3 de la valeur totale de la production)</t>
    </r>
  </si>
  <si>
    <r>
      <rPr>
        <sz val="11"/>
        <color rgb="FF000000"/>
        <rFont val="Calibri"/>
        <family val="2"/>
      </rPr>
      <t>Production animale principalement (représente plus des 2/3 de la valeur totale de la production)</t>
    </r>
  </si>
  <si>
    <r>
      <rPr>
        <b/>
        <sz val="9"/>
        <color rgb="FF000000"/>
        <rFont val="Calibri"/>
        <family val="2"/>
      </rPr>
      <t>Aller à A.3</t>
    </r>
  </si>
  <si>
    <r>
      <rPr>
        <sz val="11"/>
        <color rgb="FF000000"/>
        <rFont val="Calibri"/>
        <family val="2"/>
      </rPr>
      <t>Mélange d’activités de production végétale, animale et autres (chacune représentant 2/3 ou moins de la valeur totale de la production)</t>
    </r>
  </si>
  <si>
    <r>
      <rPr>
        <sz val="11"/>
        <color rgb="FF000000"/>
        <rFont val="Calibri"/>
        <family val="2"/>
      </rPr>
      <t>Étape 1 – Le tableau 3.1 rassemble les données sur les quantités physiques et les prix recueillies à l’aide du module d’enquête.</t>
    </r>
  </si>
  <si>
    <r>
      <rPr>
        <sz val="11"/>
        <color rgb="FF000000"/>
        <rFont val="Calibri"/>
        <family val="2"/>
      </rPr>
      <t>Étape 1 – Le tableau 1.1 rassemble les données sur les quantités physiques et les prix recueillies à l’aide du module d’enquête.</t>
    </r>
  </si>
  <si>
    <r>
      <rPr>
        <sz val="11"/>
        <color rgb="FF000000"/>
        <rFont val="Calibri"/>
        <family val="2"/>
      </rPr>
      <t>Tableau 1.1</t>
    </r>
  </si>
  <si>
    <r>
      <rPr>
        <sz val="11"/>
        <color rgb="FF000000"/>
        <rFont val="Calibri"/>
        <family val="2"/>
      </rPr>
      <t>Tableau 1.2</t>
    </r>
  </si>
  <si>
    <r>
      <rPr>
        <sz val="12"/>
        <color rgb="FF000000"/>
        <rFont val="Calibri"/>
        <family val="2"/>
      </rPr>
      <t>Étape 3 – Additionner toutes les valeurs de production pour obtenir la valeur totale de la production de l’exploitation</t>
    </r>
  </si>
  <si>
    <r>
      <rPr>
        <sz val="12"/>
        <color rgb="FF000000"/>
        <rFont val="Calibri"/>
        <family val="2"/>
      </rPr>
      <t>Tableau 1.3</t>
    </r>
  </si>
  <si>
    <r>
      <rPr>
        <sz val="11"/>
        <color rgb="FF000000"/>
        <rFont val="Calibri"/>
        <family val="2"/>
      </rPr>
      <t>VALEUR TOTALE DE LA PRODUCTION DE L’EXPLOITATION</t>
    </r>
  </si>
  <si>
    <r>
      <rPr>
        <sz val="12"/>
        <color rgb="FF000000"/>
        <rFont val="Calibri"/>
        <family val="2"/>
      </rPr>
      <t>Étape 4 – Calculer la superficie agricole en hectares</t>
    </r>
  </si>
  <si>
    <r>
      <rPr>
        <sz val="12"/>
        <color rgb="FF000000"/>
        <rFont val="Calibri"/>
        <family val="2"/>
      </rPr>
      <t>Tableau 1.4</t>
    </r>
  </si>
  <si>
    <r>
      <rPr>
        <sz val="11"/>
        <color rgb="FF000000"/>
        <rFont val="Calibri"/>
        <family val="2"/>
      </rPr>
      <t>Superficie/unité de mesure</t>
    </r>
  </si>
  <si>
    <r>
      <rPr>
        <sz val="11"/>
        <color rgb="FF000000"/>
        <rFont val="Calibri"/>
        <family val="2"/>
      </rPr>
      <t>Superficie (hectare)</t>
    </r>
  </si>
  <si>
    <r>
      <rPr>
        <b/>
        <sz val="12"/>
        <color rgb="FF000000"/>
        <rFont val="Calibri"/>
        <family val="2"/>
      </rPr>
      <t>Superficie agricole totale</t>
    </r>
  </si>
  <si>
    <r>
      <rPr>
        <sz val="12"/>
        <color rgb="FF000000"/>
        <rFont val="Calibri"/>
        <family val="2"/>
      </rPr>
      <t>ha</t>
    </r>
  </si>
  <si>
    <r>
      <rPr>
        <sz val="11"/>
        <color rgb="FF000000"/>
        <rFont val="Calibri"/>
        <family val="2"/>
      </rPr>
      <t>Exploitation n</t>
    </r>
    <r>
      <rPr>
        <vertAlign val="superscript"/>
        <sz val="11"/>
        <color rgb="FF000000"/>
        <rFont val="Calibri"/>
        <family val="2"/>
      </rPr>
      <t>o</t>
    </r>
    <r>
      <rPr>
        <sz val="11"/>
        <color rgb="FF000000"/>
        <rFont val="Calibri"/>
        <family val="2"/>
      </rPr>
      <t> 1 – Type d’utilisation de la terre</t>
    </r>
  </si>
  <si>
    <r>
      <rPr>
        <sz val="11"/>
        <color rgb="FF000000"/>
        <rFont val="Calibri"/>
        <family val="2"/>
      </rPr>
      <t xml:space="preserve">Secteur de l’exploitation </t>
    </r>
  </si>
  <si>
    <r>
      <rPr>
        <sz val="11"/>
        <color rgb="FF000000"/>
        <rFont val="Calibri"/>
        <family val="2"/>
      </rPr>
      <t>Activité de l’exploitation</t>
    </r>
  </si>
  <si>
    <r>
      <rPr>
        <sz val="11"/>
        <color rgb="FF000000"/>
        <rFont val="Calibri"/>
        <family val="2"/>
      </rPr>
      <t>Irrigation</t>
    </r>
  </si>
  <si>
    <r>
      <rPr>
        <sz val="11"/>
        <color rgb="FF000000"/>
        <rFont val="Calibri"/>
        <family val="2"/>
      </rPr>
      <t>Catégorie d’exploitation</t>
    </r>
  </si>
  <si>
    <r>
      <rPr>
        <sz val="11"/>
        <color rgb="FF000000"/>
        <rFont val="Calibri"/>
        <family val="2"/>
      </rPr>
      <t>Production mixte, secteur des ménages, pas d’irrigation</t>
    </r>
  </si>
  <si>
    <r>
      <rPr>
        <sz val="11"/>
        <color rgb="FF000000"/>
        <rFont val="Calibri"/>
        <family val="2"/>
      </rPr>
      <t>Production mixte, autre, pas d’irrigation</t>
    </r>
  </si>
  <si>
    <r>
      <rPr>
        <sz val="11"/>
        <color rgb="FF000000"/>
        <rFont val="Calibri"/>
        <family val="2"/>
      </rPr>
      <t>Production animale, autre, pas d’irrigation</t>
    </r>
  </si>
  <si>
    <r>
      <rPr>
        <sz val="12"/>
        <color rgb="FF000000"/>
        <rFont val="Calibri"/>
        <family val="2"/>
      </rPr>
      <t>Tableau 1.6</t>
    </r>
  </si>
  <si>
    <r>
      <rPr>
        <sz val="12"/>
        <color rgb="FF000000"/>
        <rFont val="Calibri"/>
        <family val="2"/>
      </rPr>
      <t>Production végétale, secteur des ménages, pas d’irrigation</t>
    </r>
  </si>
  <si>
    <r>
      <rPr>
        <sz val="11"/>
        <color rgb="FF000000"/>
        <rFont val="Calibri"/>
        <family val="2"/>
      </rPr>
      <t>Production animale, secteur des ménages, pas d’irrigation</t>
    </r>
  </si>
  <si>
    <r>
      <rPr>
        <sz val="12"/>
        <color rgb="FF000000"/>
        <rFont val="Calibri"/>
        <family val="2"/>
      </rPr>
      <t>Production mixte, secteur des ménages, pas d’irrigation</t>
    </r>
  </si>
  <si>
    <r>
      <rPr>
        <sz val="12"/>
        <color rgb="FF000000"/>
        <rFont val="Calibri"/>
        <family val="2"/>
      </rPr>
      <t>Production animale, autre, irrigation</t>
    </r>
  </si>
  <si>
    <r>
      <rPr>
        <sz val="12"/>
        <color rgb="FF000000"/>
        <rFont val="Calibri"/>
        <family val="2"/>
      </rPr>
      <t>Production mixte, autre, irrigation</t>
    </r>
  </si>
  <si>
    <r>
      <rPr>
        <sz val="11"/>
        <color rgb="FF000000"/>
        <rFont val="Calibri"/>
        <family val="2"/>
      </rPr>
      <t>N</t>
    </r>
    <r>
      <rPr>
        <vertAlign val="superscript"/>
        <sz val="11"/>
        <color rgb="FF000000"/>
        <rFont val="Calibri"/>
        <family val="2"/>
      </rPr>
      <t>o</t>
    </r>
  </si>
  <si>
    <r>
      <rPr>
        <sz val="11"/>
        <color rgb="FF000000"/>
        <rFont val="Calibri"/>
        <family val="2"/>
      </rPr>
      <t>Valeur du 90</t>
    </r>
    <r>
      <rPr>
        <vertAlign val="superscript"/>
        <sz val="11"/>
        <color rgb="FF000000"/>
        <rFont val="Calibri"/>
        <family val="2"/>
      </rPr>
      <t>e</t>
    </r>
    <r>
      <rPr>
        <sz val="11"/>
        <color rgb="FF000000"/>
        <rFont val="Calibri"/>
        <family val="2"/>
      </rPr>
      <t> centile</t>
    </r>
  </si>
  <si>
    <r>
      <rPr>
        <sz val="11"/>
        <color rgb="FF000000"/>
        <rFont val="Calibri"/>
        <family val="2"/>
      </rPr>
      <t>2/3 du 90</t>
    </r>
    <r>
      <rPr>
        <vertAlign val="superscript"/>
        <sz val="11"/>
        <color rgb="FF000000"/>
        <rFont val="Calibri"/>
        <family val="2"/>
      </rPr>
      <t>e</t>
    </r>
    <r>
      <rPr>
        <sz val="11"/>
        <color rgb="FF000000"/>
        <rFont val="Calibri"/>
        <family val="2"/>
      </rPr>
      <t> centile</t>
    </r>
  </si>
  <si>
    <r>
      <rPr>
        <sz val="11"/>
        <color rgb="FF000000"/>
        <rFont val="Calibri"/>
        <family val="2"/>
      </rPr>
      <t>1/3 du 90</t>
    </r>
    <r>
      <rPr>
        <vertAlign val="superscript"/>
        <sz val="11"/>
        <color rgb="FF000000"/>
        <rFont val="Calibri"/>
        <family val="2"/>
      </rPr>
      <t>e</t>
    </r>
    <r>
      <rPr>
        <sz val="11"/>
        <color rgb="FF000000"/>
        <rFont val="Calibri"/>
        <family val="2"/>
      </rPr>
      <t> centile</t>
    </r>
  </si>
  <si>
    <r>
      <rPr>
        <sz val="11"/>
        <color rgb="FF000000"/>
        <rFont val="Calibri"/>
        <family val="2"/>
      </rPr>
      <t>La valeur de la production de l’exploitation par hectare liée au 90</t>
    </r>
    <r>
      <rPr>
        <vertAlign val="superscript"/>
        <sz val="11"/>
        <color rgb="FF000000"/>
        <rFont val="Calibri"/>
        <family val="2"/>
      </rPr>
      <t>e</t>
    </r>
    <r>
      <rPr>
        <sz val="11"/>
        <color rgb="FF000000"/>
        <rFont val="Calibri"/>
        <family val="2"/>
      </rPr>
      <t> centile est calculée pour chaque catégorie à l’aide de la formule suivante :</t>
    </r>
  </si>
  <si>
    <r>
      <rPr>
        <sz val="11"/>
        <color rgb="FF000000"/>
        <rFont val="Calibri"/>
        <family val="2"/>
      </rPr>
      <t>90</t>
    </r>
    <r>
      <rPr>
        <vertAlign val="superscript"/>
        <sz val="11"/>
        <color rgb="FF000000"/>
        <rFont val="Calibri"/>
        <family val="2"/>
      </rPr>
      <t>e</t>
    </r>
    <r>
      <rPr>
        <sz val="11"/>
        <color rgb="FF000000"/>
        <rFont val="Calibri"/>
        <family val="2"/>
      </rPr>
      <t xml:space="preserve"> = 0,9 × nombre total d’observations (par catégorie d’exploitation)</t>
    </r>
  </si>
  <si>
    <r>
      <rPr>
        <sz val="12"/>
        <color rgb="FF000000"/>
        <rFont val="Calibri"/>
        <family val="2"/>
      </rPr>
      <t>Tableau 1.7</t>
    </r>
  </si>
  <si>
    <r>
      <rPr>
        <sz val="11"/>
        <color rgb="FF000000"/>
        <rFont val="Calibri"/>
        <family val="2"/>
      </rPr>
      <t>Centiles</t>
    </r>
  </si>
  <si>
    <r>
      <rPr>
        <sz val="11"/>
        <color rgb="FF000000"/>
        <rFont val="Calibri"/>
        <family val="2"/>
      </rPr>
      <t>Nombre d’exploitations</t>
    </r>
  </si>
  <si>
    <r>
      <rPr>
        <sz val="11"/>
        <color rgb="FF000000"/>
        <rFont val="Calibri"/>
        <family val="2"/>
      </rPr>
      <t>Valeur de la production de l'exploitation par hectare (USD, par an)</t>
    </r>
  </si>
  <si>
    <r>
      <rPr>
        <sz val="11"/>
        <color rgb="FF000000"/>
        <rFont val="Calibri"/>
        <family val="2"/>
      </rPr>
      <t>2/3 du 90</t>
    </r>
    <r>
      <rPr>
        <vertAlign val="superscript"/>
        <sz val="11"/>
        <color rgb="FF000000"/>
        <rFont val="Calibri"/>
        <family val="2"/>
      </rPr>
      <t>e</t>
    </r>
    <r>
      <rPr>
        <sz val="11"/>
        <color rgb="FF000000"/>
        <rFont val="Calibri"/>
        <family val="2"/>
      </rPr>
      <t xml:space="preserve"> centile </t>
    </r>
  </si>
  <si>
    <r>
      <rPr>
        <sz val="11"/>
        <color rgb="FF000000"/>
        <rFont val="Calibri"/>
        <family val="2"/>
      </rPr>
      <t>1/3 du 90</t>
    </r>
    <r>
      <rPr>
        <vertAlign val="superscript"/>
        <sz val="11"/>
        <color rgb="FF000000"/>
        <rFont val="Calibri"/>
        <family val="2"/>
      </rPr>
      <t>e</t>
    </r>
    <r>
      <rPr>
        <sz val="11"/>
        <color rgb="FF000000"/>
        <rFont val="Calibri"/>
        <family val="2"/>
      </rPr>
      <t> centile</t>
    </r>
  </si>
  <si>
    <r>
      <rPr>
        <sz val="11"/>
        <color rgb="FF000000"/>
        <rFont val="Calibri"/>
        <family val="2"/>
      </rPr>
      <t>Tableau 1.9</t>
    </r>
  </si>
  <si>
    <r>
      <rPr>
        <sz val="11"/>
        <color rgb="FF000000"/>
        <rFont val="Calibri"/>
        <family val="2"/>
      </rPr>
      <t>Valeur totale de la production de l’exploitation</t>
    </r>
  </si>
  <si>
    <r>
      <rPr>
        <sz val="12"/>
        <color rgb="FF000000"/>
        <rFont val="Calibri"/>
        <family val="2"/>
      </rPr>
      <t>Étape 6 – Classer les exploitations : a) par secteur (ménage ou autre) ; b) par type de production principale ; c) en fonction de si elles irriguent ou non leurs terres agricoles.</t>
    </r>
  </si>
  <si>
    <r>
      <rPr>
        <sz val="12"/>
        <color rgb="FF000000"/>
        <rFont val="Calibri"/>
        <family val="2"/>
      </rPr>
      <t>Étape 7 – Examiner les 12 catégories d’exploitations</t>
    </r>
  </si>
  <si>
    <r>
      <rPr>
        <sz val="11"/>
        <color rgb="FF000000"/>
        <rFont val="Calibri"/>
        <family val="2"/>
      </rPr>
      <t>Étape 8 – Calculer le 90</t>
    </r>
    <r>
      <rPr>
        <vertAlign val="superscript"/>
        <sz val="11"/>
        <color rgb="FF000000"/>
        <rFont val="Calibri"/>
        <family val="2"/>
      </rPr>
      <t>e</t>
    </r>
    <r>
      <rPr>
        <sz val="11"/>
        <color rgb="FF000000"/>
        <rFont val="Calibri"/>
        <family val="2"/>
      </rPr>
      <t> centile pour chaque catégorie d’exploitation : trier les valeurs de productivité, de la plus faible à la plus élevée</t>
    </r>
  </si>
  <si>
    <r>
      <rPr>
        <sz val="11"/>
        <color rgb="FF000000"/>
        <rFont val="Calibri"/>
        <family val="2"/>
      </rPr>
      <t>Étape 9 – Calculer le 90</t>
    </r>
    <r>
      <rPr>
        <vertAlign val="superscript"/>
        <sz val="11"/>
        <color rgb="FF000000"/>
        <rFont val="Calibri"/>
        <family val="2"/>
      </rPr>
      <t>e</t>
    </r>
    <r>
      <rPr>
        <sz val="11"/>
        <color rgb="FF000000"/>
        <rFont val="Calibri"/>
        <family val="2"/>
      </rPr>
      <t> centile pour chaque catégorie d’exploitation</t>
    </r>
  </si>
  <si>
    <r>
      <rPr>
        <sz val="11"/>
        <color rgb="FF00B050"/>
        <rFont val="Calibri"/>
        <family val="2"/>
      </rPr>
      <t>Vert (souhaitable) : si la VPEH est égale ou supérieure à la valeur correspondant aux 2/3 du 90</t>
    </r>
    <r>
      <rPr>
        <vertAlign val="superscript"/>
        <sz val="11"/>
        <color rgb="FF00B050"/>
        <rFont val="Calibri"/>
        <family val="2"/>
      </rPr>
      <t>e</t>
    </r>
    <r>
      <rPr>
        <sz val="11"/>
        <color rgb="FF00B050"/>
        <rFont val="Calibri"/>
        <family val="2"/>
      </rPr>
      <t> centile (estimés pour la distribution de la catégorie à laquelle appartient l’exploitation)</t>
    </r>
  </si>
  <si>
    <r>
      <rPr>
        <sz val="11"/>
        <color rgb="FFFFC000"/>
        <rFont val="Calibri"/>
        <family val="2"/>
      </rPr>
      <t>Jaune (acceptable) : si la VPEH est égale ou supérieure à la valeur correspondant à 1/3 mais inférieure aux 2/3 du 90</t>
    </r>
    <r>
      <rPr>
        <vertAlign val="superscript"/>
        <sz val="11"/>
        <color rgb="FFFFC000"/>
        <rFont val="Calibri"/>
        <family val="2"/>
      </rPr>
      <t>e</t>
    </r>
    <r>
      <rPr>
        <sz val="11"/>
        <color rgb="FFFFC000"/>
        <rFont val="Calibri"/>
        <family val="2"/>
      </rPr>
      <t> centile (estimés pour la distribution de la catégorie à laquelle appartient l’exploitation)</t>
    </r>
  </si>
  <si>
    <r>
      <rPr>
        <sz val="11"/>
        <color rgb="FFFF0000"/>
        <rFont val="Calibri"/>
        <family val="2"/>
      </rPr>
      <t>Rouge (non durable) : si la VPEH est inférieure à la valeur correspondant à 1/3 du 90</t>
    </r>
    <r>
      <rPr>
        <vertAlign val="superscript"/>
        <sz val="11"/>
        <color rgb="FFFF0000"/>
        <rFont val="Calibri"/>
        <family val="2"/>
      </rPr>
      <t>e</t>
    </r>
    <r>
      <rPr>
        <sz val="11"/>
        <color rgb="FFFF0000"/>
        <rFont val="Calibri"/>
        <family val="2"/>
      </rPr>
      <t> centile (estimé pour la distribution de la catégorie à laquelle appartient l’exploitation)</t>
    </r>
  </si>
  <si>
    <r>
      <rPr>
        <sz val="11"/>
        <color rgb="FF000000"/>
        <rFont val="Calibri"/>
        <family val="2"/>
      </rPr>
      <t xml:space="preserve">Appartient à la catégorie </t>
    </r>
  </si>
  <si>
    <r>
      <rPr>
        <sz val="11"/>
        <color rgb="FF000000"/>
        <rFont val="Calibri"/>
        <family val="2"/>
      </rPr>
      <t>Valeur du 90</t>
    </r>
    <r>
      <rPr>
        <vertAlign val="superscript"/>
        <sz val="11"/>
        <color rgb="FF000000"/>
        <rFont val="Calibri"/>
        <family val="2"/>
      </rPr>
      <t>e</t>
    </r>
    <r>
      <rPr>
        <sz val="11"/>
        <color rgb="FF000000"/>
        <rFont val="Calibri"/>
        <family val="2"/>
      </rPr>
      <t> centile de la catégorie</t>
    </r>
  </si>
  <si>
    <r>
      <rPr>
        <sz val="11"/>
        <color rgb="FF000000"/>
        <rFont val="Calibri"/>
        <family val="2"/>
      </rPr>
      <t>Production végétale, autre, pas d’irrigation</t>
    </r>
  </si>
  <si>
    <r>
      <rPr>
        <sz val="11"/>
        <color rgb="FF000000"/>
        <rFont val="Calibri"/>
        <family val="2"/>
      </rPr>
      <t>Productivité de la terre (VPEH)</t>
    </r>
  </si>
  <si>
    <r>
      <rPr>
        <sz val="12"/>
        <color rgb="FF000000"/>
        <rFont val="Calibri"/>
        <family val="2"/>
      </rPr>
      <t>Étape 5 – Calculer la valeur de la production de l’exploitation par hectare (VPEH) = valeur totale de la production de l’exploitation DIVISÉE par la superficie agricole totale</t>
    </r>
  </si>
  <si>
    <r>
      <rPr>
        <sz val="12"/>
        <color rgb="FF000000"/>
        <rFont val="Calibri"/>
        <family val="2"/>
      </rPr>
      <t>Tableau 1.10</t>
    </r>
  </si>
  <si>
    <r>
      <rPr>
        <sz val="11"/>
        <color rgb="FF000000"/>
        <rFont val="Calibri"/>
        <family val="2"/>
      </rPr>
      <t>Tableau 1.11</t>
    </r>
  </si>
  <si>
    <r>
      <rPr>
        <sz val="12"/>
        <color rgb="FF000000"/>
        <rFont val="Calibri"/>
        <family val="2"/>
      </rPr>
      <t>Production animale, autre, pas d’irrigation</t>
    </r>
  </si>
  <si>
    <r>
      <rPr>
        <sz val="12"/>
        <color rgb="FF000000"/>
        <rFont val="Calibri"/>
        <family val="2"/>
      </rPr>
      <t>Production mixte, autre, pas d’irrigation</t>
    </r>
  </si>
  <si>
    <r>
      <rPr>
        <sz val="11"/>
        <color rgb="FF000000"/>
        <rFont val="Calibri"/>
        <family val="2"/>
      </rPr>
      <t>Érosion du sol</t>
    </r>
  </si>
  <si>
    <r>
      <rPr>
        <sz val="11"/>
        <color rgb="FF000000"/>
        <rFont val="Calibri"/>
        <family val="2"/>
      </rPr>
      <t>Engorgement</t>
    </r>
  </si>
  <si>
    <r>
      <rPr>
        <sz val="11"/>
        <color rgb="FF000000"/>
        <rFont val="Calibri"/>
        <family val="2"/>
      </rPr>
      <t>Salinisation</t>
    </r>
  </si>
  <si>
    <r>
      <rPr>
        <sz val="11"/>
        <color rgb="FF000000"/>
        <rFont val="Calibri"/>
        <family val="2"/>
      </rPr>
      <t>Superficie agricole</t>
    </r>
  </si>
  <si>
    <r>
      <rPr>
        <sz val="11"/>
        <color rgb="FF000000"/>
        <rFont val="Calibri"/>
        <family val="2"/>
      </rPr>
      <t>Superficie agricole touchée</t>
    </r>
  </si>
  <si>
    <r>
      <rPr>
        <sz val="11"/>
        <color rgb="FF000000"/>
        <rFont val="Calibri"/>
        <family val="2"/>
      </rPr>
      <t>Autres</t>
    </r>
  </si>
  <si>
    <r>
      <rPr>
        <sz val="11"/>
        <color rgb="FF000000"/>
        <rFont val="Calibri"/>
        <family val="2"/>
      </rPr>
      <t>Étape 1 – Le tableau 4.1 regroupe les données sur tous les types de menaces de dégradation des sols recueillies à l’aide du module d’enquête.</t>
    </r>
  </si>
  <si>
    <r>
      <rPr>
        <sz val="11"/>
        <color rgb="FF000000"/>
        <rFont val="Calibri"/>
        <family val="2"/>
      </rPr>
      <t>Tableau 4.1 </t>
    </r>
  </si>
  <si>
    <r>
      <rPr>
        <b/>
        <sz val="11"/>
        <color rgb="FF000000"/>
        <rFont val="Calibri"/>
        <family val="2"/>
      </rPr>
      <t>B.2</t>
    </r>
  </si>
  <si>
    <r>
      <rPr>
        <sz val="11"/>
        <color rgb="FF000000"/>
        <rFont val="Calibri"/>
        <family val="2"/>
      </rPr>
      <t>Quelle est la superficie totale de l’exploitation touchée par l’une des menaces citées ci-dessus ?</t>
    </r>
  </si>
  <si>
    <r>
      <rPr>
        <sz val="11"/>
        <color rgb="FF000000"/>
        <rFont val="Calibri"/>
        <family val="2"/>
      </rPr>
      <t>Superficie totale touchée</t>
    </r>
  </si>
  <si>
    <r>
      <rPr>
        <sz val="12"/>
        <color rgb="FF000000"/>
        <rFont val="Calibri"/>
        <family val="2"/>
      </rPr>
      <t>Part de la superficie agricole touchée</t>
    </r>
  </si>
  <si>
    <r>
      <rPr>
        <sz val="12"/>
        <color rgb="FF00B050"/>
        <rFont val="Calibri"/>
        <family val="2"/>
      </rPr>
      <t>Vert (souhaitable) : la superficie totale touchée par l’une des quatre menaces pour la santé des sols est inférieure à 10 % de la superficie agricole totale de l’exploitation.</t>
    </r>
  </si>
  <si>
    <r>
      <rPr>
        <sz val="12"/>
        <color rgb="FFF1B241"/>
        <rFont val="Calibri"/>
        <family val="2"/>
      </rPr>
      <t>Jaune (acceptable) : la superficie totale touchée par l’une des quatre menaces pour la santé des sols est comprise entre 10 % et 50 % de la superficie agricole totale de l’exploitation</t>
    </r>
  </si>
  <si>
    <r>
      <rPr>
        <sz val="12"/>
        <color rgb="FFFF0000"/>
        <rFont val="Calibri"/>
        <family val="2"/>
      </rPr>
      <t>Rouge (non durable) : la superficie totale touchée par l’une des quatre menaces pour la santé des sols est supérieure à 50 % de la superficie agricole totale de l’exploitation</t>
    </r>
  </si>
  <si>
    <r>
      <rPr>
        <sz val="12"/>
        <color rgb="FF000000"/>
        <rFont val="Calibri"/>
        <family val="2"/>
      </rPr>
      <t>Tableau 4.2 </t>
    </r>
  </si>
  <si>
    <r>
      <rPr>
        <sz val="12"/>
        <color rgb="FF000000"/>
        <rFont val="Calibri"/>
        <family val="2"/>
      </rPr>
      <t>Tableau 4.3 </t>
    </r>
  </si>
  <si>
    <r>
      <rPr>
        <sz val="11"/>
        <color rgb="FF000000"/>
        <rFont val="Calibri"/>
        <family val="2"/>
      </rPr>
      <t>Tableau 4.4 </t>
    </r>
  </si>
  <si>
    <r>
      <rPr>
        <sz val="11"/>
        <color rgb="FF000000"/>
        <rFont val="Calibri"/>
        <family val="2"/>
      </rPr>
      <t>Tableau 5.1 </t>
    </r>
  </si>
  <si>
    <r>
      <rPr>
        <sz val="12"/>
        <color rgb="FF000000"/>
        <rFont val="Calibri"/>
        <family val="2"/>
      </rPr>
      <t xml:space="preserve">Non, l’eau est toujours disponible en quantité suffisante </t>
    </r>
  </si>
  <si>
    <r>
      <rPr>
        <sz val="12"/>
        <color rgb="FF000000"/>
        <rFont val="Calibri"/>
        <family val="2"/>
      </rPr>
      <t>Baisse de la disponibilité de l’eau</t>
    </r>
  </si>
  <si>
    <r>
      <rPr>
        <sz val="12"/>
        <color rgb="FF000000"/>
        <rFont val="Calibri"/>
        <family val="2"/>
      </rPr>
      <t>Organisation chargée de la répartition de l’eau</t>
    </r>
  </si>
  <si>
    <r>
      <rPr>
        <sz val="12"/>
        <color rgb="FF000000"/>
        <rFont val="Calibri"/>
        <family val="2"/>
      </rPr>
      <t>Superficie irriguée</t>
    </r>
  </si>
  <si>
    <r>
      <rPr>
        <sz val="11"/>
        <color rgb="FF000000"/>
        <rFont val="Calibri"/>
        <family val="2"/>
      </rPr>
      <t>Étape 1 – Le tableau 5.1 regroupe les données sur la réduction de la disponibilité de l’eau collectées à l’aide du module d’enquête</t>
    </r>
  </si>
  <si>
    <r>
      <rPr>
        <sz val="12"/>
        <color rgb="FF000000"/>
        <rFont val="Calibri"/>
        <family val="2"/>
      </rPr>
      <t>Tableau 5.2 </t>
    </r>
  </si>
  <si>
    <r>
      <rPr>
        <sz val="12"/>
        <color rgb="FF000000"/>
        <rFont val="Calibri"/>
        <family val="2"/>
      </rPr>
      <t>Pourcentage de la superficie totale irriguée</t>
    </r>
  </si>
  <si>
    <r>
      <rPr>
        <sz val="12"/>
        <color rgb="FF000000"/>
        <rFont val="Calibri"/>
        <family val="2"/>
      </rPr>
      <t>Tableau 5.3 </t>
    </r>
  </si>
  <si>
    <r>
      <rPr>
        <sz val="11"/>
        <color rgb="FFFF0000"/>
        <rFont val="Calibri"/>
        <family val="2"/>
      </rPr>
      <t>Rouge (non durable) : tous les autres cas</t>
    </r>
  </si>
  <si>
    <r>
      <rPr>
        <sz val="11"/>
        <color rgb="FF000000"/>
        <rFont val="Calibri"/>
        <family val="2"/>
      </rPr>
      <t>Utilisation d’eau pour irriguer</t>
    </r>
  </si>
  <si>
    <r>
      <rPr>
        <sz val="11"/>
        <color rgb="FF000000"/>
        <rFont val="Calibri"/>
        <family val="2"/>
      </rPr>
      <t>Oui, mais elles fonctionnent mal</t>
    </r>
  </si>
  <si>
    <r>
      <rPr>
        <sz val="11"/>
        <color rgb="FF000000"/>
        <rFont val="Calibri"/>
        <family val="2"/>
      </rPr>
      <t>Tableau 5.4 </t>
    </r>
  </si>
  <si>
    <r>
      <rPr>
        <b/>
        <sz val="11"/>
        <color rgb="FF000000"/>
        <rFont val="Calibri"/>
        <family val="2"/>
      </rPr>
      <t>B.17</t>
    </r>
  </si>
  <si>
    <r>
      <rPr>
        <sz val="11"/>
        <color rgb="FF000000"/>
        <rFont val="Calibri"/>
        <family val="2"/>
      </rPr>
      <t xml:space="preserve">Dans cette exploitation agricole, existe-t-il des zones couvertes par une végétation naturelle ou diversifiée ? Y compris l’une ou plusieurs de celles listées ci-dessous : </t>
    </r>
  </si>
  <si>
    <r>
      <rPr>
        <sz val="11"/>
        <color rgb="FF000000"/>
        <rFont val="Calibri"/>
        <family val="2"/>
      </rPr>
      <t xml:space="preserve">Pâturage ou prairie naturel(le) </t>
    </r>
  </si>
  <si>
    <r>
      <rPr>
        <sz val="11"/>
        <color rgb="FF000000"/>
        <rFont val="Calibri"/>
        <family val="2"/>
      </rPr>
      <t>Bandes de fleurs sauvages</t>
    </r>
  </si>
  <si>
    <r>
      <rPr>
        <sz val="11"/>
        <color rgb="FF000000"/>
        <rFont val="Calibri"/>
        <family val="2"/>
      </rPr>
      <t>Tas de pierres ou de bois</t>
    </r>
  </si>
  <si>
    <r>
      <rPr>
        <sz val="11"/>
        <color rgb="FF000000"/>
        <rFont val="Calibri"/>
        <family val="2"/>
      </rPr>
      <t>Arbres ou haies</t>
    </r>
  </si>
  <si>
    <r>
      <rPr>
        <sz val="11"/>
        <color rgb="FF000000"/>
        <rFont val="Calibri"/>
        <family val="2"/>
      </rPr>
      <t>Bassins naturels ou zones humides</t>
    </r>
  </si>
  <si>
    <r>
      <rPr>
        <b/>
        <sz val="9"/>
        <color rgb="FF000000"/>
        <rFont val="Calibri"/>
        <family val="2"/>
      </rPr>
      <t>Aller à B.19</t>
    </r>
  </si>
  <si>
    <r>
      <rPr>
        <b/>
        <sz val="11"/>
        <color rgb="FF000000"/>
        <rFont val="Calibri"/>
        <family val="2"/>
      </rPr>
      <t>B.19</t>
    </r>
  </si>
  <si>
    <r>
      <rPr>
        <sz val="11"/>
        <color rgb="FF000000"/>
        <rFont val="Calibri"/>
        <family val="2"/>
      </rPr>
      <t>Utilisez-vous des agents antimicrobiens médicaux pour favoriser la croissance des animaux ?</t>
    </r>
  </si>
  <si>
    <r>
      <rPr>
        <b/>
        <sz val="11"/>
        <color rgb="FF000000"/>
        <rFont val="Calibri"/>
        <family val="2"/>
      </rPr>
      <t>B.21</t>
    </r>
  </si>
  <si>
    <r>
      <rPr>
        <sz val="11"/>
        <color rgb="FF000000"/>
        <rFont val="Calibri"/>
        <family val="2"/>
      </rPr>
      <t>L’exploitation a-t-elle produit des cultures et/ou des animaux certifiés biologiques ou en cours de certification biologique pendant la période de référence ?</t>
    </r>
  </si>
  <si>
    <r>
      <rPr>
        <b/>
        <sz val="11"/>
        <color rgb="FF000000"/>
        <rFont val="Calibri"/>
        <family val="2"/>
      </rPr>
      <t>B.20</t>
    </r>
  </si>
  <si>
    <r>
      <rPr>
        <sz val="11"/>
        <color rgb="FF000000"/>
        <rFont val="Calibri"/>
        <family val="2"/>
      </rPr>
      <t>Quel est le pourcentage de la superficie agricole sur laquelle vous pratiquez une rotation des cultures ou une rotation culture/pâturage impliquant au moins deux cultures de deux genres différents ?</t>
    </r>
  </si>
  <si>
    <r>
      <rPr>
        <sz val="11"/>
        <color rgb="FF000000"/>
        <rFont val="Calibri"/>
        <family val="2"/>
      </rPr>
      <t>Trois dernières années civiles</t>
    </r>
  </si>
  <si>
    <r>
      <rPr>
        <sz val="11"/>
        <color rgb="FF000000"/>
        <rFont val="Calibri"/>
        <family val="2"/>
      </rPr>
      <t>(Laisser le champ vide le cas échéant)</t>
    </r>
  </si>
  <si>
    <r>
      <rPr>
        <b/>
        <sz val="11"/>
        <color rgb="FF000000"/>
        <rFont val="Calibri"/>
        <family val="2"/>
      </rPr>
      <t>Pourcentage superficie</t>
    </r>
  </si>
  <si>
    <r>
      <rPr>
        <sz val="11"/>
        <color rgb="FF000000"/>
        <rFont val="Calibri"/>
        <family val="2"/>
      </rPr>
      <t xml:space="preserve">Pourcentage de la superficie agricole </t>
    </r>
  </si>
  <si>
    <r>
      <rPr>
        <b/>
        <sz val="11"/>
        <color rgb="FF000000"/>
        <rFont val="Calibri"/>
        <family val="2"/>
      </rPr>
      <t>A.4</t>
    </r>
  </si>
  <si>
    <r>
      <rPr>
        <sz val="11"/>
        <color rgb="FF000000"/>
        <rFont val="Calibri"/>
        <family val="2"/>
      </rPr>
      <t xml:space="preserve">Pour chaque espèce d’animal (max. 3) élevée dans cette exploitation agricole, listez les différentes races et le nombre d’animaux concernés. </t>
    </r>
  </si>
  <si>
    <r>
      <rPr>
        <b/>
        <sz val="11"/>
        <color rgb="FF000000"/>
        <rFont val="Calibri"/>
        <family val="2"/>
      </rPr>
      <t>Nom de l’espèce</t>
    </r>
  </si>
  <si>
    <r>
      <rPr>
        <b/>
        <sz val="11"/>
        <color rgb="FF000000"/>
        <rFont val="Calibri"/>
        <family val="2"/>
      </rPr>
      <t>Nom des races/</t>
    </r>
    <r>
      <rPr>
        <sz val="11"/>
        <color rgb="FF000000"/>
        <rFont val="Calibri"/>
        <family val="2"/>
      </rPr>
      <t xml:space="preserve">
</t>
    </r>
    <r>
      <rPr>
        <b/>
        <sz val="11"/>
        <color rgb="FF000000"/>
        <rFont val="Calibri"/>
        <family val="2"/>
      </rPr>
      <t>croisements</t>
    </r>
  </si>
  <si>
    <r>
      <rPr>
        <b/>
        <sz val="11"/>
        <color rgb="FF000000"/>
        <rFont val="Calibri"/>
        <family val="2"/>
      </rPr>
      <t>Nombre d’animaux</t>
    </r>
  </si>
  <si>
    <r>
      <rPr>
        <sz val="11"/>
        <color rgb="FF000000"/>
        <rFont val="Calibri"/>
        <family val="2"/>
      </rPr>
      <t>Critère 1</t>
    </r>
  </si>
  <si>
    <r>
      <rPr>
        <sz val="12"/>
        <color rgb="FF000000"/>
        <rFont val="Calibri"/>
        <family val="2"/>
      </rPr>
      <t>Tableau 8.1</t>
    </r>
  </si>
  <si>
    <r>
      <rPr>
        <b/>
        <sz val="11"/>
        <color rgb="FF000000"/>
        <rFont val="Calibri"/>
        <family val="2"/>
      </rPr>
      <t>B.18</t>
    </r>
  </si>
  <si>
    <r>
      <rPr>
        <sz val="11"/>
        <color rgb="FF000000"/>
        <rFont val="Calibri"/>
        <family val="2"/>
      </rPr>
      <t>Quelle est la superficie totale de l’exploitation couverte par l’une ou plusieurs des plantes naturelles ou diversifiées listées ci-dessus ?</t>
    </r>
  </si>
  <si>
    <r>
      <rPr>
        <sz val="11"/>
        <color rgb="FF000000"/>
        <rFont val="Calibri"/>
        <family val="2"/>
      </rPr>
      <t>Superficie totale couverte</t>
    </r>
  </si>
  <si>
    <r>
      <rPr>
        <sz val="12"/>
        <color rgb="FF000000"/>
        <rFont val="Calibri"/>
        <family val="2"/>
      </rPr>
      <t>Étape 2 – Calculer la superficie totale de l’exploitation agricole couverte par une végétation naturelle ou diversifiée.</t>
    </r>
  </si>
  <si>
    <r>
      <rPr>
        <sz val="12"/>
        <color rgb="FF000000"/>
        <rFont val="Calibri"/>
        <family val="2"/>
      </rPr>
      <t>Tableau 8.2</t>
    </r>
  </si>
  <si>
    <r>
      <rPr>
        <sz val="11"/>
        <color rgb="FF000000"/>
        <rFont val="Calibri"/>
        <family val="2"/>
      </rPr>
      <t>Superficie couverte par une végétation naturelle ou diversifiée/Unité de mesure</t>
    </r>
  </si>
  <si>
    <r>
      <rPr>
        <sz val="12"/>
        <color rgb="FF000000"/>
        <rFont val="Calibri"/>
        <family val="2"/>
      </rPr>
      <t>Tableau 8.3</t>
    </r>
  </si>
  <si>
    <r>
      <rPr>
        <sz val="12"/>
        <color rgb="FF000000"/>
        <rFont val="Calibri"/>
        <family val="2"/>
      </rPr>
      <t>Superficie de l’exploitation consacrée à une végétation naturelle ou diversifiée = superficie de l’exploitation couverte par une végétation naturelle ou diversifiée DIVISÉE par la superficie agricole totale de l’exploitation</t>
    </r>
  </si>
  <si>
    <r>
      <rPr>
        <sz val="12"/>
        <color rgb="FF000000"/>
        <rFont val="Calibri"/>
        <family val="2"/>
      </rPr>
      <t>Étape 3 – Calculer la part de la superficie totale de l’exploitation agricole couverte par une végétation naturelle ou diversifiée à l’aide de la formule suivante.</t>
    </r>
  </si>
  <si>
    <r>
      <rPr>
        <sz val="11"/>
        <color rgb="FF000000"/>
        <rFont val="Calibri"/>
        <family val="2"/>
      </rPr>
      <t>Superficie couverte par une végétation naturelle ou diversifiée</t>
    </r>
  </si>
  <si>
    <r>
      <rPr>
        <sz val="11"/>
        <color rgb="FF000000"/>
        <rFont val="Calibri"/>
        <family val="2"/>
      </rPr>
      <t>% superficie agricole couverte par une végétation naturelle ou diversifiée</t>
    </r>
  </si>
  <si>
    <r>
      <rPr>
        <sz val="12"/>
        <color rgb="FF000000"/>
        <rFont val="Calibri"/>
        <family val="2"/>
      </rPr>
      <t>Tableau 8.4</t>
    </r>
  </si>
  <si>
    <r>
      <rPr>
        <sz val="12"/>
        <color rgb="FF000000"/>
        <rFont val="Calibri"/>
        <family val="2"/>
      </rPr>
      <t>Étape 4 – Vérifier si la part calculée est supérieure ou inférieure à 10 % de la superficie agricole totale de l’exploitation</t>
    </r>
  </si>
  <si>
    <r>
      <rPr>
        <sz val="12"/>
        <color rgb="FF000000"/>
        <rFont val="Calibri"/>
        <family val="2"/>
      </rPr>
      <t>Critère 1 : L’exploitation réserve au moins 10 % de sa superficie à la végétation naturelle ou diversifiée.</t>
    </r>
  </si>
  <si>
    <r>
      <rPr>
        <sz val="12"/>
        <color rgb="FF000000"/>
        <rFont val="Calibri"/>
        <family val="2"/>
      </rPr>
      <t xml:space="preserve">Critère 2 : L’exploitation produit des biens agricoles certifiés biologiques ou en cours de certification (ne s’applique qu’aux pays dotés d’une certification) </t>
    </r>
  </si>
  <si>
    <r>
      <rPr>
        <sz val="12"/>
        <color rgb="FF000000"/>
        <rFont val="Calibri"/>
        <family val="2"/>
      </rPr>
      <t xml:space="preserve">Étape 5 – Vérifier si l’exploitation produit des biens agricoles certifiés biologiques ou en cours de certification </t>
    </r>
  </si>
  <si>
    <r>
      <rPr>
        <sz val="12"/>
        <color rgb="FF000000"/>
        <rFont val="Calibri"/>
        <family val="2"/>
      </rPr>
      <t>Tableau 8.5</t>
    </r>
  </si>
  <si>
    <r>
      <rPr>
        <sz val="12"/>
        <color rgb="FF000000"/>
        <rFont val="Calibri"/>
        <family val="2"/>
      </rPr>
      <t>Produit des cultures et produits de l’élevage certifiés biologiques ou en cours de certification</t>
    </r>
  </si>
  <si>
    <r>
      <rPr>
        <sz val="11"/>
        <color rgb="FF000000"/>
        <rFont val="Calibri"/>
        <family val="2"/>
      </rPr>
      <t>Critère 2 </t>
    </r>
  </si>
  <si>
    <r>
      <rPr>
        <sz val="12"/>
        <color rgb="FF000000"/>
        <rFont val="Calibri"/>
        <family val="2"/>
      </rPr>
      <t>Critère 3 : L’exploitation n’utilise pas d’agents antimicrobiens médicaux pour favoriser la croissance</t>
    </r>
  </si>
  <si>
    <r>
      <rPr>
        <sz val="12"/>
        <color rgb="FF000000"/>
        <rFont val="Calibri"/>
        <family val="2"/>
      </rPr>
      <t>Tableau 8.6</t>
    </r>
  </si>
  <si>
    <r>
      <rPr>
        <sz val="12"/>
        <color rgb="FF000000"/>
        <rFont val="Calibri"/>
        <family val="2"/>
      </rPr>
      <t>Utilise des agents antimicrobiens médicaux pour favoriser la croissance</t>
    </r>
  </si>
  <si>
    <r>
      <rPr>
        <sz val="11"/>
        <color rgb="FF000000"/>
        <rFont val="Calibri"/>
        <family val="2"/>
      </rPr>
      <t>Critère 3 </t>
    </r>
  </si>
  <si>
    <r>
      <rPr>
        <sz val="12"/>
        <color rgb="FF000000"/>
        <rFont val="Calibri"/>
        <family val="2"/>
      </rPr>
      <t>Étape 6 – Vérifier si l’exploitation utilise des agents antimicrobiens médicaux pour favoriser la croissance</t>
    </r>
  </si>
  <si>
    <r>
      <rPr>
        <sz val="11"/>
        <color rgb="FF000000"/>
        <rFont val="Calibri"/>
        <family val="2"/>
      </rPr>
      <t>Étape 7 – Le tableau 8.7 rassemble les données sur les quantités physiques et les prix recueillies à l’aide du module d’enquête.</t>
    </r>
  </si>
  <si>
    <r>
      <rPr>
        <sz val="11"/>
        <color rgb="FF000000"/>
        <rFont val="Calibri"/>
        <family val="2"/>
      </rPr>
      <t>Tableau 8.7</t>
    </r>
  </si>
  <si>
    <r>
      <rPr>
        <sz val="12"/>
        <color rgb="FF000000"/>
        <rFont val="Calibri"/>
        <family val="2"/>
      </rPr>
      <t>Étape 8 – Calculer la valeur de la production = prix des denrées MULTIPLIÉ par les quantités physiques</t>
    </r>
  </si>
  <si>
    <r>
      <rPr>
        <sz val="11"/>
        <color rgb="FF000000"/>
        <rFont val="Calibri"/>
        <family val="2"/>
      </rPr>
      <t>Tableau 8.8</t>
    </r>
  </si>
  <si>
    <r>
      <rPr>
        <sz val="11"/>
        <color rgb="FF000000"/>
        <rFont val="Calibri"/>
        <family val="2"/>
      </rPr>
      <t>Tableau 8.9 </t>
    </r>
  </si>
  <si>
    <r>
      <rPr>
        <sz val="12"/>
        <color rgb="FF000000"/>
        <rFont val="Calibri"/>
        <family val="2"/>
      </rPr>
      <t>Étape 9 – Calculer la contribution des éléments suivants à la production agricole : 1) pâturages/cultures ; 2) arbres ou produits ligneux ou arboricoles ; 3) bétail ou produits d’origine animale ; et 4) aquaculture.</t>
    </r>
  </si>
  <si>
    <r>
      <rPr>
        <sz val="11"/>
        <color rgb="FF000000"/>
        <rFont val="Calibri"/>
        <family val="2"/>
      </rPr>
      <t>Contribution des cultures/sous-produits végétaux (%)</t>
    </r>
  </si>
  <si>
    <r>
      <rPr>
        <sz val="12"/>
        <color rgb="FF000000"/>
        <rFont val="Calibri"/>
        <family val="2"/>
      </rPr>
      <t>à l’aide de la formule suivante : Valeur de la production de l’exploitation par culture/produits dérivés (pâturages/produits ligneux ou arboricoles/produits d’origine animale/poisson-aquaculture) DIVISÉE par la valeur totale de la production de l’exploitation</t>
    </r>
  </si>
  <si>
    <r>
      <rPr>
        <sz val="11"/>
        <color rgb="FF000000"/>
        <rFont val="Calibri"/>
        <family val="2"/>
      </rPr>
      <t>Contribution des pâturages (%)</t>
    </r>
  </si>
  <si>
    <r>
      <rPr>
        <sz val="11"/>
        <color rgb="FF000000"/>
        <rFont val="Calibri"/>
        <family val="2"/>
      </rPr>
      <t>Contribution des animaux/sous-produits de l’élevage (%)</t>
    </r>
  </si>
  <si>
    <r>
      <rPr>
        <sz val="12"/>
        <color rgb="FF000000"/>
        <rFont val="Calibri"/>
        <family val="2"/>
      </rPr>
      <t>Contribution de l’aquaculture/poissons (%)</t>
    </r>
  </si>
  <si>
    <r>
      <rPr>
        <sz val="12"/>
        <color rgb="FF000000"/>
        <rFont val="Calibri"/>
        <family val="2"/>
      </rPr>
      <t>Contribution autres (%)</t>
    </r>
  </si>
  <si>
    <r>
      <rPr>
        <b/>
        <sz val="11"/>
        <color rgb="FF000000"/>
        <rFont val="Calibri"/>
        <family val="2"/>
      </rPr>
      <t>C.3</t>
    </r>
  </si>
  <si>
    <r>
      <rPr>
        <sz val="11"/>
        <color rgb="FF000000"/>
        <rFont val="Calibri"/>
        <family val="2"/>
      </rPr>
      <t xml:space="preserve">Y a-t-il eu, au cours des 12 derniers mois, des moments lors desquels vous-même (ou d’autres membres de votre ménage) avez été inquiet(s) de ne pas avoir suffisamment de nourriture par manque d’argent </t>
    </r>
  </si>
  <si>
    <r>
      <rPr>
        <sz val="11"/>
        <color rgb="FF000000"/>
        <rFont val="Calibri"/>
        <family val="2"/>
      </rPr>
      <t>ou d’autres ressources ?</t>
    </r>
  </si>
  <si>
    <r>
      <rPr>
        <sz val="11"/>
        <color rgb="FF000000"/>
        <rFont val="Calibri"/>
        <family val="2"/>
      </rPr>
      <t>12 derniers mois</t>
    </r>
  </si>
  <si>
    <r>
      <rPr>
        <sz val="11"/>
        <color rgb="FF000000"/>
        <rFont val="Calibri"/>
        <family val="2"/>
      </rPr>
      <t>Je ne souhaite pas répondre</t>
    </r>
  </si>
  <si>
    <r>
      <rPr>
        <b/>
        <sz val="11"/>
        <color rgb="FF000000"/>
        <rFont val="Calibri"/>
        <family val="2"/>
      </rPr>
      <t>C.4</t>
    </r>
  </si>
  <si>
    <r>
      <rPr>
        <sz val="11"/>
        <color rgb="FF000000"/>
        <rFont val="Calibri"/>
        <family val="2"/>
      </rPr>
      <t xml:space="preserve">Toujours en pensant aux derniers 12 mois, y a-t-il eu des moments lors desquels vous-même (ou d’autres membres du ménage) n’avez pas pu manger une nourriture saine et nutritive par manque d’argent </t>
    </r>
  </si>
  <si>
    <r>
      <rPr>
        <b/>
        <sz val="11"/>
        <color rgb="FF000000"/>
        <rFont val="Calibri"/>
        <family val="2"/>
      </rPr>
      <t>C.5</t>
    </r>
  </si>
  <si>
    <r>
      <rPr>
        <sz val="11"/>
        <color rgb="FF000000"/>
        <rFont val="Calibri"/>
        <family val="2"/>
      </rPr>
      <t>Y a-t-il eu, au cours des 12 derniers mois, des moments lors desquels vous-même (ou d’autres membres de votre ménage) avez mangé une nourriture peu variée par manque d’argent ou d’autres ressources ?</t>
    </r>
  </si>
  <si>
    <r>
      <rPr>
        <b/>
        <sz val="11"/>
        <color rgb="FF000000"/>
        <rFont val="Calibri"/>
        <family val="2"/>
      </rPr>
      <t>C.6</t>
    </r>
  </si>
  <si>
    <r>
      <rPr>
        <sz val="11"/>
        <color rgb="FF000000"/>
        <rFont val="Calibri"/>
        <family val="2"/>
      </rPr>
      <t>Y a-t-il eu, au cours des 12 derniers mois, des moments lors desquels vous-même (ou d’autres membres de votre ménage) avez dû sauter un repas parce que vous n’aviez pas assez d’argent ou d’autres ressources pour vous procurer à manger ?</t>
    </r>
  </si>
  <si>
    <r>
      <rPr>
        <b/>
        <sz val="11"/>
        <color rgb="FF000000"/>
        <rFont val="Calibri"/>
        <family val="2"/>
      </rPr>
      <t>C.7</t>
    </r>
  </si>
  <si>
    <r>
      <rPr>
        <sz val="11"/>
        <color rgb="FF000000"/>
        <rFont val="Calibri"/>
        <family val="2"/>
      </rPr>
      <t xml:space="preserve">Toujours en pensant aux derniers 12 mois, y a-t-il eu des moments lors desquels vous-même (ou d’autres membres de votre ménage) avez mangé moins que ce que vous pensiez que vous auriez dû manger à cause d’un manque d’argent </t>
    </r>
  </si>
  <si>
    <r>
      <rPr>
        <b/>
        <sz val="11"/>
        <color rgb="FF000000"/>
        <rFont val="Calibri"/>
        <family val="2"/>
      </rPr>
      <t>C.8</t>
    </r>
  </si>
  <si>
    <r>
      <rPr>
        <sz val="11"/>
        <color rgb="FF000000"/>
        <rFont val="Calibri"/>
        <family val="2"/>
      </rPr>
      <t>Y a-t-il eu, au cours des 12 derniers mois, des moments lors desquels votre ménage n’avait plus de nourriture parce qu’il n’y avait pas assez d’argent ou d’autres ressources ?</t>
    </r>
  </si>
  <si>
    <r>
      <rPr>
        <b/>
        <sz val="11"/>
        <color rgb="FF000000"/>
        <rFont val="Calibri"/>
        <family val="2"/>
      </rPr>
      <t>C.9</t>
    </r>
  </si>
  <si>
    <r>
      <rPr>
        <sz val="11"/>
        <color rgb="FF000000"/>
        <rFont val="Calibri"/>
        <family val="2"/>
      </rPr>
      <t>Y a-t-il eu, au cours des 12 derniers mois, des moments lors desquels vous-même (ou d’autres membres de votre ménage) avez eu faim mais n’avez pas mangé parce qu’il n’y avait pas assez d’argent ou d’autres ressources pour vous procurer à manger ?</t>
    </r>
  </si>
  <si>
    <r>
      <rPr>
        <b/>
        <sz val="11"/>
        <color rgb="FF000000"/>
        <rFont val="Calibri"/>
        <family val="2"/>
      </rPr>
      <t>C.10</t>
    </r>
  </si>
  <si>
    <r>
      <rPr>
        <sz val="11"/>
        <color rgb="FF000000"/>
        <rFont val="Calibri"/>
        <family val="2"/>
      </rPr>
      <t>Y a-t-il eu, au cours des 12 derniers mois, des moments lors desquels vous-même (ou d’autres membres de votre ménage) avez passé toute une journée sans manger par manque d’argent ou d’autres ressources ?</t>
    </r>
  </si>
  <si>
    <r>
      <rPr>
        <sz val="11"/>
        <color rgb="FF000000"/>
        <rFont val="Calibri"/>
        <family val="2"/>
      </rPr>
      <t>Tableau 10.1 </t>
    </r>
  </si>
  <si>
    <r>
      <rPr>
        <sz val="11"/>
        <color rgb="FF000000"/>
        <rFont val="Calibri"/>
        <family val="2"/>
      </rPr>
      <t>Worried</t>
    </r>
  </si>
  <si>
    <r>
      <rPr>
        <sz val="11"/>
        <color rgb="FF000000"/>
        <rFont val="Calibri"/>
        <family val="2"/>
      </rPr>
      <t>Healthy</t>
    </r>
  </si>
  <si>
    <r>
      <rPr>
        <sz val="11"/>
        <color rgb="FF000000"/>
        <rFont val="Calibri"/>
        <family val="2"/>
      </rPr>
      <t>Fewfood</t>
    </r>
  </si>
  <si>
    <r>
      <rPr>
        <sz val="11"/>
        <color rgb="FF000000"/>
        <rFont val="Calibri"/>
        <family val="2"/>
      </rPr>
      <t>Skipped</t>
    </r>
  </si>
  <si>
    <r>
      <rPr>
        <sz val="11"/>
        <color rgb="FF000000"/>
        <rFont val="Calibri"/>
        <family val="2"/>
      </rPr>
      <t>Ateless</t>
    </r>
  </si>
  <si>
    <r>
      <rPr>
        <sz val="11"/>
        <color rgb="FF000000"/>
        <rFont val="Calibri"/>
        <family val="2"/>
      </rPr>
      <t>Runout</t>
    </r>
  </si>
  <si>
    <r>
      <rPr>
        <sz val="11"/>
        <color rgb="FF000000"/>
        <rFont val="Calibri"/>
        <family val="2"/>
      </rPr>
      <t>Hungry</t>
    </r>
  </si>
  <si>
    <r>
      <rPr>
        <sz val="11"/>
        <color rgb="FF000000"/>
        <rFont val="Calibri"/>
        <family val="2"/>
      </rPr>
      <t>Whlday</t>
    </r>
  </si>
  <si>
    <r>
      <rPr>
        <sz val="11"/>
        <color rgb="FF000000"/>
        <rFont val="Calibri"/>
        <family val="2"/>
      </rPr>
      <t>Question C.3</t>
    </r>
  </si>
  <si>
    <r>
      <rPr>
        <sz val="11"/>
        <color rgb="FF000000"/>
        <rFont val="Calibri"/>
        <family val="2"/>
      </rPr>
      <t>Question C.4</t>
    </r>
  </si>
  <si>
    <r>
      <rPr>
        <sz val="11"/>
        <color rgb="FF000000"/>
        <rFont val="Calibri"/>
        <family val="2"/>
      </rPr>
      <t>Question C.5</t>
    </r>
  </si>
  <si>
    <r>
      <rPr>
        <sz val="11"/>
        <color rgb="FF000000"/>
        <rFont val="Calibri"/>
        <family val="2"/>
      </rPr>
      <t>Question C.6</t>
    </r>
  </si>
  <si>
    <r>
      <rPr>
        <sz val="11"/>
        <color rgb="FF000000"/>
        <rFont val="Calibri"/>
        <family val="2"/>
      </rPr>
      <t>Question C.7</t>
    </r>
  </si>
  <si>
    <r>
      <rPr>
        <sz val="11"/>
        <color rgb="FF000000"/>
        <rFont val="Calibri"/>
        <family val="2"/>
      </rPr>
      <t>Question C.8</t>
    </r>
  </si>
  <si>
    <r>
      <rPr>
        <sz val="11"/>
        <color rgb="FF000000"/>
        <rFont val="Calibri"/>
        <family val="2"/>
      </rPr>
      <t>Question C.9</t>
    </r>
  </si>
  <si>
    <r>
      <rPr>
        <sz val="11"/>
        <color rgb="FF000000"/>
        <rFont val="Calibri"/>
        <family val="2"/>
      </rPr>
      <t>Question C.10</t>
    </r>
  </si>
  <si>
    <r>
      <rPr>
        <sz val="11"/>
        <color rgb="FF000000"/>
        <rFont val="Calibri"/>
        <family val="2"/>
      </rPr>
      <t>Tableau 10.3 </t>
    </r>
  </si>
  <si>
    <r>
      <rPr>
        <sz val="11"/>
        <color rgb="FF000000"/>
        <rFont val="Calibri"/>
        <family val="2"/>
      </rPr>
      <t>Tableau 10.2 </t>
    </r>
  </si>
  <si>
    <r>
      <rPr>
        <sz val="11"/>
        <color rgb="FF000000"/>
        <rFont val="Calibri"/>
        <family val="2"/>
      </rPr>
      <t>Étape 1 – Le tableau 10.1 regroupe les réponses obtenues à l’aide du module d’enquête.</t>
    </r>
  </si>
  <si>
    <r>
      <rPr>
        <sz val="11"/>
        <color rgb="FF000000"/>
        <rFont val="Calibri"/>
        <family val="2"/>
      </rPr>
      <t>Étape 2 – Le tableau 10.2 standardise les libellés des huit questions sur lesquelles des données ont été collectées à l’aide du module d’enquête.</t>
    </r>
  </si>
  <si>
    <r>
      <rPr>
        <sz val="12"/>
        <color rgb="FF000000"/>
        <rFont val="Calibri"/>
        <family val="2"/>
      </rPr>
      <t>Tableau 10.4 </t>
    </r>
  </si>
  <si>
    <r>
      <rPr>
        <sz val="12"/>
        <color rgb="FF000000"/>
        <rFont val="Calibri"/>
        <family val="2"/>
      </rPr>
      <t>Étape 4 – Calculer le score brut du déclarant = compter les réponses positives.</t>
    </r>
  </si>
  <si>
    <r>
      <rPr>
        <sz val="11"/>
        <color rgb="FF000000"/>
        <rFont val="Calibri"/>
        <family val="2"/>
      </rPr>
      <t xml:space="preserve">score brut du déclarant </t>
    </r>
  </si>
  <si>
    <r>
      <rPr>
        <b/>
        <sz val="14"/>
        <color rgb="FF335B74"/>
        <rFont val="Tw Cen MT Condensed"/>
        <family val="2"/>
      </rPr>
      <t>Facteurs de conversion en hectares</t>
    </r>
  </si>
  <si>
    <r>
      <rPr>
        <sz val="11"/>
        <color rgb="FF000000"/>
        <rFont val="Calibri"/>
        <family val="2"/>
      </rPr>
      <t xml:space="preserve">Facteur de conversion en hectares </t>
    </r>
  </si>
  <si>
    <r>
      <rPr>
        <sz val="12"/>
        <color rgb="FF000000"/>
        <rFont val="Calibri"/>
        <family val="2"/>
      </rPr>
      <t>Étape 10 – Calculer la contribution des éléments suivants à la production agricole : 1) pâturages/cultures ; 2) arbres ou produits ligneux ou arboricoles ; 3) bétail ou produits d’origine animale ; et 4) aquaculture</t>
    </r>
  </si>
  <si>
    <r>
      <rPr>
        <sz val="11"/>
        <color rgb="FF000000"/>
        <rFont val="Calibri"/>
        <family val="2"/>
      </rPr>
      <t>Tableau 8.10 </t>
    </r>
  </si>
  <si>
    <r>
      <rPr>
        <sz val="11"/>
        <color rgb="FF000000"/>
        <rFont val="Calibri"/>
        <family val="2"/>
      </rPr>
      <t>Contribution des cultures/sous-produits végétaux (USD)</t>
    </r>
  </si>
  <si>
    <r>
      <rPr>
        <sz val="11"/>
        <color rgb="FF000000"/>
        <rFont val="Calibri"/>
        <family val="2"/>
      </rPr>
      <t>Contribution des pâturages (USD)</t>
    </r>
  </si>
  <si>
    <r>
      <rPr>
        <sz val="11"/>
        <color rgb="FF000000"/>
        <rFont val="Calibri"/>
        <family val="2"/>
      </rPr>
      <t>Contribution des animaux/sous-produits de l’élevage (USD)</t>
    </r>
  </si>
  <si>
    <r>
      <rPr>
        <sz val="11"/>
        <color rgb="FF000000"/>
        <rFont val="Calibri"/>
        <family val="2"/>
      </rPr>
      <t>Contribution des arbres/produits ligneux ou arboricoles (USD)</t>
    </r>
  </si>
  <si>
    <r>
      <rPr>
        <sz val="12"/>
        <color rgb="FF000000"/>
        <rFont val="Calibri"/>
        <family val="2"/>
      </rPr>
      <t>Contribution de l’aquaculture/poissons (USD)</t>
    </r>
  </si>
  <si>
    <r>
      <rPr>
        <sz val="12"/>
        <color rgb="FF000000"/>
        <rFont val="Calibri"/>
        <family val="2"/>
      </rPr>
      <t>Contribution autres (USD)</t>
    </r>
  </si>
  <si>
    <r>
      <rPr>
        <sz val="11"/>
        <color rgb="FF000000"/>
        <rFont val="Calibri"/>
        <family val="2"/>
      </rPr>
      <t>Contribution des arbres/produits ligneux ou arboricoles (%)</t>
    </r>
  </si>
  <si>
    <r>
      <rPr>
        <sz val="12"/>
        <color rgb="FF000000"/>
        <rFont val="Calibri"/>
        <family val="2"/>
      </rPr>
      <t>Tableau 8.11 </t>
    </r>
  </si>
  <si>
    <r>
      <rPr>
        <sz val="12"/>
        <color rgb="FF000000"/>
        <rFont val="Calibri"/>
        <family val="2"/>
      </rPr>
      <t>Étape 11 – Vérifier si au moins deux des éléments ci-dessus contribuent à la production de l’exploitation</t>
    </r>
  </si>
  <si>
    <r>
      <rPr>
        <sz val="11"/>
        <color rgb="FF000000"/>
        <rFont val="Calibri"/>
        <family val="2"/>
      </rPr>
      <t>Critère 4 </t>
    </r>
  </si>
  <si>
    <r>
      <rPr>
        <sz val="12"/>
        <color rgb="FF000000"/>
        <rFont val="Calibri"/>
        <family val="2"/>
      </rPr>
      <t>Au moins deux éléments suivants contribuent à la production de l’exploitation : 1) cultures/pâturages ; 2) arbres ou produits ligneux ou arboricoles ; 3) bétail ou produits d’origine animale ; 4) poisson/aquaculture.</t>
    </r>
  </si>
  <si>
    <r>
      <rPr>
        <sz val="11"/>
        <color rgb="FF000000"/>
        <rFont val="Calibri"/>
        <family val="2"/>
      </rPr>
      <t>Tableau 8.12 </t>
    </r>
  </si>
  <si>
    <r>
      <rPr>
        <sz val="11"/>
        <color rgb="FF000000"/>
        <rFont val="Calibri"/>
        <family val="2"/>
      </rPr>
      <t>Étape 12 – Le tableau 8.12 présente la superficie agricole sur laquelle l’exploitation pratique une rotation des cultures ou une rotation culture/pâturage impliquant au moins deux cultures/pâturages de deux genres différents.</t>
    </r>
  </si>
  <si>
    <r>
      <rPr>
        <sz val="10"/>
        <color rgb="FF000000"/>
        <rFont val="Calibri"/>
        <family val="2"/>
      </rPr>
      <t>Superficie agricole sur laquelle l’exploitation pratique une rotation des cultures ou une rotation culture/pâturage impliquant au moins deux cultures/pâturages de deux genres différents (%)</t>
    </r>
  </si>
  <si>
    <r>
      <rPr>
        <sz val="12"/>
        <color rgb="FF000000"/>
        <rFont val="Calibri"/>
        <family val="2"/>
      </rPr>
      <t>Tableau 8.13 </t>
    </r>
  </si>
  <si>
    <r>
      <rPr>
        <sz val="12"/>
        <color rgb="FF000000"/>
        <rFont val="Calibri"/>
        <family val="2"/>
      </rPr>
      <t>Étape 13 – Vérifier si la superficie susmentionnée est supérieure à 80 %</t>
    </r>
  </si>
  <si>
    <r>
      <rPr>
        <sz val="10"/>
        <color rgb="FF000000"/>
        <rFont val="Calibri"/>
        <family val="2"/>
      </rPr>
      <t>La superficie agricole sur laquelle l’exploitation pratique une rotation des cultures ou une rotation culture/pâturage impliquant au moins deux cultures/pâturages de deux genres différents est supérieure à 80 %.</t>
    </r>
  </si>
  <si>
    <r>
      <rPr>
        <sz val="11"/>
        <color rgb="FF000000"/>
        <rFont val="Calibri"/>
        <family val="2"/>
      </rPr>
      <t>Critère 5 </t>
    </r>
  </si>
  <si>
    <r>
      <rPr>
        <sz val="12"/>
        <color rgb="FF000000"/>
        <rFont val="Calibri"/>
        <family val="2"/>
      </rPr>
      <t>Critère 6 : Le bétail comprend des races adaptées à l’échelle locale</t>
    </r>
  </si>
  <si>
    <r>
      <rPr>
        <sz val="12"/>
        <color rgb="FF000000"/>
        <rFont val="Calibri"/>
        <family val="2"/>
      </rPr>
      <t>Tableau 8.14 </t>
    </r>
  </si>
  <si>
    <r>
      <rPr>
        <sz val="11"/>
        <color rgb="FF000000"/>
        <rFont val="Calibri"/>
        <family val="2"/>
      </rPr>
      <t>Race</t>
    </r>
  </si>
  <si>
    <r>
      <rPr>
        <sz val="11"/>
        <color rgb="FF000000"/>
        <rFont val="Calibri"/>
        <family val="2"/>
      </rPr>
      <t>Race (nombre)</t>
    </r>
  </si>
  <si>
    <r>
      <rPr>
        <sz val="11"/>
        <color rgb="FF000000"/>
        <rFont val="Calibri"/>
        <family val="2"/>
      </rPr>
      <t>Race équine locale</t>
    </r>
  </si>
  <si>
    <r>
      <rPr>
        <sz val="11"/>
        <color rgb="FF000000"/>
        <rFont val="Calibri"/>
        <family val="2"/>
      </rPr>
      <t>Race bovine locale</t>
    </r>
  </si>
  <si>
    <r>
      <rPr>
        <sz val="12"/>
        <color rgb="FF000000"/>
        <rFont val="Calibri"/>
        <family val="2"/>
      </rPr>
      <t>Espèce animale</t>
    </r>
  </si>
  <si>
    <r>
      <rPr>
        <sz val="12"/>
        <color rgb="FF000000"/>
        <rFont val="Calibri"/>
        <family val="2"/>
      </rPr>
      <t>Espèce animale (nb)</t>
    </r>
  </si>
  <si>
    <r>
      <rPr>
        <sz val="12"/>
        <color rgb="FF000000"/>
        <rFont val="Calibri"/>
        <family val="2"/>
      </rPr>
      <t>Étape 14 – Identifier les races adaptées à l’échelle locale</t>
    </r>
  </si>
  <si>
    <r>
      <rPr>
        <sz val="12"/>
        <color rgb="FF000000"/>
        <rFont val="Calibri"/>
        <family val="2"/>
      </rPr>
      <t>Étape 15 – Vérifier si l’exploitation possède des races adaptées à l’échelle locale.</t>
    </r>
  </si>
  <si>
    <r>
      <rPr>
        <sz val="12"/>
        <color rgb="FF000000"/>
        <rFont val="Calibri"/>
        <family val="2"/>
      </rPr>
      <t>Tableau 8.15 </t>
    </r>
  </si>
  <si>
    <r>
      <rPr>
        <sz val="12"/>
        <color rgb="FF000000"/>
        <rFont val="Calibri"/>
        <family val="2"/>
      </rPr>
      <t xml:space="preserve"> L’exploitation possède des races adaptées à l’échelle locale</t>
    </r>
  </si>
  <si>
    <r>
      <rPr>
        <sz val="11"/>
        <color rgb="FF000000"/>
        <rFont val="Calibri"/>
        <family val="2"/>
      </rPr>
      <t>Critère 6 </t>
    </r>
  </si>
  <si>
    <r>
      <rPr>
        <sz val="12"/>
        <color rgb="FF000000"/>
        <rFont val="Calibri"/>
        <family val="2"/>
      </rPr>
      <t>Étape 16 – Compter le nombre de critères remplis par l’exploitation</t>
    </r>
  </si>
  <si>
    <r>
      <rPr>
        <sz val="12"/>
        <color rgb="FF000000"/>
        <rFont val="Calibri"/>
        <family val="2"/>
      </rPr>
      <t>Tableau 8.16 </t>
    </r>
  </si>
  <si>
    <r>
      <rPr>
        <sz val="12"/>
        <color rgb="FF000000"/>
        <rFont val="Calibri"/>
        <family val="2"/>
      </rPr>
      <t>Étape 17 – Classer l’exploitation en fonction des critères de durabilité</t>
    </r>
  </si>
  <si>
    <r>
      <rPr>
        <sz val="12"/>
        <color rgb="FF00B050"/>
        <rFont val="Calibri"/>
        <family val="2"/>
      </rPr>
      <t>Vert (souhaitable) : l’exploitation agricole satisfait au moins trois des critères ci-dessus.</t>
    </r>
  </si>
  <si>
    <r>
      <rPr>
        <sz val="12"/>
        <color rgb="FFFFC000"/>
        <rFont val="Calibri"/>
        <family val="2"/>
      </rPr>
      <t>Jaune (acceptable) : l’exploitation agricole satisfait au moins un des critères ci-dessus.</t>
    </r>
  </si>
  <si>
    <r>
      <rPr>
        <sz val="12"/>
        <color rgb="FFFF0000"/>
        <rFont val="Calibri"/>
        <family val="2"/>
      </rPr>
      <t>Rouge (non durable) : l’exploitation agricole ne satisfait aucun des critères ci-dessus.</t>
    </r>
  </si>
  <si>
    <r>
      <rPr>
        <sz val="12"/>
        <color rgb="FF00B050"/>
        <rFont val="Calibri"/>
        <family val="2"/>
      </rPr>
      <t>Vert (souhaitable) : l’exploitation agricole satisfait au moins deux des critères ci-dessus.</t>
    </r>
  </si>
  <si>
    <r>
      <rPr>
        <sz val="12"/>
        <color rgb="FFFFC000"/>
        <rFont val="Calibri"/>
        <family val="2"/>
      </rPr>
      <t>Jaune (acceptable) : l’exploitation agricole satisfait un des critères ci-dessus.</t>
    </r>
  </si>
  <si>
    <r>
      <rPr>
        <sz val="11"/>
        <color rgb="FF000000"/>
        <rFont val="Calibri"/>
        <family val="2"/>
      </rPr>
      <t>Tableau 8.17 </t>
    </r>
  </si>
  <si>
    <r>
      <rPr>
        <sz val="11"/>
        <color rgb="FF000000"/>
        <rFont val="Calibri"/>
        <family val="2"/>
      </rPr>
      <t>Nombre total de pratiques respectueuses de la biodiversité</t>
    </r>
  </si>
  <si>
    <r>
      <rPr>
        <sz val="12"/>
        <color rgb="FF000000"/>
        <rFont val="Calibri"/>
        <family val="2"/>
      </rPr>
      <t>Étape 18 – Associer le niveau de durabilité à la superficie agricole de chaque exploitation (mesurée en hectares)</t>
    </r>
  </si>
  <si>
    <r>
      <rPr>
        <sz val="11"/>
        <color rgb="FF000000"/>
        <rFont val="Calibri"/>
        <family val="2"/>
      </rPr>
      <t>Tableau 8.18 </t>
    </r>
  </si>
  <si>
    <r>
      <rPr>
        <sz val="12"/>
        <color rgb="FF000000"/>
        <rFont val="Calibri"/>
        <family val="2"/>
      </rPr>
      <t>Étape 19 – Additionner les superficies agricoles relevant de chaque niveau de durabilité et diviser par la superficie agricole totale</t>
    </r>
  </si>
  <si>
    <r>
      <rPr>
        <sz val="11"/>
        <color rgb="FF000000"/>
        <rFont val="Calibri"/>
        <family val="2"/>
      </rPr>
      <t>Tableau 8.19 </t>
    </r>
  </si>
  <si>
    <r>
      <rPr>
        <sz val="12"/>
        <color rgb="FF000000"/>
        <rFont val="Calibri"/>
        <family val="2"/>
      </rPr>
      <t>NA</t>
    </r>
  </si>
  <si>
    <r>
      <rPr>
        <sz val="11"/>
        <color rgb="FF000000"/>
        <rFont val="Calibri"/>
        <family val="2"/>
      </rPr>
      <t>Pds</t>
    </r>
  </si>
  <si>
    <r>
      <rPr>
        <sz val="11"/>
        <color rgb="FF000000"/>
        <rFont val="Calibri"/>
        <family val="2"/>
      </rPr>
      <t>pds.personne</t>
    </r>
  </si>
  <si>
    <r>
      <rPr>
        <sz val="11"/>
        <color rgb="FF000000"/>
        <rFont val="Calibri"/>
        <family val="2"/>
      </rPr>
      <t>Urbain/rural</t>
    </r>
  </si>
  <si>
    <r>
      <rPr>
        <sz val="12"/>
        <color rgb="FF000000"/>
        <rFont val="Calibri"/>
        <family val="2"/>
      </rPr>
      <t>Statistiques items</t>
    </r>
  </si>
  <si>
    <r>
      <rPr>
        <sz val="12"/>
        <color rgb="FF333333"/>
        <rFont val="Calibri"/>
        <family val="2"/>
      </rPr>
      <t>S.E.</t>
    </r>
  </si>
  <si>
    <r>
      <rPr>
        <sz val="12"/>
        <color rgb="FF333333"/>
        <rFont val="Calibri"/>
        <family val="2"/>
      </rPr>
      <t>Infit</t>
    </r>
  </si>
  <si>
    <r>
      <rPr>
        <sz val="12"/>
        <color rgb="FF333333"/>
        <rFont val="Calibri"/>
        <family val="2"/>
      </rPr>
      <t>S.E.Infit</t>
    </r>
  </si>
  <si>
    <r>
      <rPr>
        <sz val="12"/>
        <color rgb="FF333333"/>
        <rFont val="Calibri"/>
        <family val="2"/>
      </rPr>
      <t>Outfit</t>
    </r>
  </si>
  <si>
    <r>
      <rPr>
        <sz val="12"/>
        <color rgb="FF333333"/>
        <rFont val="Calibri"/>
        <family val="2"/>
      </rPr>
      <t>N_Yes_Compl</t>
    </r>
  </si>
  <si>
    <r>
      <rPr>
        <sz val="12"/>
        <color rgb="FF333333"/>
        <rFont val="Calibri"/>
        <family val="2"/>
      </rPr>
      <t>N_miss_if_any_valid</t>
    </r>
  </si>
  <si>
    <r>
      <rPr>
        <sz val="12"/>
        <color rgb="FF333333"/>
        <rFont val="Calibri"/>
        <family val="2"/>
      </rPr>
      <t>Ateless</t>
    </r>
  </si>
  <si>
    <r>
      <rPr>
        <sz val="12"/>
        <color rgb="FF333333"/>
        <rFont val="Calibri"/>
        <family val="2"/>
      </rPr>
      <t>Runout</t>
    </r>
  </si>
  <si>
    <r>
      <rPr>
        <sz val="12"/>
        <color rgb="FF333333"/>
        <rFont val="Calibri"/>
        <family val="2"/>
      </rPr>
      <t>WhlDay</t>
    </r>
  </si>
  <si>
    <r>
      <rPr>
        <sz val="12"/>
        <color rgb="FF000000"/>
        <rFont val="Calibri"/>
        <family val="2"/>
      </rPr>
      <t>Score.brut</t>
    </r>
  </si>
  <si>
    <r>
      <rPr>
        <sz val="12"/>
        <color rgb="FF000000"/>
        <rFont val="Calibri"/>
        <family val="2"/>
      </rPr>
      <t>Erreur</t>
    </r>
  </si>
  <si>
    <r>
      <rPr>
        <sz val="12"/>
        <color rgb="FF000000"/>
        <rFont val="Calibri"/>
        <family val="2"/>
      </rPr>
      <t>N_pdr</t>
    </r>
  </si>
  <si>
    <r>
      <rPr>
        <sz val="11"/>
        <color rgb="FF000000"/>
        <rFont val="Calibri"/>
        <family val="2"/>
      </rPr>
      <t>Score brut</t>
    </r>
  </si>
  <si>
    <r>
      <rPr>
        <sz val="11"/>
        <color rgb="FF000000"/>
        <rFont val="Calibri"/>
        <family val="2"/>
      </rPr>
      <t>Pourcentage d’individus</t>
    </r>
  </si>
  <si>
    <r>
      <rPr>
        <sz val="11"/>
        <color rgb="FF000000"/>
        <rFont val="Calibri"/>
        <family val="2"/>
      </rPr>
      <t>Probabilité (mod+grave)</t>
    </r>
  </si>
  <si>
    <r>
      <rPr>
        <sz val="11"/>
        <color rgb="FF000000"/>
        <rFont val="Calibri"/>
        <family val="2"/>
      </rPr>
      <t>Probabilité (grave)</t>
    </r>
  </si>
  <si>
    <r>
      <rPr>
        <sz val="12"/>
        <color rgb="FF000000"/>
        <rFont val="Calibri"/>
        <family val="2"/>
      </rPr>
      <t>Tableau 10.5 </t>
    </r>
  </si>
  <si>
    <r>
      <rPr>
        <sz val="12"/>
        <color rgb="FF000000"/>
        <rFont val="Calibri"/>
        <family val="2"/>
      </rPr>
      <t>Tableau 10.6 </t>
    </r>
  </si>
  <si>
    <r>
      <rPr>
        <sz val="12"/>
        <color rgb="FF000000"/>
        <rFont val="Calibri"/>
        <family val="2"/>
      </rPr>
      <t>- La FIES dans les 8 premières colonnes, codée comme suit : 1=Oui ; 0=Non ; NA=Données manquantes</t>
    </r>
  </si>
  <si>
    <r>
      <rPr>
        <sz val="12"/>
        <color rgb="FF000000"/>
        <rFont val="Calibri"/>
        <family val="2"/>
      </rPr>
      <t>- Poids d’échantillonnage des ménages dans la 9</t>
    </r>
    <r>
      <rPr>
        <vertAlign val="superscript"/>
        <sz val="12"/>
        <color rgb="FF000000"/>
        <rFont val="Calibri"/>
        <family val="2"/>
      </rPr>
      <t>e</t>
    </r>
    <r>
      <rPr>
        <sz val="12"/>
        <color rgb="FF000000"/>
        <rFont val="Calibri"/>
        <family val="2"/>
      </rPr>
      <t> colonne (NA si pas disponible)</t>
    </r>
  </si>
  <si>
    <r>
      <rPr>
        <sz val="12"/>
        <color rgb="FF000000"/>
        <rFont val="Calibri"/>
        <family val="2"/>
      </rPr>
      <t>- Poids d’échantillonnage individuels dans la 10</t>
    </r>
    <r>
      <rPr>
        <vertAlign val="superscript"/>
        <sz val="12"/>
        <color rgb="FF000000"/>
        <rFont val="Calibri"/>
        <family val="2"/>
      </rPr>
      <t>e</t>
    </r>
    <r>
      <rPr>
        <sz val="12"/>
        <color rgb="FF000000"/>
        <rFont val="Calibri"/>
        <family val="2"/>
      </rPr>
      <t> colonne (NA si pas disponible)</t>
    </r>
  </si>
  <si>
    <r>
      <rPr>
        <sz val="12"/>
        <color rgb="FF000000"/>
        <rFont val="Calibri"/>
        <family val="2"/>
      </rPr>
      <t>- Variable urbain/rural dans la 11</t>
    </r>
    <r>
      <rPr>
        <vertAlign val="superscript"/>
        <sz val="12"/>
        <color rgb="FF000000"/>
        <rFont val="Calibri"/>
        <family val="2"/>
      </rPr>
      <t>e</t>
    </r>
    <r>
      <rPr>
        <sz val="12"/>
        <color rgb="FF000000"/>
        <rFont val="Calibri"/>
        <family val="2"/>
      </rPr>
      <t> colonne (NA si pas disponible)</t>
    </r>
  </si>
  <si>
    <r>
      <rPr>
        <sz val="12"/>
        <color rgb="FF000000"/>
        <rFont val="Calibri"/>
        <family val="2"/>
      </rPr>
      <t>- Variable régionale dans la 12</t>
    </r>
    <r>
      <rPr>
        <vertAlign val="superscript"/>
        <sz val="12"/>
        <color rgb="FF000000"/>
        <rFont val="Calibri"/>
        <family val="2"/>
      </rPr>
      <t>e</t>
    </r>
    <r>
      <rPr>
        <sz val="12"/>
        <color rgb="FF000000"/>
        <rFont val="Calibri"/>
        <family val="2"/>
      </rPr>
      <t> colonne (NA si pas disponible)</t>
    </r>
  </si>
  <si>
    <r>
      <rPr>
        <sz val="12"/>
        <color rgb="FF000000"/>
        <rFont val="Calibri"/>
        <family val="2"/>
      </rPr>
      <t>Étape 6 – Créer un fichier Excel en format CSV suivant la structure décrite ci-dessous :</t>
    </r>
  </si>
  <si>
    <r>
      <rPr>
        <sz val="12"/>
        <color rgb="FF000000"/>
        <rFont val="Calibri"/>
        <family val="2"/>
      </rPr>
      <t xml:space="preserve">Étape 7 – Aller sur le site de la FIES App </t>
    </r>
    <r>
      <rPr>
        <u/>
        <sz val="12"/>
        <color rgb="FF4472C4"/>
        <rFont val="Calibri"/>
        <family val="2"/>
      </rPr>
      <t>https://fies.shinyapps.io/ExtendedApp/</t>
    </r>
    <r>
      <rPr>
        <sz val="12"/>
        <color rgb="FF000000"/>
        <rFont val="Calibri"/>
        <family val="2"/>
      </rPr>
      <t xml:space="preserve"> et suivre toutes les étapes, en s’aidant du manuel </t>
    </r>
    <r>
      <rPr>
        <u/>
        <sz val="12"/>
        <color rgb="FF4472C4"/>
        <rFont val="Calibri"/>
        <family val="2"/>
      </rPr>
      <t>https://www.dropbox.com/s/b7vju58yggbgbyk/Manual_Shiny.pdf?dl=0</t>
    </r>
  </si>
  <si>
    <r>
      <rPr>
        <sz val="12"/>
        <color rgb="FF000000"/>
        <rFont val="Calibri"/>
        <family val="2"/>
      </rPr>
      <t>(seules les plus importantes sont indiquées ici)</t>
    </r>
  </si>
  <si>
    <r>
      <rPr>
        <sz val="12"/>
        <color rgb="FF000000"/>
        <rFont val="Calibri"/>
        <family val="2"/>
      </rPr>
      <t>Calculer la gravité – Théorie des réponses aux items (TRI) (le paramètre le moins grave est « worried », et le plus grave est « whlday »)</t>
    </r>
  </si>
  <si>
    <r>
      <rPr>
        <sz val="12"/>
        <color rgb="FF000000"/>
        <rFont val="Calibri"/>
        <family val="2"/>
      </rPr>
      <t>Plus un item est grave, moins les déclarants sont susceptibles de le déclarer.</t>
    </r>
  </si>
  <si>
    <r>
      <rPr>
        <sz val="11"/>
        <color rgb="FF000000"/>
        <rFont val="Calibri"/>
        <family val="2"/>
      </rPr>
      <t>Tableau 10.7 </t>
    </r>
  </si>
  <si>
    <r>
      <rPr>
        <sz val="12"/>
        <color rgb="FF000000"/>
        <rFont val="Calibri"/>
        <family val="2"/>
      </rPr>
      <t>Tableau 10.8 </t>
    </r>
  </si>
  <si>
    <r>
      <rPr>
        <sz val="12"/>
        <color rgb="FF000000"/>
        <rFont val="Calibri"/>
        <family val="2"/>
      </rPr>
      <t xml:space="preserve">Étape 9 – Télécharger le modèle Excel créé par l’équipe FIES à l’adresse </t>
    </r>
    <r>
      <rPr>
        <u/>
        <sz val="12"/>
        <color rgb="FF0070C0"/>
        <rFont val="Calibri"/>
        <family val="2"/>
      </rPr>
      <t>http://www.fao.org/in-action/voices-of-the-hungry/analyze-data/fr/</t>
    </r>
  </si>
  <si>
    <r>
      <rPr>
        <sz val="12"/>
        <color rgb="FF000000"/>
        <rFont val="Calibri"/>
        <family val="2"/>
      </rPr>
      <t>Tableau 10.9 </t>
    </r>
  </si>
  <si>
    <r>
      <rPr>
        <sz val="12"/>
        <color rgb="FF000000"/>
        <rFont val="Calibri"/>
        <family val="2"/>
      </rPr>
      <t>Étape 10 – Associer la probabilité d’insécurité alimentaire modérée+grave/grave pour chaque exploitation, à partir du score brut relatif.</t>
    </r>
  </si>
  <si>
    <r>
      <rPr>
        <sz val="12"/>
        <color rgb="FF000000"/>
        <rFont val="Calibri"/>
        <family val="2"/>
      </rPr>
      <t>Tableau 10.10 </t>
    </r>
  </si>
  <si>
    <r>
      <rPr>
        <sz val="12"/>
        <color rgb="FFFF0000"/>
        <rFont val="Calibri"/>
        <family val="2"/>
      </rPr>
      <t>Rouge (non durable) : (Insécurité alimentaire grave) si la probabilité que le ménage de l’exploitant souffre d’insécurité alimentaire grave est supérieure à 0,5.</t>
    </r>
  </si>
  <si>
    <r>
      <rPr>
        <sz val="12"/>
        <color rgb="FF000000"/>
        <rFont val="Calibri"/>
        <family val="2"/>
      </rPr>
      <t>Étape 11 – Classer l’exploitation en fonction des critères de durabilité</t>
    </r>
  </si>
  <si>
    <r>
      <rPr>
        <sz val="12"/>
        <color rgb="FF000000"/>
        <rFont val="Calibri"/>
        <family val="2"/>
      </rPr>
      <t>Tableau 10.11 </t>
    </r>
  </si>
  <si>
    <r>
      <rPr>
        <sz val="12"/>
        <color rgb="FF000000"/>
        <rFont val="Calibri"/>
        <family val="2"/>
      </rPr>
      <t>Étape 12 – Associer le niveau de durabilité à la superficie agricole de chaque exploitation (mesurée en hectares)</t>
    </r>
  </si>
  <si>
    <r>
      <rPr>
        <sz val="11"/>
        <color rgb="FF000000"/>
        <rFont val="Calibri"/>
        <family val="2"/>
      </rPr>
      <t>Tableau 10.12 </t>
    </r>
  </si>
  <si>
    <r>
      <rPr>
        <sz val="12"/>
        <color rgb="FF000000"/>
        <rFont val="Calibri"/>
        <family val="2"/>
      </rPr>
      <t>Étape 13 – Additionner les superficies agricoles relevant de chaque niveau de durabilité et diviser par la superficie agricole totale</t>
    </r>
  </si>
  <si>
    <r>
      <rPr>
        <sz val="11"/>
        <color rgb="FF000000"/>
        <rFont val="Calibri"/>
        <family val="2"/>
      </rPr>
      <t>Tableau 10.13 </t>
    </r>
  </si>
  <si>
    <r>
      <rPr>
        <sz val="11"/>
        <color rgb="FF00B050"/>
        <rFont val="Calibri"/>
        <family val="2"/>
      </rPr>
      <t>Vert (souhaitable) : RNE au-dessus de zéro au cours des trois dernières années</t>
    </r>
  </si>
  <si>
    <r>
      <rPr>
        <sz val="11"/>
        <color rgb="FFFFC000"/>
        <rFont val="Calibri"/>
        <family val="2"/>
      </rPr>
      <t>Jaune (acceptable) : RNE au-dessus de zéro pendant au moins une des trois dernières années</t>
    </r>
  </si>
  <si>
    <r>
      <rPr>
        <sz val="11"/>
        <color rgb="FFFF0000"/>
        <rFont val="Calibri"/>
        <family val="2"/>
      </rPr>
      <t>Rouge (non durable) : RNE en dessous de zéro au cours des trois dernières années</t>
    </r>
  </si>
  <si>
    <r>
      <rPr>
        <sz val="11"/>
        <color rgb="FF000000"/>
        <rFont val="Calibri"/>
        <family val="2"/>
      </rPr>
      <t>Nombre de fois où l’exploitation a été rentable</t>
    </r>
  </si>
  <si>
    <r>
      <rPr>
        <sz val="11"/>
        <color rgb="FF000000"/>
        <rFont val="Calibri"/>
        <family val="2"/>
      </rPr>
      <t>Il est recommandé de ne recourir à cette option simplifiée que lorsque les deux autres ne peuvent être utilisées</t>
    </r>
  </si>
  <si>
    <r>
      <rPr>
        <sz val="11"/>
        <color rgb="FF000000"/>
        <rFont val="Calibri"/>
        <family val="2"/>
      </rPr>
      <t xml:space="preserve">(en devise locale) </t>
    </r>
  </si>
  <si>
    <r>
      <rPr>
        <sz val="11"/>
        <color rgb="FF000000"/>
        <rFont val="Calibri"/>
        <family val="2"/>
      </rPr>
      <t>VPEH</t>
    </r>
  </si>
  <si>
    <r>
      <rPr>
        <sz val="11"/>
        <color rgb="FF000000"/>
        <rFont val="Calibri"/>
        <family val="2"/>
      </rPr>
      <t>Tableau 1.8a – Catégorie 2 : Production animale, secteur des ménages, irrigation</t>
    </r>
  </si>
  <si>
    <r>
      <rPr>
        <sz val="12"/>
        <color rgb="FF000000"/>
        <rFont val="Calibri"/>
        <family val="2"/>
      </rPr>
      <t>Tableau 1.8b – Seuils de durabilité pour la catégorie 2 : Production animale, secteur des ménages, irrigation</t>
    </r>
  </si>
  <si>
    <r>
      <rPr>
        <sz val="12"/>
        <color rgb="FF333333"/>
        <rFont val="Calibri"/>
        <family val="2"/>
      </rPr>
      <t>Gravité (paramètres de difficulté)</t>
    </r>
  </si>
  <si>
    <r>
      <rPr>
        <sz val="12"/>
        <color rgb="FF000000"/>
        <rFont val="Calibri"/>
        <family val="2"/>
      </rPr>
      <t>Gravité (paramètres de capacité)</t>
    </r>
  </si>
  <si>
    <r>
      <rPr>
        <b/>
        <sz val="11"/>
        <color rgb="FF000000"/>
        <rFont val="Calibri"/>
        <family val="2"/>
      </rPr>
      <t>Valeur de la production de l’exploitation par hectare</t>
    </r>
  </si>
  <si>
    <r>
      <rPr>
        <b/>
        <sz val="11"/>
        <color rgb="FF000000"/>
        <rFont val="Calibri"/>
        <family val="2"/>
      </rPr>
      <t>Revenu agricole net</t>
    </r>
  </si>
  <si>
    <r>
      <rPr>
        <b/>
        <sz val="11"/>
        <color rgb="FF000000"/>
        <rFont val="Calibri"/>
        <family val="2"/>
      </rPr>
      <t>Mécanismes d’atténuation des risques</t>
    </r>
  </si>
  <si>
    <r>
      <rPr>
        <b/>
        <sz val="11"/>
        <color rgb="FF000000"/>
        <rFont val="Calibri"/>
        <family val="2"/>
      </rPr>
      <t>Ampleur de la dégradation des sols</t>
    </r>
  </si>
  <si>
    <r>
      <rPr>
        <b/>
        <sz val="11"/>
        <color rgb="FF000000"/>
        <rFont val="Calibri"/>
        <family val="2"/>
      </rPr>
      <t>Variation de la disponibilité de l’eau</t>
    </r>
  </si>
  <si>
    <r>
      <rPr>
        <b/>
        <sz val="11"/>
        <color rgb="FF000000"/>
        <rFont val="Calibri"/>
        <family val="2"/>
      </rPr>
      <t>Gestion des engrais</t>
    </r>
  </si>
  <si>
    <r>
      <rPr>
        <b/>
        <sz val="11"/>
        <color rgb="FF000000"/>
        <rFont val="Calibri"/>
        <family val="2"/>
      </rPr>
      <t>Gestion des pesticides</t>
    </r>
  </si>
  <si>
    <r>
      <rPr>
        <b/>
        <sz val="11"/>
        <color rgb="FF000000"/>
        <rFont val="Calibri"/>
        <family val="2"/>
      </rPr>
      <t>Recours à des pratiques respectueuses de la biodiversité</t>
    </r>
  </si>
  <si>
    <r>
      <rPr>
        <b/>
        <sz val="11"/>
        <color rgb="FF000000"/>
        <rFont val="Calibri"/>
        <family val="2"/>
      </rPr>
      <t>Taux de rémunération dans le secteur agricole</t>
    </r>
  </si>
  <si>
    <r>
      <rPr>
        <b/>
        <sz val="11"/>
        <color rgb="FF000000"/>
        <rFont val="Calibri"/>
        <family val="2"/>
      </rPr>
      <t>Échelle de mesure du sentiment d’insécurité alimentaire</t>
    </r>
  </si>
  <si>
    <r>
      <rPr>
        <b/>
        <sz val="11"/>
        <color rgb="FF000000"/>
        <rFont val="Calibri"/>
        <family val="2"/>
      </rPr>
      <t>Garantie des droits fonciers</t>
    </r>
  </si>
  <si>
    <r>
      <rPr>
        <sz val="12"/>
        <color rgb="FF000000"/>
        <rFont val="Calibri"/>
        <family val="2"/>
      </rPr>
      <t>76,1 % de la superficie agricole du pays est non durable.</t>
    </r>
  </si>
  <si>
    <r>
      <rPr>
        <sz val="11"/>
        <color rgb="FF000000"/>
        <rFont val="Calibri"/>
        <family val="2"/>
      </rPr>
      <t xml:space="preserve">Option avancée </t>
    </r>
  </si>
  <si>
    <r>
      <rPr>
        <sz val="11"/>
        <color rgb="FF000000"/>
        <rFont val="Calibri"/>
        <family val="2"/>
      </rPr>
      <t>NFI = Revenu agricole net total (« Total Net Farm Income » en anglais)</t>
    </r>
  </si>
  <si>
    <r>
      <rPr>
        <sz val="11"/>
        <color rgb="FF000000"/>
        <rFont val="Calibri"/>
        <family val="2"/>
      </rPr>
      <t xml:space="preserve">CR = Recettes monétaires agricoles totales (« Total farm cash receipts » en anglais), y compris les paiements directs au titre des programmes </t>
    </r>
  </si>
  <si>
    <r>
      <rPr>
        <sz val="11"/>
        <color rgb="FF000000"/>
        <rFont val="Calibri"/>
        <family val="2"/>
      </rPr>
      <t>Yk = Revenus en nature (« Income in kind » en anglais)</t>
    </r>
  </si>
  <si>
    <r>
      <rPr>
        <sz val="11"/>
        <color rgb="FF000000"/>
        <rFont val="Calibri"/>
        <family val="2"/>
      </rPr>
      <t>OE = Dépenses d’exploitation totales après remises (y compris coût de la main-d’œuvre) (« Total operating expenses » en anglais)</t>
    </r>
  </si>
  <si>
    <r>
      <rPr>
        <sz val="11"/>
        <color rgb="FF000000"/>
        <rFont val="Calibri"/>
        <family val="2"/>
      </rPr>
      <t>Dep = Amortissement (« Depreciation » en anglais)</t>
    </r>
  </si>
  <si>
    <r>
      <rPr>
        <sz val="11"/>
        <color rgb="FF000000"/>
        <rFont val="Calibri"/>
        <family val="2"/>
      </rPr>
      <t xml:space="preserve">Calculer le revenu agricole net à l’aide de la formule suivante : </t>
    </r>
    <r>
      <rPr>
        <b/>
        <sz val="11"/>
        <color rgb="FF000000"/>
        <rFont val="Calibri"/>
        <family val="2"/>
      </rPr>
      <t>NFI = CR+Yk-OE-Dep+∆In</t>
    </r>
  </si>
  <si>
    <r>
      <rPr>
        <sz val="11"/>
        <color rgb="FF000000"/>
        <rFont val="Calibri"/>
        <family val="2"/>
      </rPr>
      <t>Δ Inv = Valeur de la variation des stocks</t>
    </r>
  </si>
  <si>
    <r>
      <rPr>
        <sz val="11"/>
        <color rgb="FF000000"/>
        <rFont val="Calibri"/>
        <family val="2"/>
      </rPr>
      <t>Main-d’œuvre en nature</t>
    </r>
  </si>
  <si>
    <r>
      <rPr>
        <sz val="11"/>
        <color rgb="FF000000"/>
        <rFont val="Calibri"/>
        <family val="2"/>
      </rPr>
      <t>Impôts</t>
    </r>
  </si>
  <si>
    <r>
      <rPr>
        <sz val="11"/>
        <color rgb="FF000000"/>
        <rFont val="Calibri"/>
        <family val="2"/>
      </rPr>
      <t>Frais d’amortissement</t>
    </r>
  </si>
  <si>
    <r>
      <rPr>
        <sz val="11"/>
        <color rgb="FF000000"/>
        <rFont val="Calibri"/>
        <family val="2"/>
      </rPr>
      <t>Salaires en espèces</t>
    </r>
  </si>
  <si>
    <r>
      <rPr>
        <sz val="11"/>
        <color rgb="FF000000"/>
        <rFont val="Calibri"/>
        <family val="2"/>
      </rPr>
      <t>Coût des engrais</t>
    </r>
  </si>
  <si>
    <r>
      <rPr>
        <sz val="11"/>
        <color rgb="FF000000"/>
        <rFont val="Calibri"/>
        <family val="2"/>
      </rPr>
      <t>Coût des pesticides</t>
    </r>
  </si>
  <si>
    <r>
      <rPr>
        <sz val="11"/>
        <color rgb="FF000000"/>
        <rFont val="Calibri"/>
        <family val="2"/>
      </rPr>
      <t>Coût des carburants</t>
    </r>
  </si>
  <si>
    <r>
      <rPr>
        <sz val="11"/>
        <color rgb="FF000000"/>
        <rFont val="Calibri"/>
        <family val="2"/>
      </rPr>
      <t>Coût de l’électricité</t>
    </r>
  </si>
  <si>
    <r>
      <rPr>
        <sz val="11"/>
        <color rgb="FF000000"/>
        <rFont val="Calibri"/>
        <family val="2"/>
      </rPr>
      <t>Coût de l’alimentation animale</t>
    </r>
  </si>
  <si>
    <r>
      <rPr>
        <sz val="11"/>
        <color rgb="FF000000"/>
        <rFont val="Calibri"/>
        <family val="2"/>
      </rPr>
      <t>Coût de l’irrigation</t>
    </r>
  </si>
  <si>
    <r>
      <rPr>
        <sz val="11"/>
        <color rgb="FF000000"/>
        <rFont val="Calibri"/>
        <family val="2"/>
      </rPr>
      <t>Valeur de la production</t>
    </r>
  </si>
  <si>
    <r>
      <rPr>
        <sz val="11"/>
        <color rgb="FF000000"/>
        <rFont val="Calibri"/>
        <family val="2"/>
      </rPr>
      <t>Paiements directs au titre des programmes</t>
    </r>
  </si>
  <si>
    <r>
      <rPr>
        <sz val="11"/>
        <color rgb="FF000000"/>
        <rFont val="Calibri"/>
        <family val="2"/>
      </rPr>
      <t xml:space="preserve">Revenus en nature </t>
    </r>
  </si>
  <si>
    <r>
      <rPr>
        <sz val="11"/>
        <color rgb="FF000000"/>
        <rFont val="Calibri"/>
        <family val="2"/>
      </rPr>
      <t>Valeur de la variation des stocks</t>
    </r>
  </si>
  <si>
    <r>
      <rPr>
        <sz val="11"/>
        <color rgb="FF000000"/>
        <rFont val="Calibri"/>
        <family val="2"/>
      </rPr>
      <t>Option simplifiée (1) : l’amortissement et la valeur de la variation des stocks ne sont pas pris en compte</t>
    </r>
  </si>
  <si>
    <r>
      <rPr>
        <sz val="11"/>
        <color rgb="FF000000"/>
        <rFont val="Calibri"/>
        <family val="2"/>
      </rPr>
      <t>Option simplifiée (2) – fondée sur les déclarations de l’agriculteur concernant la rentabilité de l’exploitation agricole au cours des trois dernières années civiles</t>
    </r>
  </si>
  <si>
    <r>
      <rPr>
        <sz val="12"/>
        <color rgb="FF000000"/>
        <rFont val="Calibri"/>
        <family val="2"/>
      </rPr>
      <t>Tableau 1.5</t>
    </r>
  </si>
  <si>
    <r>
      <rPr>
        <sz val="11"/>
        <color rgb="FF000000"/>
        <rFont val="Calibri"/>
        <family val="2"/>
      </rPr>
      <t>Coût année 1</t>
    </r>
  </si>
  <si>
    <r>
      <rPr>
        <sz val="11"/>
        <color rgb="FF000000"/>
        <rFont val="Calibri"/>
        <family val="2"/>
      </rPr>
      <t>Coût année 2</t>
    </r>
  </si>
  <si>
    <r>
      <rPr>
        <sz val="11"/>
        <color rgb="FF000000"/>
        <rFont val="Calibri"/>
        <family val="2"/>
      </rPr>
      <t>Coût année 3</t>
    </r>
  </si>
  <si>
    <r>
      <rPr>
        <sz val="11"/>
        <color rgb="FF000000"/>
        <rFont val="Calibri"/>
        <family val="2"/>
      </rPr>
      <t>Production Année 1</t>
    </r>
  </si>
  <si>
    <r>
      <rPr>
        <sz val="11"/>
        <color rgb="FF000000"/>
        <rFont val="Calibri"/>
        <family val="2"/>
      </rPr>
      <t>Production Année 2</t>
    </r>
  </si>
  <si>
    <r>
      <rPr>
        <sz val="11"/>
        <color rgb="FF000000"/>
        <rFont val="Calibri"/>
        <family val="2"/>
      </rPr>
      <t>Production Année 3</t>
    </r>
  </si>
  <si>
    <r>
      <rPr>
        <sz val="11"/>
        <color rgb="FF000000"/>
        <rFont val="Calibri"/>
        <family val="2"/>
      </rPr>
      <t>RNE Année 1</t>
    </r>
  </si>
  <si>
    <r>
      <rPr>
        <sz val="11"/>
        <color rgb="FF000000"/>
        <rFont val="Calibri"/>
        <family val="2"/>
      </rPr>
      <t>RNE Année 2</t>
    </r>
  </si>
  <si>
    <r>
      <rPr>
        <sz val="11"/>
        <color rgb="FF000000"/>
        <rFont val="Calibri"/>
        <family val="2"/>
      </rPr>
      <t>RNE Année 3</t>
    </r>
  </si>
  <si>
    <r>
      <rPr>
        <sz val="11"/>
        <color rgb="FF000000"/>
        <rFont val="Calibri"/>
        <family val="2"/>
      </rPr>
      <t xml:space="preserve">Calculer le revenu agricole net à l’aide de la formule suivante : </t>
    </r>
    <r>
      <rPr>
        <b/>
        <sz val="11"/>
        <color rgb="FF000000"/>
        <rFont val="Calibri"/>
        <family val="2"/>
      </rPr>
      <t>NFI= CR+Yk-OE</t>
    </r>
  </si>
  <si>
    <r>
      <rPr>
        <sz val="11"/>
        <color rgb="FF000000"/>
        <rFont val="Calibri"/>
        <family val="2"/>
      </rPr>
      <t>Coût année T</t>
    </r>
  </si>
  <si>
    <r>
      <rPr>
        <sz val="11"/>
        <color rgb="FF000000"/>
        <rFont val="Calibri"/>
        <family val="2"/>
      </rPr>
      <t>Coût année T-1</t>
    </r>
  </si>
  <si>
    <r>
      <rPr>
        <sz val="11"/>
        <color rgb="FF000000"/>
        <rFont val="Calibri"/>
        <family val="2"/>
      </rPr>
      <t>Coût année T-2</t>
    </r>
  </si>
  <si>
    <r>
      <rPr>
        <sz val="12"/>
        <color rgb="FF000000"/>
        <rFont val="Calibri"/>
        <family val="2"/>
      </rPr>
      <t>Étape 1 – Calculer la superficie totale de l’exploitation en hectares.</t>
    </r>
  </si>
  <si>
    <r>
      <rPr>
        <sz val="12"/>
        <color rgb="FF843C0B"/>
        <rFont val="Calibri"/>
        <family val="2"/>
      </rPr>
      <t>Exemples de questions posées dans une enquête agricole/autre</t>
    </r>
  </si>
  <si>
    <r>
      <rPr>
        <sz val="12"/>
        <color rgb="FF000000"/>
        <rFont val="Calibri"/>
        <family val="2"/>
      </rPr>
      <t>Quel était le coût total de la production de cultures, d’animaux d’élevage et de produits dérivés ?</t>
    </r>
  </si>
  <si>
    <r>
      <rPr>
        <sz val="11"/>
        <color rgb="FF000000"/>
        <rFont val="Calibri"/>
        <family val="2"/>
      </rPr>
      <t>Étape 1b – Déclarer tous les coûts de l’exploitation obtenus à l’aide de l’enquête agricole/d’une autre enquête</t>
    </r>
  </si>
  <si>
    <r>
      <rPr>
        <sz val="11"/>
        <color rgb="FF000000"/>
        <rFont val="Calibri"/>
        <family val="2"/>
      </rPr>
      <t>Étape 1a – le tableau 2.1 rassemble les données sur la rentabilité de l’exploitation au cours des trois dernières années, recueillies à l’aide du module d’enquête</t>
    </r>
  </si>
  <si>
    <r>
      <rPr>
        <sz val="11"/>
        <color rgb="FF000000"/>
        <rFont val="Calibri"/>
        <family val="2"/>
      </rPr>
      <t>Tableau 2.1a</t>
    </r>
  </si>
  <si>
    <r>
      <rPr>
        <sz val="12"/>
        <color rgb="FF000000"/>
        <rFont val="Calibri"/>
        <family val="2"/>
      </rPr>
      <t>Étape 2a – Classer l’exploitation en fonction des critères de durabilité</t>
    </r>
  </si>
  <si>
    <r>
      <rPr>
        <sz val="12"/>
        <color rgb="FF000000"/>
        <rFont val="Calibri"/>
        <family val="2"/>
      </rPr>
      <t>Tableau 2.2a</t>
    </r>
  </si>
  <si>
    <r>
      <rPr>
        <sz val="12"/>
        <color rgb="FF000000"/>
        <rFont val="Calibri"/>
        <family val="2"/>
      </rPr>
      <t>Étape 3a – Associer le niveau de durabilité à la superficie agricole de chaque exploitation (mesurée en hectares)</t>
    </r>
  </si>
  <si>
    <r>
      <rPr>
        <sz val="11"/>
        <color rgb="FF000000"/>
        <rFont val="Calibri"/>
        <family val="2"/>
      </rPr>
      <t>Tableau 2.3a</t>
    </r>
  </si>
  <si>
    <r>
      <rPr>
        <sz val="12"/>
        <color rgb="FF000000"/>
        <rFont val="Calibri"/>
        <family val="2"/>
      </rPr>
      <t>Étape 4a – Additionner les superficies agricoles relevant de chaque niveau de durabilité et diviser par la superficie agricole totale</t>
    </r>
  </si>
  <si>
    <r>
      <rPr>
        <sz val="11"/>
        <color rgb="FF000000"/>
        <rFont val="Calibri"/>
        <family val="2"/>
      </rPr>
      <t>Tableau 2.4a</t>
    </r>
  </si>
  <si>
    <r>
      <rPr>
        <sz val="11"/>
        <color rgb="FF000000"/>
        <rFont val="Calibri"/>
        <family val="2"/>
      </rPr>
      <t xml:space="preserve">Étape 2b – Déclarer la production de l’exploitation obtenue à l’aide de l’enquête agricole/d’une autre enquête </t>
    </r>
  </si>
  <si>
    <r>
      <rPr>
        <sz val="11"/>
        <color rgb="FF000000"/>
        <rFont val="Calibri"/>
        <family val="2"/>
      </rPr>
      <t>Tableau 2.2b</t>
    </r>
  </si>
  <si>
    <r>
      <rPr>
        <sz val="11"/>
        <color rgb="FF000000"/>
        <rFont val="Calibri"/>
        <family val="2"/>
      </rPr>
      <t>Tableau 2.1b</t>
    </r>
  </si>
  <si>
    <r>
      <rPr>
        <sz val="12"/>
        <color rgb="FF000000"/>
        <rFont val="Calibri"/>
        <family val="2"/>
      </rPr>
      <t>Étape 3b – Calculer le RNE à l’aide de la formule décrite ci-dessus</t>
    </r>
  </si>
  <si>
    <r>
      <rPr>
        <sz val="12"/>
        <color rgb="FF000000"/>
        <rFont val="Calibri"/>
        <family val="2"/>
      </rPr>
      <t>Tableau 2.3b</t>
    </r>
  </si>
  <si>
    <r>
      <rPr>
        <sz val="11"/>
        <color rgb="FF000000"/>
        <rFont val="Calibri"/>
        <family val="2"/>
      </rPr>
      <t>Étape 1c – Déclarer tous les coûts de l’exploitation obtenus à l’aide de l’enquête agricole/d’une autre enquête</t>
    </r>
  </si>
  <si>
    <r>
      <rPr>
        <sz val="11"/>
        <color rgb="FF000000"/>
        <rFont val="Calibri"/>
        <family val="2"/>
      </rPr>
      <t>Tableau 2.1c</t>
    </r>
  </si>
  <si>
    <r>
      <rPr>
        <sz val="11"/>
        <color rgb="FF000000"/>
        <rFont val="Calibri"/>
        <family val="2"/>
      </rPr>
      <t>Tableau 2.2c</t>
    </r>
  </si>
  <si>
    <r>
      <rPr>
        <sz val="12"/>
        <color rgb="FF000000"/>
        <rFont val="Calibri"/>
        <family val="2"/>
      </rPr>
      <t>Étape 3c – Calculer le RNE à l’aide de la formule décrite ci-dessus</t>
    </r>
  </si>
  <si>
    <r>
      <rPr>
        <sz val="12"/>
        <color rgb="FF000000"/>
        <rFont val="Calibri"/>
        <family val="2"/>
      </rPr>
      <t>Tableau 2.3c</t>
    </r>
  </si>
  <si>
    <r>
      <rPr>
        <sz val="11"/>
        <color rgb="FF000000"/>
        <rFont val="Calibri"/>
        <family val="2"/>
      </rPr>
      <t>Production Année T</t>
    </r>
  </si>
  <si>
    <r>
      <rPr>
        <sz val="11"/>
        <color rgb="FF000000"/>
        <rFont val="Calibri"/>
        <family val="2"/>
      </rPr>
      <t>Production Année T-1</t>
    </r>
  </si>
  <si>
    <r>
      <rPr>
        <sz val="11"/>
        <color rgb="FF000000"/>
        <rFont val="Calibri"/>
        <family val="2"/>
      </rPr>
      <t>Production Année T-2</t>
    </r>
  </si>
  <si>
    <r>
      <rPr>
        <b/>
        <sz val="11"/>
        <color rgb="FF000000"/>
        <rFont val="Calibri"/>
        <family val="2"/>
      </rPr>
      <t>Type de coût</t>
    </r>
  </si>
  <si>
    <r>
      <rPr>
        <sz val="11"/>
        <color rgb="FF000000"/>
        <rFont val="Calibri"/>
        <family val="2"/>
      </rPr>
      <t>Alimentation des animaux</t>
    </r>
  </si>
  <si>
    <r>
      <rPr>
        <sz val="12"/>
        <color rgb="FF000000"/>
        <rFont val="Calibri"/>
        <family val="2"/>
      </rPr>
      <t>Étape 4b – Classer l’exploitation en fonction des critères de durabilité</t>
    </r>
  </si>
  <si>
    <r>
      <rPr>
        <sz val="12"/>
        <color rgb="FF000000"/>
        <rFont val="Calibri"/>
        <family val="2"/>
      </rPr>
      <t>Tableau 2.4b</t>
    </r>
  </si>
  <si>
    <r>
      <rPr>
        <sz val="12"/>
        <color rgb="FF000000"/>
        <rFont val="Calibri"/>
        <family val="2"/>
      </rPr>
      <t>Étape 5b – Associer le niveau de durabilité à la superficie agricole de chaque exploitation (mesurée en hectares)</t>
    </r>
  </si>
  <si>
    <r>
      <rPr>
        <sz val="11"/>
        <color rgb="FF000000"/>
        <rFont val="Calibri"/>
        <family val="2"/>
      </rPr>
      <t>Tableau 2.5b</t>
    </r>
  </si>
  <si>
    <r>
      <rPr>
        <sz val="12"/>
        <color rgb="FF000000"/>
        <rFont val="Calibri"/>
        <family val="2"/>
      </rPr>
      <t>Étape 6b – Additionner les superficies agricoles relevant de chaque niveau de durabilité et diviser par la superficie agricole totale</t>
    </r>
  </si>
  <si>
    <r>
      <rPr>
        <sz val="11"/>
        <color rgb="FF000000"/>
        <rFont val="Calibri"/>
        <family val="2"/>
      </rPr>
      <t>Tableau 2.6b</t>
    </r>
  </si>
  <si>
    <r>
      <rPr>
        <sz val="11"/>
        <color rgb="FF000000"/>
        <rFont val="Calibri"/>
        <family val="2"/>
      </rPr>
      <t xml:space="preserve">Étape 2c – Déclarer la production de l’exploitation obtenue à l’aide de l’enquête agricole/d’une autre enquête </t>
    </r>
  </si>
  <si>
    <r>
      <rPr>
        <sz val="12"/>
        <color rgb="FF000000"/>
        <rFont val="Calibri"/>
        <family val="2"/>
      </rPr>
      <t>Étape 4c – Classer l’exploitation en fonction des critères de durabilité</t>
    </r>
  </si>
  <si>
    <r>
      <rPr>
        <sz val="12"/>
        <color rgb="FF000000"/>
        <rFont val="Calibri"/>
        <family val="2"/>
      </rPr>
      <t>Tableau 2.4c</t>
    </r>
  </si>
  <si>
    <r>
      <rPr>
        <sz val="12"/>
        <color rgb="FF000000"/>
        <rFont val="Calibri"/>
        <family val="2"/>
      </rPr>
      <t>Étape 5c – Associer le niveau de durabilité à la superficie agricole de chaque exploitation (mesurée en hectares)</t>
    </r>
  </si>
  <si>
    <r>
      <rPr>
        <sz val="11"/>
        <color rgb="FF000000"/>
        <rFont val="Calibri"/>
        <family val="2"/>
      </rPr>
      <t>Tableau 2.5c</t>
    </r>
  </si>
  <si>
    <r>
      <rPr>
        <sz val="12"/>
        <color rgb="FF000000"/>
        <rFont val="Calibri"/>
        <family val="2"/>
      </rPr>
      <t>Étape 6c – Additionner les superficies agricoles relevant de chaque niveau de durabilité et diviser par la superficie agricole totale</t>
    </r>
  </si>
  <si>
    <r>
      <rPr>
        <sz val="11"/>
        <color rgb="FF000000"/>
        <rFont val="Calibri"/>
        <family val="2"/>
      </rPr>
      <t>Tableau 2.6c</t>
    </r>
  </si>
  <si>
    <r>
      <rPr>
        <sz val="11"/>
        <color rgb="FF000000"/>
        <rFont val="Calibri"/>
        <family val="2"/>
      </rPr>
      <t>Région</t>
    </r>
  </si>
  <si>
    <r>
      <rPr>
        <sz val="12"/>
        <color rgb="FF000000"/>
        <rFont val="Calibri"/>
        <family val="2"/>
      </rPr>
      <t xml:space="preserve">La classification des exploitations agricoles par catégorie d’exploitation s’explique par la nécessité d’estimer différents seuils de </t>
    </r>
  </si>
  <si>
    <r>
      <rPr>
        <sz val="12"/>
        <color rgb="FF000000"/>
        <rFont val="Calibri"/>
        <family val="2"/>
      </rPr>
      <t>productivité par catégorie d’exploitation, puis d’évaluer le niveau de durabilité.</t>
    </r>
  </si>
  <si>
    <r>
      <rPr>
        <sz val="12"/>
        <color rgb="FF000000"/>
        <rFont val="Calibri"/>
        <family val="2"/>
      </rPr>
      <t xml:space="preserve">Superficie agricole en hectares = terres consacrées à des cultures temporaires + terres consacrées à des prairies et à des pâturages temporaires +  </t>
    </r>
  </si>
  <si>
    <r>
      <rPr>
        <sz val="12"/>
        <color rgb="FF000000"/>
        <rFont val="Calibri"/>
        <family val="2"/>
      </rPr>
      <t>jachères temporaires + terres consacrées à des cultures permanentes + terres consacrées à des prairies et pâturages permanents</t>
    </r>
  </si>
  <si>
    <r>
      <rPr>
        <sz val="12"/>
        <color rgb="FF000000"/>
        <rFont val="Calibri"/>
        <family val="2"/>
      </rPr>
      <t xml:space="preserve">Superficie agricole en hectares = terres consacrées à des cultures temporaires + terres consacrées à des prairies et à des pâturages temporaires + jachères temporaires + </t>
    </r>
  </si>
  <si>
    <r>
      <rPr>
        <sz val="12"/>
        <color rgb="FF000000"/>
        <rFont val="Calibri"/>
        <family val="2"/>
      </rPr>
      <t>terres consacrées à des cultures permanentes + terres consacrées à des prairies et pâturages permanents</t>
    </r>
  </si>
  <si>
    <r>
      <rPr>
        <sz val="12"/>
        <color rgb="FF000000"/>
        <rFont val="Calibri"/>
        <family val="2"/>
      </rPr>
      <t>Superficie agricole en hectares = terres consacrées à des cultures temporaires + terres consacrées à des prairies et à des pâturages temporaires + jachères temporaires +</t>
    </r>
  </si>
  <si>
    <r>
      <rPr>
        <sz val="12"/>
        <color rgb="FF000000"/>
        <rFont val="Calibri"/>
        <family val="2"/>
      </rPr>
      <t>Étape 2 – Calculer la superficie agricole en hectares (= terres consacrées à des cultures temporaires + terres consacrées à des prairies et à des pâturages temporaires + jachères temporaires +</t>
    </r>
  </si>
  <si>
    <r>
      <rPr>
        <sz val="11"/>
        <color rgb="FF000000"/>
        <rFont val="Calibri"/>
        <family val="2"/>
      </rPr>
      <t>et calculer la part de la superficie agricole affectée par une menace (= superficie agricole affectée DIVISÉE par la superficie agricole de l’exploitation)</t>
    </r>
  </si>
  <si>
    <r>
      <rPr>
        <sz val="11"/>
        <color rgb="FF000000"/>
        <rFont val="Calibri"/>
        <family val="2"/>
      </rPr>
      <t>le pourcentage de la superficie totale irriguée (= superficie totale irriguée DIVISÉE par la superficie agricole de l’exploitation)</t>
    </r>
  </si>
  <si>
    <r>
      <rPr>
        <sz val="11"/>
        <color rgb="FF00B050"/>
        <rFont val="Calibri"/>
        <family val="2"/>
      </rPr>
      <t xml:space="preserve">Vert (souhaitable) : le niveau de disponibilité de l’eau demeure stable au fil des ans pour les exploitations irriguant les cultures sur plus de 10 % de leur superficie agricole. </t>
    </r>
  </si>
  <si>
    <r>
      <rPr>
        <sz val="11"/>
        <color rgb="FF00B050"/>
        <rFont val="Calibri"/>
        <family val="2"/>
      </rPr>
      <t xml:space="preserve">Résultat par défaut pour les exploitations irriguant moins de 10 % de leur superficie agricole. </t>
    </r>
  </si>
  <si>
    <r>
      <rPr>
        <sz val="11"/>
        <color rgb="FFF1B241"/>
        <rFont val="Calibri"/>
        <family val="2"/>
      </rPr>
      <t xml:space="preserve">Jaune (acceptable) : l’agriculteur utilise de l’eau pour irriguer les cultures sur au moins 10 % de la superficie agricole de son exploitation, ne sait pas si la disponibilité de l’eau demeure stable au fil des ans </t>
    </r>
  </si>
  <si>
    <r>
      <rPr>
        <sz val="11"/>
        <color rgb="FFF1B241"/>
        <rFont val="Calibri"/>
        <family val="2"/>
      </rPr>
      <t>ou subit une réduction de la disponibilité de l’eau au fil des ans, mais une organisation existe qui répartit l’eau de façon efficace entre les usagers</t>
    </r>
  </si>
  <si>
    <r>
      <rPr>
        <sz val="12"/>
        <color rgb="FF00B050"/>
        <rFont val="Calibri"/>
        <family val="2"/>
      </rPr>
      <t xml:space="preserve">Vert (souhaitable) : l’exploitation n'utilise que des pesticides peu ou modérément dangereux (classes II ou III de l'OMS). Dans ce cas, elle adhère aux trois mesures pour la santé </t>
    </r>
  </si>
  <si>
    <r>
      <rPr>
        <sz val="12"/>
        <color rgb="FF00B050"/>
        <rFont val="Calibri"/>
        <family val="2"/>
      </rPr>
      <t>et à quatre au moins des mesures environnementales. Résultat par défaut pour les exploitations n’utilisant pas de pesticides</t>
    </r>
  </si>
  <si>
    <r>
      <rPr>
        <sz val="12"/>
        <color rgb="FFFF0000"/>
        <rFont val="Calibri"/>
        <family val="2"/>
      </rPr>
      <t>Rouge (non durable) : l’exploitation utilise des pesticides très ou extrêmement dangereux (classes Ia ou Ib de l’OMS) ou illégaux, ou utilise des pesticides modérément ou légèrement dangereux</t>
    </r>
  </si>
  <si>
    <r>
      <rPr>
        <sz val="12"/>
        <color rgb="FFFF0000"/>
        <rFont val="Calibri"/>
        <family val="2"/>
      </rPr>
      <t>sans prendre de mesures particulières pour atténuer les risques pour la santé et l’environnement qui y sont associés (moins de deux mesures pour chaque catégorie).</t>
    </r>
  </si>
  <si>
    <r>
      <rPr>
        <sz val="12"/>
        <color rgb="FF000000"/>
        <rFont val="Calibri"/>
        <family val="2"/>
      </rPr>
      <t xml:space="preserve">Critère 4 : Au moins deux des éléments suivants contribuent à la production agricole : 1) cultures temporaires ; 2) pâturages ; 3) cultures permanentes ; 4) arbres sur l’exploitation ; </t>
    </r>
  </si>
  <si>
    <r>
      <rPr>
        <sz val="12"/>
        <color rgb="FF000000"/>
        <rFont val="Calibri"/>
        <family val="2"/>
      </rPr>
      <t>5) bétail ou produits d’origine animale ; et 6) aquaculture</t>
    </r>
  </si>
  <si>
    <r>
      <rPr>
        <sz val="12"/>
        <color rgb="FF000000"/>
        <rFont val="Calibri"/>
        <family val="2"/>
      </rPr>
      <t>Critère 5 : L’exploitation pratique la rotation des cultures ou des cultures/pâturages pour au moins deux cultures ou cultures/pâturages sur au moins 80 % de la superficie cultivée de l’exploitation (à l’exclusion des cultures permanentes</t>
    </r>
  </si>
  <si>
    <r>
      <rPr>
        <sz val="12"/>
        <color rgb="FF000000"/>
        <rFont val="Calibri"/>
        <family val="2"/>
      </rPr>
      <t xml:space="preserve">et des pâturages permanents) sur une période de trois ans. En cas de rotation à deux cultures, celles-ci doivent être de deux genres végétaux différents, p. ex. une herbe et une légumineuse, ou une herbe et un tubercule, etc. </t>
    </r>
  </si>
  <si>
    <r>
      <rPr>
        <sz val="11"/>
        <color rgb="FF000000"/>
        <rFont val="Calibri"/>
        <family val="2"/>
      </rPr>
      <t>Étape 2 – Le tableau 9.2 regroupe les données sur le salaire minimal national (ou de préférence le salaire minimal dans le secteur agricole, le cas échéant). Les informations sur le salaire minimal sont</t>
    </r>
  </si>
  <si>
    <r>
      <rPr>
        <sz val="12"/>
        <color rgb="FF000000"/>
        <rFont val="Calibri"/>
        <family val="2"/>
      </rPr>
      <t>généralement fournies par les bureaux nationaux de statistique ou tirées de sources officielles (p. ex., l’OIT).</t>
    </r>
  </si>
  <si>
    <r>
      <rPr>
        <sz val="11"/>
        <color rgb="FF000000"/>
        <rFont val="Calibri"/>
        <family val="2"/>
      </rPr>
      <t xml:space="preserve">Étape 3 – Le tableau 10.3 codifie les données collectées à l’aide du module d’enquête : 0 pour toute réponse négative (« non ») ; 1 pour toute réponse affirmative (« oui »). </t>
    </r>
  </si>
  <si>
    <r>
      <rPr>
        <sz val="12"/>
        <color rgb="FF000000"/>
        <rFont val="Calibri"/>
        <family val="2"/>
      </rPr>
      <t>NA est utilisé lorsque le déclarant a répondu « je ne sais pas » ou a refusé de répondre.</t>
    </r>
  </si>
  <si>
    <r>
      <rPr>
        <sz val="12"/>
        <color rgb="FF000000"/>
        <rFont val="Calibri"/>
        <family val="2"/>
      </rPr>
      <t xml:space="preserve">Superficie agricole en hectares = terres consacrées à des cultures temporaires + terres consacrées à des prairies et à des pâturages temporaires + </t>
    </r>
  </si>
  <si>
    <r>
      <rPr>
        <sz val="12"/>
        <color rgb="FF00B050"/>
        <rFont val="Calibri"/>
        <family val="2"/>
      </rPr>
      <t>Vert (souhaitable) : (Insécurité alimentaire faible) si la probabilité que le ménage de l’exploitant souffre d’insécurité alimentaire modérée + grave est</t>
    </r>
  </si>
  <si>
    <r>
      <rPr>
        <sz val="12"/>
        <color rgb="FF00B050"/>
        <rFont val="Calibri"/>
        <family val="2"/>
      </rPr>
      <t xml:space="preserve">inférieure à 0,5 et si la probabilité qu’il souffre d’insécurité alimentaire grave est inférieure à 0,5. </t>
    </r>
  </si>
  <si>
    <r>
      <rPr>
        <sz val="12"/>
        <color rgb="FFFFC000"/>
        <rFont val="Calibri"/>
        <family val="2"/>
      </rPr>
      <t xml:space="preserve">Jaune (acceptable) : (Insécurité alimentaire modérée) si la probabilité que le ménage de l’exploitant souffre d’insécurité alimentaire modérée + </t>
    </r>
  </si>
  <si>
    <r>
      <rPr>
        <sz val="12"/>
        <color rgb="FFFFC000"/>
        <rFont val="Calibri"/>
        <family val="2"/>
      </rPr>
      <t>grave est supérieure à 0,5 et si la probabilité qu’il souffre d’insécurité alimentaire grave est inférieure à 0,5.</t>
    </r>
  </si>
  <si>
    <r>
      <rPr>
        <sz val="12"/>
        <color rgb="FF000000"/>
        <rFont val="Calibri"/>
        <family val="2"/>
      </rPr>
      <t>Étape 10 – Évaluer la durabilité de chaque exploitation appartenant à une catégorie</t>
    </r>
  </si>
  <si>
    <r>
      <rPr>
        <sz val="12"/>
        <color rgb="FF000000"/>
        <rFont val="Calibri"/>
        <family val="2"/>
      </rPr>
      <t>Étape 11 – Associer le niveau de durabilité à la superficie agricole de chaque exploitation (mesurée en hectares)</t>
    </r>
  </si>
  <si>
    <r>
      <rPr>
        <sz val="12"/>
        <color rgb="FF000000"/>
        <rFont val="Calibri"/>
        <family val="2"/>
      </rPr>
      <t>Étape 12 – Additionner les superficies agricoles relevant de chaque niveau de durabilité et diviser par la superficie agricole totale</t>
    </r>
  </si>
  <si>
    <r>
      <rPr>
        <sz val="11"/>
        <color rgb="FF000000"/>
        <rFont val="Calibri"/>
        <family val="2"/>
      </rPr>
      <t>Tableau 1.12</t>
    </r>
  </si>
  <si>
    <r>
      <rPr>
        <sz val="12"/>
        <color rgb="FF000000"/>
        <rFont val="Calibri"/>
        <family val="2"/>
      </rPr>
      <t>Étape 5 – Si le déclarant a même une seule réponse « NA », il sera automatiquement exclu de l’analyse de la FIES App.</t>
    </r>
  </si>
  <si>
    <r>
      <rPr>
        <sz val="12"/>
        <color rgb="FF000000"/>
        <rFont val="Calibri"/>
        <family val="2"/>
      </rPr>
      <t>associé à chaque score brut + l’erreur associée. Dernière colonne : nb pondéré de cas</t>
    </r>
  </si>
  <si>
    <r>
      <rPr>
        <sz val="12"/>
        <color rgb="FF000000"/>
        <rFont val="Calibri"/>
        <family val="2"/>
      </rPr>
      <t xml:space="preserve">Étape 8 – (Toujours avec la FIES App </t>
    </r>
    <r>
      <rPr>
        <sz val="12"/>
        <color rgb="FF2F5597"/>
        <rFont val="Calibri"/>
        <family val="2"/>
      </rPr>
      <t>https://fies.shinyapps.io/ExtendedApp/</t>
    </r>
    <r>
      <rPr>
        <sz val="12"/>
        <color rgb="FF000000"/>
        <rFont val="Calibri"/>
        <family val="2"/>
      </rPr>
      <t xml:space="preserve">) Calculer le niveau de gravité de l’insécurité alimentaire </t>
    </r>
  </si>
  <si>
    <r>
      <rPr>
        <sz val="12"/>
        <color rgb="FF000000"/>
        <rFont val="Calibri"/>
        <family val="2"/>
      </rPr>
      <t>et saisir les valeurs calculées ci-dessus (surlignées en jaune) pour remplir le tableau ci-dessous</t>
    </r>
  </si>
  <si>
    <r>
      <rPr>
        <sz val="12"/>
        <color rgb="FF000000"/>
        <rFont val="Calibri"/>
        <family val="2"/>
      </rPr>
      <t>Les sous-indicateurs doivent toujours être calculés en convertissant la superficie en hectares.</t>
    </r>
  </si>
  <si>
    <r>
      <rPr>
        <sz val="11"/>
        <color rgb="FF000000"/>
        <rFont val="Calibri"/>
        <family val="2"/>
      </rPr>
      <t>Superficie (hectare)</t>
    </r>
  </si>
  <si>
    <r>
      <rPr>
        <sz val="12"/>
        <color rgb="FF000000"/>
        <rFont val="Calibri"/>
        <family val="2"/>
      </rPr>
      <t>1 acre</t>
    </r>
  </si>
  <si>
    <r>
      <rPr>
        <sz val="16"/>
        <color rgb="FF000000"/>
        <rFont val="Calibri"/>
        <family val="2"/>
      </rPr>
      <t xml:space="preserve">Ce dossier comporte 11 feuillets consacrés aux sous-indicateurs de l’ODD 2.4.1. </t>
    </r>
  </si>
  <si>
    <r>
      <rPr>
        <sz val="16"/>
        <color rgb="FF000000"/>
        <rFont val="Calibri"/>
        <family val="2"/>
      </rPr>
      <t>Chaque feuillet comporte les questions pertinentes pour le sous-indicateur concerné, ainsi que des exemples de réponses.</t>
    </r>
  </si>
  <si>
    <r>
      <rPr>
        <sz val="16"/>
        <color rgb="FF000000"/>
        <rFont val="Calibri"/>
        <family val="2"/>
      </rPr>
      <t>Veuillez effectuer tous les calculs et procéder à toutes les étapes nécessaires au calcul des sous-indicateurs sur la partie droite de chaque feuillet.</t>
    </r>
  </si>
  <si>
    <r>
      <rPr>
        <sz val="16"/>
        <color rgb="FF000000"/>
        <rFont val="Calibri"/>
        <family val="2"/>
      </rPr>
      <t xml:space="preserve">Vous trouverez à la fin un exercice supplémentaire de conversion des mesures en hectares, </t>
    </r>
  </si>
  <si>
    <r>
      <rPr>
        <sz val="16"/>
        <color rgb="FF000000"/>
        <rFont val="Calibri"/>
        <family val="2"/>
      </rPr>
      <t>ainsi qu’un autre feuillet comportant le tableau de bord de l’ODD 2.4.1 à remplir une fois les sous-indicateurs calculés.</t>
    </r>
  </si>
  <si>
    <r>
      <rPr>
        <sz val="11"/>
        <color rgb="FF000000"/>
        <rFont val="Calibri"/>
        <family val="2"/>
      </rPr>
      <t>Secteur des ménages</t>
    </r>
  </si>
  <si>
    <r>
      <rPr>
        <sz val="11"/>
        <color rgb="FF000000"/>
        <rFont val="Calibri"/>
        <family val="2"/>
      </rPr>
      <t>Extérieur au secteur des ménages</t>
    </r>
  </si>
  <si>
    <r>
      <rPr>
        <sz val="12"/>
        <color rgb="FF000000"/>
        <rFont val="Calibri"/>
        <family val="2"/>
      </rPr>
      <t>a</t>
    </r>
  </si>
  <si>
    <r>
      <rPr>
        <sz val="11"/>
        <color rgb="FF000000"/>
        <rFont val="Calibri"/>
        <family val="2"/>
      </rPr>
      <t>Étape 2 – Calculer la valeur de la production = prix des denrées MULTIPLIÉ par les quantités physiques</t>
    </r>
  </si>
  <si>
    <r>
      <rPr>
        <sz val="11"/>
        <color rgb="FF000000"/>
        <rFont val="Calibri"/>
        <family val="2"/>
      </rPr>
      <t xml:space="preserve">(en devise locale) </t>
    </r>
  </si>
  <si>
    <r>
      <rPr>
        <sz val="11"/>
        <color rgb="FF000000"/>
        <rFont val="Calibri"/>
        <family val="2"/>
      </rPr>
      <t>Production végétale, secteur des ménages, pas d’irrigation</t>
    </r>
  </si>
  <si>
    <r>
      <rPr>
        <sz val="11"/>
        <color rgb="FF000000"/>
        <rFont val="Calibri"/>
        <family val="2"/>
      </rPr>
      <t>Production animale, secteur des ménages, pas d’irrigation</t>
    </r>
  </si>
  <si>
    <r>
      <rPr>
        <sz val="11"/>
        <color rgb="FF000000"/>
        <rFont val="Calibri"/>
        <family val="2"/>
      </rPr>
      <t>Production animale, autre, irrigation</t>
    </r>
  </si>
  <si>
    <r>
      <rPr>
        <sz val="11"/>
        <color rgb="FF000000"/>
        <rFont val="Calibri"/>
        <family val="2"/>
      </rPr>
      <t>Production mixte, autre, irrigation</t>
    </r>
  </si>
  <si>
    <r>
      <rPr>
        <sz val="11"/>
        <color rgb="FF000000"/>
        <rFont val="Calibri"/>
        <family val="2"/>
      </rPr>
      <t>Production végétale, autre, pas d’irrigation</t>
    </r>
  </si>
  <si>
    <r>
      <rPr>
        <sz val="11"/>
        <color rgb="FF000000"/>
        <rFont val="Calibri"/>
        <family val="2"/>
      </rPr>
      <t>Prix à l’unité moyen ou le plus récent (USD)</t>
    </r>
  </si>
  <si>
    <r>
      <rPr>
        <sz val="12"/>
        <color rgb="FF000000"/>
        <rFont val="Calibri"/>
        <family val="2"/>
      </rPr>
      <t>Production végétale, secteur des ménages, irrigation</t>
    </r>
  </si>
  <si>
    <r>
      <rPr>
        <sz val="12"/>
        <color rgb="FF000000"/>
        <rFont val="Calibri"/>
        <family val="2"/>
      </rPr>
      <t>Production animale, secteur des ménages, irrigation</t>
    </r>
  </si>
  <si>
    <r>
      <rPr>
        <sz val="12"/>
        <color rgb="FF000000"/>
        <rFont val="Calibri"/>
        <family val="2"/>
      </rPr>
      <t>Production mixte, secteur des ménages, irrigation</t>
    </r>
  </si>
  <si>
    <r>
      <rPr>
        <sz val="12"/>
        <color rgb="FF000000"/>
        <rFont val="Calibri"/>
        <family val="2"/>
      </rPr>
      <t>Production animale, secteur des ménages, pas d’irrigation</t>
    </r>
  </si>
  <si>
    <r>
      <rPr>
        <sz val="12"/>
        <color rgb="FF000000"/>
        <rFont val="Calibri"/>
        <family val="2"/>
      </rPr>
      <t>Production végétale, autre, irrigation</t>
    </r>
  </si>
  <si>
    <r>
      <rPr>
        <sz val="12"/>
        <color rgb="FF000000"/>
        <rFont val="Calibri"/>
        <family val="2"/>
      </rPr>
      <t>Production végétale, autre, pas d’irrigation</t>
    </r>
  </si>
  <si>
    <r>
      <rPr>
        <sz val="11"/>
        <color rgb="FF000000"/>
        <rFont val="Calibri"/>
        <family val="2"/>
      </rPr>
      <t>Superficie agricole totale</t>
    </r>
  </si>
  <si>
    <r>
      <rPr>
        <sz val="11"/>
        <color rgb="FF000000"/>
        <rFont val="Calibri"/>
        <family val="2"/>
      </rPr>
      <t>Production mixte</t>
    </r>
  </si>
  <si>
    <r>
      <rPr>
        <sz val="11"/>
        <color rgb="FF000000"/>
        <rFont val="Calibri"/>
        <family val="2"/>
      </rPr>
      <t>Production animale</t>
    </r>
  </si>
  <si>
    <r>
      <rPr>
        <sz val="11"/>
        <color rgb="FF000000"/>
        <rFont val="Calibri"/>
        <family val="2"/>
      </rPr>
      <t>Production végétale</t>
    </r>
  </si>
  <si>
    <r>
      <rPr>
        <sz val="11"/>
        <color rgb="FF000000"/>
        <rFont val="Calibri"/>
        <family val="2"/>
      </rPr>
      <t>2/3 du 90</t>
    </r>
    <r>
      <rPr>
        <vertAlign val="superscript"/>
        <sz val="11"/>
        <color rgb="FF000000"/>
        <rFont val="Calibri"/>
        <family val="2"/>
      </rPr>
      <t>e</t>
    </r>
    <r>
      <rPr>
        <sz val="11"/>
        <color rgb="FF000000"/>
        <rFont val="Calibri"/>
        <family val="2"/>
      </rPr>
      <t> centile</t>
    </r>
  </si>
  <si>
    <r>
      <rPr>
        <sz val="11"/>
        <color rgb="FFFFC000"/>
        <rFont val="Calibri"/>
        <family val="2"/>
      </rPr>
      <t>Acceptable</t>
    </r>
  </si>
  <si>
    <r>
      <rPr>
        <sz val="11"/>
        <color rgb="FF000000"/>
        <rFont val="Calibri"/>
        <family val="2"/>
      </rPr>
      <t>Production animale, secteur des ménages, irrigation</t>
    </r>
  </si>
  <si>
    <r>
      <rPr>
        <sz val="11"/>
        <color rgb="FF000000"/>
        <rFont val="Calibri"/>
        <family val="2"/>
      </rPr>
      <t>Production végétale, secteur des ménages, irrigation</t>
    </r>
  </si>
  <si>
    <r>
      <rPr>
        <sz val="11"/>
        <color rgb="FFFFC000"/>
        <rFont val="Calibri"/>
        <family val="2"/>
      </rPr>
      <t>Acceptable</t>
    </r>
  </si>
  <si>
    <r>
      <rPr>
        <sz val="11"/>
        <color rgb="FF000000"/>
        <rFont val="Calibri"/>
        <family val="2"/>
      </rPr>
      <t>Nommez les 5 cultures ou produits dérivés principaux produits par l’exploitation et leur valeur totale (5 maximum).</t>
    </r>
  </si>
  <si>
    <r>
      <rPr>
        <sz val="11"/>
        <color rgb="FF000000"/>
        <rFont val="Calibri"/>
        <family val="2"/>
      </rPr>
      <t>Non rentable sur l’ensemble des trois années</t>
    </r>
  </si>
  <si>
    <r>
      <rPr>
        <sz val="11"/>
        <color rgb="FF000000"/>
        <rFont val="Calibri"/>
        <family val="2"/>
      </rPr>
      <t>Rentable pendant une année sur les trois</t>
    </r>
  </si>
  <si>
    <r>
      <rPr>
        <sz val="11"/>
        <color rgb="FF000000"/>
        <rFont val="Calibri"/>
        <family val="2"/>
      </rPr>
      <t>Rentable pendant deux années sur les trois</t>
    </r>
  </si>
  <si>
    <r>
      <rPr>
        <sz val="11"/>
        <color rgb="FF000000"/>
        <rFont val="Calibri"/>
        <family val="2"/>
      </rPr>
      <t>Rentable pendant trois années sur les trois</t>
    </r>
  </si>
  <si>
    <r>
      <rPr>
        <sz val="11"/>
        <color rgb="FF000000"/>
        <rFont val="Calibri"/>
        <family val="2"/>
      </rPr>
      <t>Salaires en espèces</t>
    </r>
  </si>
  <si>
    <r>
      <rPr>
        <sz val="11"/>
        <color rgb="FF000000"/>
        <rFont val="Calibri"/>
        <family val="2"/>
      </rPr>
      <t>Main-d’œuvre en nature</t>
    </r>
  </si>
  <si>
    <r>
      <rPr>
        <sz val="11"/>
        <color rgb="FF000000"/>
        <rFont val="Calibri"/>
        <family val="2"/>
      </rPr>
      <t>Coût des engrais</t>
    </r>
  </si>
  <si>
    <r>
      <rPr>
        <sz val="11"/>
        <color rgb="FF000000"/>
        <rFont val="Calibri"/>
        <family val="2"/>
      </rPr>
      <t>Coût des pesticides</t>
    </r>
  </si>
  <si>
    <r>
      <rPr>
        <sz val="11"/>
        <color rgb="FF000000"/>
        <rFont val="Calibri"/>
        <family val="2"/>
      </rPr>
      <t>Coût des carburants</t>
    </r>
  </si>
  <si>
    <r>
      <rPr>
        <sz val="11"/>
        <color rgb="FF000000"/>
        <rFont val="Calibri"/>
        <family val="2"/>
      </rPr>
      <t>Coût de l’électricité</t>
    </r>
  </si>
  <si>
    <r>
      <rPr>
        <sz val="11"/>
        <color rgb="FF000000"/>
        <rFont val="Calibri"/>
        <family val="2"/>
      </rPr>
      <t>Coût de l’irrigation</t>
    </r>
  </si>
  <si>
    <r>
      <rPr>
        <sz val="11"/>
        <color rgb="FF000000"/>
        <rFont val="Calibri"/>
        <family val="2"/>
      </rPr>
      <t>Impôts</t>
    </r>
  </si>
  <si>
    <r>
      <rPr>
        <b/>
        <sz val="11"/>
        <color rgb="FF000000"/>
        <rFont val="Calibri"/>
        <family val="2"/>
      </rPr>
      <t>Coût année T</t>
    </r>
  </si>
  <si>
    <r>
      <rPr>
        <sz val="11"/>
        <color rgb="FF00B050"/>
        <rFont val="Calibri"/>
        <family val="2"/>
      </rPr>
      <t>Vert (souhaitable) : RNE au-dessus de zéro au cours des trois dernières années</t>
    </r>
  </si>
  <si>
    <r>
      <rPr>
        <sz val="11"/>
        <color rgb="FFFFC000"/>
        <rFont val="Calibri"/>
        <family val="2"/>
      </rPr>
      <t>Jaune (acceptable) : RNE au-dessus de zéro pendant au moins une des trois dernières années</t>
    </r>
  </si>
  <si>
    <r>
      <rPr>
        <sz val="11"/>
        <color rgb="FFFF0000"/>
        <rFont val="Calibri"/>
        <family val="2"/>
      </rPr>
      <t>Rouge (non durable) : RNE en dessous de zéro au cours des trois dernières années</t>
    </r>
  </si>
  <si>
    <r>
      <rPr>
        <sz val="11"/>
        <color rgb="FF000000"/>
        <rFont val="Calibri"/>
        <family val="2"/>
      </rPr>
      <t>NFI = Revenu agricole net total (« Total Net Farm Income » en anglais)</t>
    </r>
  </si>
  <si>
    <r>
      <rPr>
        <sz val="11"/>
        <color rgb="FF000000"/>
        <rFont val="Calibri"/>
        <family val="2"/>
      </rPr>
      <t xml:space="preserve">CR = Recettes monétaires agricoles totales (« Total farm cash receipts » en anglais), y compris les paiements directs au titre des programmes </t>
    </r>
  </si>
  <si>
    <r>
      <rPr>
        <sz val="11"/>
        <color rgb="FF000000"/>
        <rFont val="Calibri"/>
        <family val="2"/>
      </rPr>
      <t>Yk = Revenus en nature (« Income in kind » en anglais)</t>
    </r>
  </si>
  <si>
    <r>
      <rPr>
        <sz val="11"/>
        <color rgb="FF000000"/>
        <rFont val="Calibri"/>
        <family val="2"/>
      </rPr>
      <t>OE = Dépenses d’exploitation totales après remises (y compris coût de la main-d’œuvre) (« Total operating expenses » en anglais)</t>
    </r>
  </si>
  <si>
    <r>
      <rPr>
        <sz val="11"/>
        <color rgb="FF000000"/>
        <rFont val="Calibri"/>
        <family val="2"/>
      </rPr>
      <t>Salaires en espèces</t>
    </r>
  </si>
  <si>
    <r>
      <rPr>
        <sz val="11"/>
        <color rgb="FF000000"/>
        <rFont val="Calibri"/>
        <family val="2"/>
      </rPr>
      <t>Main-d’œuvre en nature</t>
    </r>
  </si>
  <si>
    <r>
      <rPr>
        <sz val="11"/>
        <color rgb="FF000000"/>
        <rFont val="Calibri"/>
        <family val="2"/>
      </rPr>
      <t>Coût des engrais</t>
    </r>
  </si>
  <si>
    <r>
      <rPr>
        <sz val="11"/>
        <color rgb="FF000000"/>
        <rFont val="Calibri"/>
        <family val="2"/>
      </rPr>
      <t>Coût des pesticides</t>
    </r>
  </si>
  <si>
    <r>
      <rPr>
        <sz val="11"/>
        <color rgb="FF000000"/>
        <rFont val="Calibri"/>
        <family val="2"/>
      </rPr>
      <t>Coût des carburants</t>
    </r>
  </si>
  <si>
    <r>
      <rPr>
        <sz val="11"/>
        <color rgb="FF000000"/>
        <rFont val="Calibri"/>
        <family val="2"/>
      </rPr>
      <t>Coût de l’électricité</t>
    </r>
  </si>
  <si>
    <r>
      <rPr>
        <sz val="11"/>
        <color rgb="FF000000"/>
        <rFont val="Calibri"/>
        <family val="2"/>
      </rPr>
      <t>Coût de l’irrigation</t>
    </r>
  </si>
  <si>
    <r>
      <rPr>
        <sz val="11"/>
        <color rgb="FF000000"/>
        <rFont val="Calibri"/>
        <family val="2"/>
      </rPr>
      <t>Impôts</t>
    </r>
  </si>
  <si>
    <r>
      <rPr>
        <sz val="11"/>
        <color rgb="FF000000"/>
        <rFont val="Calibri"/>
        <family val="2"/>
      </rPr>
      <t>Valeur de la production</t>
    </r>
  </si>
  <si>
    <r>
      <rPr>
        <sz val="11"/>
        <color rgb="FF000000"/>
        <rFont val="Calibri"/>
        <family val="2"/>
      </rPr>
      <t>Paiements directs au titre des programmes</t>
    </r>
  </si>
  <si>
    <r>
      <rPr>
        <sz val="11"/>
        <color rgb="FF000000"/>
        <rFont val="Calibri"/>
        <family val="2"/>
      </rPr>
      <t xml:space="preserve">Revenus en nature </t>
    </r>
  </si>
  <si>
    <r>
      <rPr>
        <sz val="11"/>
        <color rgb="FF000000"/>
        <rFont val="Calibri"/>
        <family val="2"/>
      </rPr>
      <t>Nombre de fois où l’exploitation a été rentable</t>
    </r>
  </si>
  <si>
    <r>
      <rPr>
        <sz val="12"/>
        <color rgb="FF000000"/>
        <rFont val="Calibri"/>
        <family val="2"/>
      </rPr>
      <t>Rentable pendant deux années sur les trois</t>
    </r>
  </si>
  <si>
    <r>
      <rPr>
        <sz val="12"/>
        <color rgb="FF000000"/>
        <rFont val="Calibri"/>
        <family val="2"/>
      </rPr>
      <t>Rentable pendant trois années sur les trois</t>
    </r>
  </si>
  <si>
    <r>
      <rPr>
        <sz val="12"/>
        <color rgb="FF000000"/>
        <rFont val="Calibri"/>
        <family val="2"/>
      </rPr>
      <t>Rentable pendant une année sur les trois</t>
    </r>
  </si>
  <si>
    <r>
      <rPr>
        <sz val="12"/>
        <color rgb="FF000000"/>
        <rFont val="Calibri"/>
        <family val="2"/>
      </rPr>
      <t>Non rentable sur l’ensemble des trois années</t>
    </r>
  </si>
  <si>
    <r>
      <rPr>
        <sz val="12"/>
        <color rgb="FF000000"/>
        <rFont val="Calibri"/>
        <family val="2"/>
      </rPr>
      <t>Total</t>
    </r>
  </si>
  <si>
    <r>
      <rPr>
        <sz val="11"/>
        <color rgb="FF000000"/>
        <rFont val="Calibri"/>
        <family val="2"/>
      </rPr>
      <t>RNE Année 1</t>
    </r>
  </si>
  <si>
    <r>
      <rPr>
        <sz val="11"/>
        <color rgb="FFFFC000"/>
        <rFont val="Calibri"/>
        <family val="2"/>
      </rPr>
      <t>Acceptable</t>
    </r>
  </si>
  <si>
    <r>
      <rPr>
        <sz val="11"/>
        <color rgb="FF000000"/>
        <rFont val="Calibri"/>
        <family val="2"/>
      </rPr>
      <t>RNE Année 2</t>
    </r>
  </si>
  <si>
    <r>
      <rPr>
        <sz val="11"/>
        <color rgb="FF000000"/>
        <rFont val="Calibri"/>
        <family val="2"/>
      </rPr>
      <t>RNE Année 3</t>
    </r>
  </si>
  <si>
    <r>
      <rPr>
        <sz val="11"/>
        <color rgb="FFFFC000"/>
        <rFont val="Calibri"/>
        <family val="2"/>
      </rPr>
      <t>Acceptable</t>
    </r>
  </si>
  <si>
    <r>
      <rPr>
        <sz val="11"/>
        <color rgb="FF000000"/>
        <rFont val="Calibri"/>
        <family val="2"/>
      </rPr>
      <t>TOTAL</t>
    </r>
  </si>
  <si>
    <r>
      <rPr>
        <sz val="11"/>
        <color rgb="FF000000"/>
        <rFont val="Calibri"/>
        <family val="2"/>
      </rPr>
      <t>Prix à l’unité moyen ou le plus récent (USD)</t>
    </r>
  </si>
  <si>
    <r>
      <rPr>
        <sz val="11"/>
        <color rgb="FF000000"/>
        <rFont val="Calibri"/>
        <family val="2"/>
      </rPr>
      <t>Part du produit 1 dans la valeur de la production</t>
    </r>
  </si>
  <si>
    <r>
      <rPr>
        <sz val="11"/>
        <color rgb="FF000000"/>
        <rFont val="Calibri"/>
        <family val="2"/>
      </rPr>
      <t>Accès ou recours au crédit</t>
    </r>
  </si>
  <si>
    <r>
      <rPr>
        <sz val="11"/>
        <color rgb="FF000000"/>
        <rFont val="Calibri"/>
        <family val="2"/>
      </rPr>
      <t>NON</t>
    </r>
  </si>
  <si>
    <r>
      <rPr>
        <sz val="10"/>
        <color rgb="FF000000"/>
        <rFont val="Calibri"/>
        <family val="2"/>
      </rPr>
      <t>Diversification des activités de l’exploitation</t>
    </r>
  </si>
  <si>
    <r>
      <rPr>
        <sz val="10"/>
        <color rgb="FF000000"/>
        <rFont val="Calibri"/>
        <family val="2"/>
      </rPr>
      <t>Accès ou recours au crédit</t>
    </r>
  </si>
  <si>
    <r>
      <rPr>
        <sz val="11"/>
        <color rgb="FFFFC000"/>
        <rFont val="Calibri"/>
        <family val="2"/>
      </rPr>
      <t>Acceptable</t>
    </r>
  </si>
  <si>
    <r>
      <rPr>
        <sz val="11"/>
        <color rgb="FF000000"/>
        <rFont val="Calibri"/>
        <family val="2"/>
      </rPr>
      <t>Accès ou recours à une assurance</t>
    </r>
  </si>
  <si>
    <r>
      <rPr>
        <sz val="10"/>
        <color rgb="FF000000"/>
        <rFont val="Calibri"/>
        <family val="2"/>
      </rPr>
      <t>Accès ou recours à une assurance</t>
    </r>
  </si>
  <si>
    <r>
      <rPr>
        <sz val="10"/>
        <color rgb="FF000000"/>
        <rFont val="Calibri"/>
        <family val="2"/>
      </rPr>
      <t>Nb de mécanismes d’atténuation des risques adoptés</t>
    </r>
  </si>
  <si>
    <r>
      <rPr>
        <sz val="11"/>
        <color rgb="FFFFC000"/>
        <rFont val="Calibri"/>
        <family val="2"/>
      </rPr>
      <t>Acceptable</t>
    </r>
  </si>
  <si>
    <r>
      <rPr>
        <sz val="11"/>
        <color rgb="FF000000"/>
        <rFont val="Calibri"/>
        <family val="2"/>
      </rPr>
      <t>Réduction de la fertilité du sol</t>
    </r>
  </si>
  <si>
    <r>
      <rPr>
        <sz val="11"/>
        <color rgb="FF000000"/>
        <rFont val="Calibri"/>
        <family val="2"/>
      </rPr>
      <t>Érosion du sol</t>
    </r>
  </si>
  <si>
    <r>
      <rPr>
        <sz val="11"/>
        <color rgb="FF000000"/>
        <rFont val="Calibri"/>
        <family val="2"/>
      </rPr>
      <t>Réduction de la fertilité du sol</t>
    </r>
  </si>
  <si>
    <r>
      <rPr>
        <sz val="11"/>
        <color rgb="FF000000"/>
        <rFont val="Calibri"/>
        <family val="2"/>
      </rPr>
      <t>Superficie agricole touchée</t>
    </r>
  </si>
  <si>
    <r>
      <rPr>
        <sz val="11"/>
        <color rgb="FF000000"/>
        <rFont val="Calibri"/>
        <family val="2"/>
      </rPr>
      <t>Engorgement</t>
    </r>
  </si>
  <si>
    <r>
      <rPr>
        <sz val="11"/>
        <color rgb="FF000000"/>
        <rFont val="Calibri"/>
        <family val="2"/>
      </rPr>
      <t>Salinisation</t>
    </r>
  </si>
  <si>
    <r>
      <rPr>
        <sz val="11"/>
        <color rgb="FF000000"/>
        <rFont val="Calibri"/>
        <family val="2"/>
      </rPr>
      <t>Autres</t>
    </r>
  </si>
  <si>
    <r>
      <rPr>
        <sz val="11"/>
        <color rgb="FFFFC000"/>
        <rFont val="Calibri"/>
        <family val="2"/>
      </rPr>
      <t>Acceptable</t>
    </r>
  </si>
  <si>
    <r>
      <rPr>
        <sz val="11"/>
        <color rgb="FF000000"/>
        <rFont val="Calibri"/>
        <family val="2"/>
      </rPr>
      <t>Non, je ne peux pas me permettre d’irriguer</t>
    </r>
  </si>
  <si>
    <r>
      <rPr>
        <sz val="11"/>
        <color rgb="FF000000"/>
        <rFont val="Calibri"/>
        <family val="2"/>
      </rPr>
      <t xml:space="preserve">Non, il n’y a pas d’eau disponible </t>
    </r>
  </si>
  <si>
    <r>
      <rPr>
        <sz val="11"/>
        <color rgb="FF000000"/>
        <rFont val="Calibri"/>
        <family val="2"/>
      </rPr>
      <t>Oui, le niveau d’eau de mon/mes puits baisse petit à petit</t>
    </r>
  </si>
  <si>
    <r>
      <rPr>
        <sz val="11"/>
        <color rgb="FF000000"/>
        <rFont val="Calibri"/>
        <family val="2"/>
      </rPr>
      <t>Oui, l’eau dans la rivière, le lac ou le canal se raréfie et l’approvisionnement n’est pas fiable quand j’en ai besoin</t>
    </r>
  </si>
  <si>
    <r>
      <rPr>
        <sz val="11"/>
        <color rgb="FF000000"/>
        <rFont val="Calibri"/>
        <family val="2"/>
      </rPr>
      <t>Oui, et elles fonctionnent bien</t>
    </r>
  </si>
  <si>
    <r>
      <rPr>
        <sz val="11"/>
        <color rgb="FF000000"/>
        <rFont val="Calibri"/>
        <family val="2"/>
      </rPr>
      <t>Non, il n’y en a pas</t>
    </r>
  </si>
  <si>
    <r>
      <rPr>
        <b/>
        <sz val="9"/>
        <color rgb="FF000000"/>
        <rFont val="Calibri"/>
        <family val="2"/>
      </rPr>
      <t>Aller à B.5</t>
    </r>
  </si>
  <si>
    <r>
      <rPr>
        <b/>
        <sz val="11"/>
        <color rgb="FF000000"/>
        <rFont val="Calibri"/>
        <family val="2"/>
      </rPr>
      <t>a</t>
    </r>
  </si>
  <si>
    <r>
      <rPr>
        <sz val="11"/>
        <color rgb="FF000000"/>
        <rFont val="Calibri"/>
        <family val="2"/>
      </rPr>
      <t>Utilisation d’eau pour irriguer</t>
    </r>
  </si>
  <si>
    <r>
      <rPr>
        <sz val="12"/>
        <color rgb="FF000000"/>
        <rFont val="Calibri"/>
        <family val="2"/>
      </rPr>
      <t>Baisse de la disponibilité de l’eau</t>
    </r>
  </si>
  <si>
    <r>
      <rPr>
        <sz val="12"/>
        <color rgb="FF000000"/>
        <rFont val="Calibri"/>
        <family val="2"/>
      </rPr>
      <t xml:space="preserve">Non, l’eau est toujours disponible en quantité suffisante </t>
    </r>
  </si>
  <si>
    <r>
      <rPr>
        <sz val="12"/>
        <color rgb="FF000000"/>
        <rFont val="Calibri"/>
        <family val="2"/>
      </rPr>
      <t>Superficie irriguée</t>
    </r>
  </si>
  <si>
    <r>
      <rPr>
        <sz val="12"/>
        <color rgb="FF000000"/>
        <rFont val="Calibri"/>
        <family val="2"/>
      </rPr>
      <t>Organisation chargée de la répartition de l’eau</t>
    </r>
  </si>
  <si>
    <r>
      <rPr>
        <sz val="12"/>
        <color rgb="FF000000"/>
        <rFont val="Calibri"/>
        <family val="2"/>
      </rPr>
      <t>Pourcentage de la superficie totale irriguée</t>
    </r>
  </si>
  <si>
    <r>
      <rPr>
        <sz val="11"/>
        <color rgb="FF000000"/>
        <rFont val="Calibri"/>
        <family val="2"/>
      </rPr>
      <t>Non, il n’y en a pas</t>
    </r>
  </si>
  <si>
    <r>
      <rPr>
        <sz val="12"/>
        <color rgb="FF000000"/>
        <rFont val="Calibri"/>
        <family val="2"/>
      </rPr>
      <t>Niveau de durabilité</t>
    </r>
  </si>
  <si>
    <r>
      <rPr>
        <sz val="11"/>
        <color rgb="FFFFC000"/>
        <rFont val="Calibri"/>
        <family val="2"/>
      </rPr>
      <t>Acceptable</t>
    </r>
  </si>
  <si>
    <r>
      <rPr>
        <b/>
        <sz val="9"/>
        <color rgb="FF000000"/>
        <rFont val="Calibri"/>
        <family val="2"/>
      </rPr>
      <t>Aller à B.10</t>
    </r>
  </si>
  <si>
    <r>
      <rPr>
        <sz val="11"/>
        <color rgb="FF000000"/>
        <rFont val="Calibri"/>
        <family val="2"/>
      </rPr>
      <t>Utilisation d’engrais</t>
    </r>
  </si>
  <si>
    <r>
      <rPr>
        <sz val="11"/>
        <color rgb="FF000000"/>
        <rFont val="Calibri"/>
        <family val="2"/>
      </rPr>
      <t xml:space="preserve">Mesures </t>
    </r>
  </si>
  <si>
    <r>
      <rPr>
        <sz val="11"/>
        <color rgb="FFFFC000"/>
        <rFont val="Calibri"/>
        <family val="2"/>
      </rPr>
      <t>Acceptable</t>
    </r>
  </si>
  <si>
    <r>
      <rPr>
        <sz val="11"/>
        <color rgb="FF000000"/>
        <rFont val="Calibri"/>
        <family val="2"/>
      </rPr>
      <t>Nb total de mesures adoptées</t>
    </r>
  </si>
  <si>
    <r>
      <rPr>
        <sz val="11"/>
        <color rgb="FFFFC000"/>
        <rFont val="Calibri"/>
        <family val="2"/>
      </rPr>
      <t>Acceptable</t>
    </r>
  </si>
  <si>
    <r>
      <rPr>
        <sz val="11"/>
        <color rgb="FF000000"/>
        <rFont val="Calibri"/>
        <family val="2"/>
      </rPr>
      <t>Modérément ou légèrement dangereux</t>
    </r>
  </si>
  <si>
    <r>
      <rPr>
        <b/>
        <sz val="9"/>
        <color rgb="FF000000"/>
        <rFont val="Calibri"/>
        <family val="2"/>
      </rPr>
      <t>Aller à B.17</t>
    </r>
  </si>
  <si>
    <r>
      <rPr>
        <sz val="11"/>
        <color rgb="FF000000"/>
        <rFont val="Calibri"/>
        <family val="2"/>
      </rPr>
      <t> IDM</t>
    </r>
  </si>
  <si>
    <r>
      <rPr>
        <sz val="11"/>
        <color rgb="FF000000"/>
        <rFont val="Calibri"/>
        <family val="2"/>
      </rPr>
      <t>Utilisation de pesticides</t>
    </r>
  </si>
  <si>
    <r>
      <rPr>
        <sz val="11"/>
        <color rgb="FF000000"/>
        <rFont val="Calibri"/>
        <family val="2"/>
      </rPr>
      <t xml:space="preserve">Utilisation de pesticides </t>
    </r>
  </si>
  <si>
    <r>
      <rPr>
        <sz val="11"/>
        <color rgb="FF000000"/>
        <rFont val="Calibri"/>
        <family val="2"/>
      </rPr>
      <t>Modérément ou légèrement dangereux</t>
    </r>
  </si>
  <si>
    <r>
      <rPr>
        <sz val="11"/>
        <color rgb="FF000000"/>
        <rFont val="Calibri"/>
        <family val="2"/>
      </rPr>
      <t>Types de pesticides utilisés</t>
    </r>
  </si>
  <si>
    <r>
      <rPr>
        <sz val="11"/>
        <color rgb="FF000000"/>
        <rFont val="Calibri"/>
        <family val="2"/>
      </rPr>
      <t>Très dangereux, extrêmement dangereux ou illégaux</t>
    </r>
  </si>
  <si>
    <r>
      <rPr>
        <sz val="11"/>
        <color rgb="FFFFC000"/>
        <rFont val="Calibri"/>
        <family val="2"/>
      </rPr>
      <t>Acceptable</t>
    </r>
  </si>
  <si>
    <r>
      <rPr>
        <sz val="11"/>
        <color rgb="FF000000"/>
        <rFont val="Calibri"/>
        <family val="2"/>
      </rPr>
      <t>Mesures environnementales</t>
    </r>
  </si>
  <si>
    <r>
      <rPr>
        <sz val="11"/>
        <color rgb="FFFFC000"/>
        <rFont val="Calibri"/>
        <family val="2"/>
      </rPr>
      <t>Acceptable</t>
    </r>
  </si>
  <si>
    <r>
      <rPr>
        <sz val="11"/>
        <color rgb="FF000000"/>
        <rFont val="Calibri"/>
        <family val="2"/>
      </rPr>
      <t xml:space="preserve">(Cocher/remplir tous les champs applicables) </t>
    </r>
  </si>
  <si>
    <r>
      <rPr>
        <sz val="11"/>
        <color rgb="FF000000"/>
        <rFont val="Calibri"/>
        <family val="2"/>
      </rPr>
      <t>Maïs</t>
    </r>
  </si>
  <si>
    <r>
      <rPr>
        <sz val="11"/>
        <color rgb="FF000000"/>
        <rFont val="Calibri"/>
        <family val="2"/>
      </rPr>
      <t>Riz</t>
    </r>
  </si>
  <si>
    <r>
      <rPr>
        <sz val="11"/>
        <color rgb="FF000000"/>
        <rFont val="Calibri"/>
        <family val="2"/>
      </rPr>
      <t>Coton</t>
    </r>
  </si>
  <si>
    <r>
      <rPr>
        <sz val="11"/>
        <color rgb="FF000000"/>
        <rFont val="Calibri"/>
        <family val="2"/>
      </rPr>
      <t>Blé</t>
    </r>
  </si>
  <si>
    <r>
      <rPr>
        <sz val="11"/>
        <color rgb="FF000000"/>
        <rFont val="Calibri"/>
        <family val="2"/>
      </rPr>
      <t>Cinquième culture</t>
    </r>
  </si>
  <si>
    <r>
      <rPr>
        <sz val="11"/>
        <color rgb="FF000000"/>
        <rFont val="Calibri"/>
        <family val="2"/>
      </rPr>
      <t>Maïs – épi/paille</t>
    </r>
  </si>
  <si>
    <r>
      <rPr>
        <sz val="11"/>
        <color rgb="FF000000"/>
        <rFont val="Calibri"/>
        <family val="2"/>
      </rPr>
      <t>Riz – Paille/glume</t>
    </r>
  </si>
  <si>
    <r>
      <rPr>
        <sz val="11"/>
        <color rgb="FF000000"/>
        <rFont val="Calibri"/>
        <family val="2"/>
      </rPr>
      <t>Coton – bâtons</t>
    </r>
  </si>
  <si>
    <r>
      <rPr>
        <sz val="11"/>
        <color rgb="FF000000"/>
        <rFont val="Calibri"/>
        <family val="2"/>
      </rPr>
      <t>Blé – épi</t>
    </r>
  </si>
  <si>
    <r>
      <rPr>
        <sz val="11"/>
        <color rgb="FF000000"/>
        <rFont val="Calibri"/>
        <family val="2"/>
      </rPr>
      <t>Produit dérivé de la cinquième culture</t>
    </r>
  </si>
  <si>
    <r>
      <rPr>
        <sz val="11"/>
        <color rgb="FF000000"/>
        <rFont val="Calibri"/>
        <family val="2"/>
      </rPr>
      <t>Cheval</t>
    </r>
  </si>
  <si>
    <r>
      <rPr>
        <sz val="11"/>
        <color rgb="FF000000"/>
        <rFont val="Calibri"/>
        <family val="2"/>
      </rPr>
      <t>Bovin</t>
    </r>
  </si>
  <si>
    <r>
      <rPr>
        <sz val="11"/>
        <color rgb="FF000000"/>
        <rFont val="Calibri"/>
        <family val="2"/>
      </rPr>
      <t>Mouton</t>
    </r>
  </si>
  <si>
    <r>
      <rPr>
        <sz val="11"/>
        <color rgb="FF000000"/>
        <rFont val="Calibri"/>
        <family val="2"/>
      </rPr>
      <t>Chèvre</t>
    </r>
  </si>
  <si>
    <r>
      <rPr>
        <sz val="11"/>
        <color rgb="FF000000"/>
        <rFont val="Calibri"/>
        <family val="2"/>
      </rPr>
      <t>Porc</t>
    </r>
  </si>
  <si>
    <r>
      <rPr>
        <sz val="11"/>
        <color rgb="FF000000"/>
        <rFont val="Calibri"/>
        <family val="2"/>
      </rPr>
      <t>Bovin – corne</t>
    </r>
  </si>
  <si>
    <r>
      <rPr>
        <sz val="11"/>
        <color rgb="FF000000"/>
        <rFont val="Calibri"/>
        <family val="2"/>
      </rPr>
      <t>Bovin – lait</t>
    </r>
  </si>
  <si>
    <r>
      <rPr>
        <sz val="11"/>
        <color rgb="FF000000"/>
        <rFont val="Calibri"/>
        <family val="2"/>
      </rPr>
      <t>Mouton – toison</t>
    </r>
  </si>
  <si>
    <r>
      <rPr>
        <sz val="11"/>
        <color rgb="FF000000"/>
        <rFont val="Calibri"/>
        <family val="2"/>
      </rPr>
      <t>Chèvre – laine</t>
    </r>
  </si>
  <si>
    <r>
      <rPr>
        <sz val="11"/>
        <color rgb="FF000000"/>
        <rFont val="Calibri"/>
        <family val="2"/>
      </rPr>
      <t>Cinquième produit d’origine animale</t>
    </r>
  </si>
  <si>
    <r>
      <rPr>
        <sz val="11"/>
        <color rgb="FF000000"/>
        <rFont val="Calibri"/>
        <family val="2"/>
      </rPr>
      <t>Farine de riz</t>
    </r>
  </si>
  <si>
    <r>
      <rPr>
        <sz val="8"/>
        <color rgb="FF000000"/>
        <rFont val="Calibri"/>
        <family val="2"/>
      </rPr>
      <t xml:space="preserve">Nombre de têtes </t>
    </r>
  </si>
  <si>
    <r>
      <rPr>
        <sz val="8"/>
        <color rgb="FF000000"/>
        <rFont val="Calibri"/>
        <family val="2"/>
      </rPr>
      <t>Nombre de têtes</t>
    </r>
  </si>
  <si>
    <r>
      <rPr>
        <sz val="8"/>
        <color rgb="FF000000"/>
        <rFont val="Calibri"/>
        <family val="2"/>
      </rPr>
      <t>pendant l’année</t>
    </r>
  </si>
  <si>
    <r>
      <rPr>
        <sz val="11"/>
        <color rgb="FF000000"/>
        <rFont val="Calibri"/>
        <family val="2"/>
      </rPr>
      <t>k</t>
    </r>
  </si>
  <si>
    <r>
      <rPr>
        <sz val="11"/>
        <color rgb="FF000000"/>
        <rFont val="Calibri"/>
        <family val="2"/>
      </rPr>
      <t>g</t>
    </r>
  </si>
  <si>
    <r>
      <rPr>
        <sz val="11"/>
        <color rgb="FF4472C4"/>
        <rFont val="Calibri"/>
        <family val="2"/>
      </rPr>
      <t>Cheval</t>
    </r>
  </si>
  <si>
    <r>
      <rPr>
        <sz val="11"/>
        <color rgb="FF4472C4"/>
        <rFont val="Calibri"/>
        <family val="2"/>
      </rPr>
      <t>Bovin</t>
    </r>
  </si>
  <si>
    <r>
      <rPr>
        <sz val="11"/>
        <color rgb="FF000000"/>
        <rFont val="Calibri"/>
        <family val="2"/>
      </rPr>
      <t>t</t>
    </r>
  </si>
  <si>
    <r>
      <rPr>
        <b/>
        <sz val="11"/>
        <color rgb="FF000000"/>
        <rFont val="Calibri"/>
        <family val="2"/>
      </rPr>
      <t>Prix à l’unité</t>
    </r>
  </si>
  <si>
    <r>
      <rPr>
        <b/>
        <sz val="11"/>
        <color rgb="FF000000"/>
        <rFont val="Calibri"/>
        <family val="2"/>
      </rPr>
      <t>moyen ou le plus récent</t>
    </r>
  </si>
  <si>
    <r>
      <rPr>
        <sz val="11"/>
        <color rgb="FF000000"/>
        <rFont val="Calibri"/>
        <family val="2"/>
      </rPr>
      <t>o</t>
    </r>
  </si>
  <si>
    <r>
      <rPr>
        <sz val="11"/>
        <color rgb="FF000000"/>
        <rFont val="Calibri"/>
        <family val="2"/>
      </rPr>
      <t>n</t>
    </r>
  </si>
  <si>
    <r>
      <rPr>
        <b/>
        <sz val="11"/>
        <color rgb="FF000000"/>
        <rFont val="Calibri"/>
        <family val="2"/>
      </rPr>
      <t>Valeur</t>
    </r>
  </si>
  <si>
    <r>
      <rPr>
        <b/>
        <sz val="11"/>
        <color rgb="FF000000"/>
        <rFont val="Calibri"/>
        <family val="2"/>
      </rPr>
      <t>totale de la production</t>
    </r>
  </si>
  <si>
    <r>
      <rPr>
        <b/>
        <sz val="11"/>
        <color rgb="FF000000"/>
        <rFont val="Calibri"/>
        <family val="2"/>
      </rPr>
      <t>Prix à l’unité</t>
    </r>
  </si>
  <si>
    <r>
      <rPr>
        <b/>
        <sz val="11"/>
        <color rgb="FF000000"/>
        <rFont val="Calibri"/>
        <family val="2"/>
      </rPr>
      <t>moyen ou le plus récent</t>
    </r>
  </si>
  <si>
    <r>
      <rPr>
        <sz val="11"/>
        <color rgb="FF4472C4"/>
        <rFont val="Calibri"/>
        <family val="2"/>
      </rPr>
      <t>Race équine locale</t>
    </r>
  </si>
  <si>
    <r>
      <rPr>
        <sz val="11"/>
        <color rgb="FF4472C4"/>
        <rFont val="Calibri"/>
        <family val="2"/>
      </rPr>
      <t>Race bovine locale</t>
    </r>
  </si>
  <si>
    <r>
      <rPr>
        <b/>
        <sz val="11"/>
        <color rgb="FF000000"/>
        <rFont val="Calibri"/>
        <family val="2"/>
      </rPr>
      <t>Valeur</t>
    </r>
  </si>
  <si>
    <r>
      <rPr>
        <b/>
        <sz val="11"/>
        <color rgb="FF000000"/>
        <rFont val="Calibri"/>
        <family val="2"/>
      </rPr>
      <t>totale de la production</t>
    </r>
  </si>
  <si>
    <r>
      <rPr>
        <sz val="11"/>
        <color rgb="FF000000"/>
        <rFont val="Calibri"/>
        <family val="2"/>
      </rPr>
      <t>Cheval</t>
    </r>
  </si>
  <si>
    <r>
      <rPr>
        <sz val="11"/>
        <color rgb="FF000000"/>
        <rFont val="Calibri"/>
        <family val="2"/>
      </rPr>
      <t>Bovin</t>
    </r>
  </si>
  <si>
    <r>
      <rPr>
        <sz val="11"/>
        <color rgb="FF000000"/>
        <rFont val="Calibri"/>
        <family val="2"/>
      </rPr>
      <t>Mouton</t>
    </r>
  </si>
  <si>
    <r>
      <rPr>
        <sz val="11"/>
        <color rgb="FF000000"/>
        <rFont val="Calibri"/>
        <family val="2"/>
      </rPr>
      <t>Chèvre</t>
    </r>
  </si>
  <si>
    <r>
      <rPr>
        <sz val="11"/>
        <color rgb="FF000000"/>
        <rFont val="Calibri"/>
        <family val="2"/>
      </rPr>
      <t>Porc</t>
    </r>
  </si>
  <si>
    <r>
      <rPr>
        <sz val="11"/>
        <color rgb="FF000000"/>
        <rFont val="Calibri"/>
        <family val="2"/>
      </rPr>
      <t>Bovin – corne</t>
    </r>
  </si>
  <si>
    <r>
      <rPr>
        <sz val="11"/>
        <color rgb="FF000000"/>
        <rFont val="Calibri"/>
        <family val="2"/>
      </rPr>
      <t>Bovin – lait</t>
    </r>
  </si>
  <si>
    <r>
      <rPr>
        <sz val="11"/>
        <color rgb="FF000000"/>
        <rFont val="Calibri"/>
        <family val="2"/>
      </rPr>
      <t>Mouton – toison</t>
    </r>
  </si>
  <si>
    <r>
      <rPr>
        <sz val="11"/>
        <color rgb="FF000000"/>
        <rFont val="Calibri"/>
        <family val="2"/>
      </rPr>
      <t>Chèvre – laine</t>
    </r>
  </si>
  <si>
    <r>
      <rPr>
        <sz val="11"/>
        <color rgb="FF000000"/>
        <rFont val="Calibri"/>
        <family val="2"/>
      </rPr>
      <t>Cinquième produit d’origine animale</t>
    </r>
  </si>
  <si>
    <r>
      <rPr>
        <sz val="11"/>
        <color rgb="FF000000"/>
        <rFont val="Calibri"/>
        <family val="2"/>
      </rPr>
      <t>Farine de riz</t>
    </r>
  </si>
  <si>
    <r>
      <rPr>
        <b/>
        <sz val="11"/>
        <color rgb="FF000000"/>
        <rFont val="Calibri"/>
        <family val="2"/>
      </rPr>
      <t>TOTAL</t>
    </r>
  </si>
  <si>
    <r>
      <rPr>
        <sz val="12"/>
        <color rgb="FFFF0000"/>
        <rFont val="Calibri"/>
        <family val="2"/>
      </rPr>
      <t>Rouge (non durable) : l’exploitation agricole ne satisfait aucun des critères ci-dessus.</t>
    </r>
  </si>
  <si>
    <r>
      <rPr>
        <sz val="11"/>
        <color rgb="FF000000"/>
        <rFont val="Calibri"/>
        <family val="2"/>
      </rPr>
      <t>Superficie totale de l’exploitation</t>
    </r>
  </si>
  <si>
    <r>
      <rPr>
        <sz val="10"/>
        <color rgb="FF000000"/>
        <rFont val="Calibri"/>
        <family val="2"/>
      </rPr>
      <t>Prix à l’unité moyen ou le plus récent (USD)</t>
    </r>
  </si>
  <si>
    <r>
      <rPr>
        <sz val="12"/>
        <color rgb="FF000000"/>
        <rFont val="Calibri"/>
        <family val="2"/>
      </rPr>
      <t>Non</t>
    </r>
  </si>
  <si>
    <r>
      <rPr>
        <sz val="12"/>
        <color rgb="FF000000"/>
        <rFont val="Calibri"/>
        <family val="2"/>
      </rPr>
      <t>Oui</t>
    </r>
  </si>
  <si>
    <r>
      <rPr>
        <sz val="11"/>
        <color rgb="FF000000"/>
        <rFont val="Calibri"/>
        <family val="2"/>
      </rPr>
      <t>Superficie couverte par une végétation naturelle ou diversifiée</t>
    </r>
  </si>
  <si>
    <r>
      <rPr>
        <sz val="12"/>
        <color rgb="FF000000"/>
        <rFont val="Calibri"/>
        <family val="2"/>
      </rPr>
      <t>Oui</t>
    </r>
  </si>
  <si>
    <r>
      <rPr>
        <sz val="12"/>
        <color rgb="FF000000"/>
        <rFont val="Calibri"/>
        <family val="2"/>
      </rPr>
      <t>Non</t>
    </r>
  </si>
  <si>
    <r>
      <rPr>
        <sz val="11"/>
        <color rgb="FF000000"/>
        <rFont val="Calibri"/>
        <family val="2"/>
      </rPr>
      <t>Quantités physiques/unité de mesure</t>
    </r>
  </si>
  <si>
    <r>
      <rPr>
        <sz val="12"/>
        <color rgb="FF00B050"/>
        <rFont val="Calibri"/>
        <family val="2"/>
      </rPr>
      <t>Souhaitable</t>
    </r>
  </si>
  <si>
    <r>
      <rPr>
        <sz val="12"/>
        <color rgb="FFFFC000"/>
        <rFont val="Calibri"/>
        <family val="2"/>
      </rPr>
      <t>Acceptable</t>
    </r>
  </si>
  <si>
    <r>
      <rPr>
        <sz val="11"/>
        <color rgb="FF000000"/>
        <rFont val="Calibri"/>
        <family val="2"/>
      </rPr>
      <t>% superficie agricole couverte par une végétation naturelle ou diversifiée</t>
    </r>
  </si>
  <si>
    <r>
      <rPr>
        <sz val="12"/>
        <color rgb="FF000000"/>
        <rFont val="Calibri"/>
        <family val="2"/>
      </rPr>
      <t>Tonne</t>
    </r>
  </si>
  <si>
    <r>
      <rPr>
        <sz val="12"/>
        <color rgb="FF000000"/>
        <rFont val="Calibri"/>
        <family val="2"/>
      </rPr>
      <t>Tête</t>
    </r>
  </si>
  <si>
    <r>
      <rPr>
        <sz val="12"/>
        <color rgb="FF000000"/>
        <rFont val="Calibri"/>
        <family val="2"/>
      </rPr>
      <t>Kg</t>
    </r>
  </si>
  <si>
    <r>
      <rPr>
        <sz val="12"/>
        <color rgb="FF000000"/>
        <rFont val="Calibri"/>
        <family val="2"/>
      </rPr>
      <t>Lt</t>
    </r>
  </si>
  <si>
    <r>
      <rPr>
        <sz val="12"/>
        <color rgb="FF000000"/>
        <rFont val="Calibri"/>
        <family val="2"/>
      </rPr>
      <t>Non</t>
    </r>
  </si>
  <si>
    <r>
      <rPr>
        <sz val="11"/>
        <color rgb="FF000000"/>
        <rFont val="Calibri"/>
        <family val="2"/>
      </rPr>
      <t>Critère 4 </t>
    </r>
  </si>
  <si>
    <r>
      <rPr>
        <sz val="11"/>
        <color rgb="FF000000"/>
        <rFont val="Calibri"/>
        <family val="2"/>
      </rPr>
      <t>Critère 5 </t>
    </r>
  </si>
  <si>
    <r>
      <rPr>
        <sz val="11"/>
        <color rgb="FF000000"/>
        <rFont val="Calibri"/>
        <family val="2"/>
      </rPr>
      <t>Critère 6 </t>
    </r>
  </si>
  <si>
    <r>
      <rPr>
        <sz val="12"/>
        <color rgb="FF000000"/>
        <rFont val="Calibri"/>
        <family val="2"/>
      </rPr>
      <t>ha</t>
    </r>
  </si>
  <si>
    <r>
      <rPr>
        <sz val="11"/>
        <color rgb="FF000000"/>
        <rFont val="Calibri"/>
        <family val="2"/>
      </rPr>
      <t>Employés</t>
    </r>
  </si>
  <si>
    <r>
      <rPr>
        <sz val="12"/>
        <color rgb="FF000000"/>
        <rFont val="Calibri"/>
        <family val="2"/>
      </rPr>
      <t>Non</t>
    </r>
  </si>
  <si>
    <r>
      <rPr>
        <sz val="12"/>
        <color rgb="FF00B050"/>
        <rFont val="Calibri"/>
        <family val="2"/>
      </rPr>
      <t>Souhaitable</t>
    </r>
  </si>
  <si>
    <r>
      <rPr>
        <sz val="12"/>
        <color rgb="FFFFC000"/>
        <rFont val="Calibri"/>
        <family val="2"/>
      </rPr>
      <t>Acceptable</t>
    </r>
  </si>
  <si>
    <r>
      <rPr>
        <sz val="12"/>
        <color rgb="FFFF0000"/>
        <rFont val="Calibri"/>
        <family val="2"/>
      </rPr>
      <t>Non durable</t>
    </r>
  </si>
  <si>
    <r>
      <rPr>
        <sz val="11"/>
        <color rgb="FF000000"/>
        <rFont val="Calibri"/>
        <family val="2"/>
      </rPr>
      <t xml:space="preserve"> Salaire minimal en devise locale</t>
    </r>
  </si>
  <si>
    <r>
      <rPr>
        <sz val="12"/>
        <color rgb="FF00B050"/>
        <rFont val="Calibri"/>
        <family val="2"/>
      </rPr>
      <t>Souhaitable</t>
    </r>
  </si>
  <si>
    <r>
      <rPr>
        <sz val="12"/>
        <color rgb="FFFFC000"/>
        <rFont val="Calibri"/>
        <family val="2"/>
      </rPr>
      <t>Acceptable</t>
    </r>
  </si>
  <si>
    <r>
      <rPr>
        <sz val="12"/>
        <color rgb="FFFF0000"/>
        <rFont val="Calibri"/>
        <family val="2"/>
      </rPr>
      <t>Non durable</t>
    </r>
  </si>
  <si>
    <r>
      <rPr>
        <sz val="11"/>
        <color rgb="FF000000"/>
        <rFont val="Calibri"/>
        <family val="2"/>
      </rPr>
      <t>ou d’autres ressources ?</t>
    </r>
  </si>
  <si>
    <r>
      <rPr>
        <sz val="11"/>
        <color rgb="FF000000"/>
        <rFont val="Calibri"/>
        <family val="2"/>
      </rPr>
      <t>Je ne souhaite pas répondre</t>
    </r>
  </si>
  <si>
    <r>
      <rPr>
        <sz val="11"/>
        <color rgb="FF000000"/>
        <rFont val="Calibri"/>
        <family val="2"/>
      </rPr>
      <t>12 derniers mois</t>
    </r>
  </si>
  <si>
    <r>
      <rPr>
        <sz val="12"/>
        <color rgb="FF000000"/>
        <rFont val="Calibri"/>
        <family val="2"/>
      </rPr>
      <t>IDM</t>
    </r>
  </si>
  <si>
    <r>
      <rPr>
        <sz val="12"/>
        <color rgb="FF333333"/>
        <rFont val="Calibri"/>
        <family val="2"/>
      </rPr>
      <t>Worried</t>
    </r>
  </si>
  <si>
    <r>
      <rPr>
        <sz val="12"/>
        <color rgb="FF333333"/>
        <rFont val="Calibri"/>
        <family val="2"/>
      </rPr>
      <t>Healthy</t>
    </r>
  </si>
  <si>
    <r>
      <rPr>
        <sz val="12"/>
        <color rgb="FF333333"/>
        <rFont val="Calibri"/>
        <family val="2"/>
      </rPr>
      <t>Fewfood</t>
    </r>
  </si>
  <si>
    <r>
      <rPr>
        <sz val="12"/>
        <color rgb="FF333333"/>
        <rFont val="Calibri"/>
        <family val="2"/>
      </rPr>
      <t>Skipped</t>
    </r>
  </si>
  <si>
    <r>
      <rPr>
        <sz val="12"/>
        <color rgb="FF333333"/>
        <rFont val="Calibri"/>
        <family val="2"/>
      </rPr>
      <t>Hungry</t>
    </r>
  </si>
  <si>
    <r>
      <rPr>
        <sz val="11"/>
        <color rgb="FF000000"/>
        <rFont val="Calibri"/>
        <family val="2"/>
      </rPr>
      <t>Worried</t>
    </r>
  </si>
  <si>
    <r>
      <rPr>
        <sz val="11"/>
        <color rgb="FF000000"/>
        <rFont val="Calibri"/>
        <family val="2"/>
      </rPr>
      <t xml:space="preserve">score brut du déclarant </t>
    </r>
  </si>
  <si>
    <r>
      <rPr>
        <sz val="11"/>
        <color rgb="FF000000"/>
        <rFont val="Calibri"/>
        <family val="2"/>
      </rPr>
      <t>Healthy</t>
    </r>
  </si>
  <si>
    <r>
      <rPr>
        <sz val="11"/>
        <color rgb="FF000000"/>
        <rFont val="Calibri"/>
        <family val="2"/>
      </rPr>
      <t>Probabilité (mod+grave)</t>
    </r>
  </si>
  <si>
    <r>
      <rPr>
        <sz val="12"/>
        <color rgb="FFFFC000"/>
        <rFont val="Calibri"/>
        <family val="2"/>
      </rPr>
      <t>Acceptable</t>
    </r>
  </si>
  <si>
    <r>
      <rPr>
        <sz val="12"/>
        <color rgb="FF00B050"/>
        <rFont val="Calibri"/>
        <family val="2"/>
      </rPr>
      <t>Souhaitable</t>
    </r>
  </si>
  <si>
    <r>
      <rPr>
        <sz val="11"/>
        <color rgb="FF000000"/>
        <rFont val="Calibri"/>
        <family val="2"/>
      </rPr>
      <t>Fewfood</t>
    </r>
  </si>
  <si>
    <r>
      <rPr>
        <sz val="11"/>
        <color rgb="FF000000"/>
        <rFont val="Calibri"/>
        <family val="2"/>
      </rPr>
      <t>Probabilité (grave)</t>
    </r>
  </si>
  <si>
    <r>
      <rPr>
        <sz val="12"/>
        <color rgb="FF000000"/>
        <rFont val="Calibri"/>
        <family val="2"/>
      </rPr>
      <t>Niveau de durabilité</t>
    </r>
  </si>
  <si>
    <r>
      <rPr>
        <sz val="12"/>
        <color rgb="FFFFC000"/>
        <rFont val="Calibri"/>
        <family val="2"/>
      </rPr>
      <t>Acceptable</t>
    </r>
  </si>
  <si>
    <r>
      <rPr>
        <sz val="12"/>
        <color rgb="FF00B050"/>
        <rFont val="Calibri"/>
        <family val="2"/>
      </rPr>
      <t>Souhaitable</t>
    </r>
  </si>
  <si>
    <r>
      <rPr>
        <sz val="11"/>
        <color rgb="FF000000"/>
        <rFont val="Calibri"/>
        <family val="2"/>
      </rPr>
      <t>Skipped</t>
    </r>
  </si>
  <si>
    <r>
      <rPr>
        <sz val="11"/>
        <color rgb="FF000000"/>
        <rFont val="Calibri"/>
        <family val="2"/>
      </rPr>
      <t>Ateless</t>
    </r>
  </si>
  <si>
    <r>
      <rPr>
        <sz val="11"/>
        <color rgb="FF000000"/>
        <rFont val="Calibri"/>
        <family val="2"/>
      </rPr>
      <t>Runout</t>
    </r>
  </si>
  <si>
    <r>
      <rPr>
        <sz val="11"/>
        <color rgb="FF000000"/>
        <rFont val="Calibri"/>
        <family val="2"/>
      </rPr>
      <t>Hungry</t>
    </r>
  </si>
  <si>
    <r>
      <rPr>
        <sz val="11"/>
        <color rgb="FF000000"/>
        <rFont val="Calibri"/>
        <family val="2"/>
      </rPr>
      <t>Whlday</t>
    </r>
  </si>
  <si>
    <r>
      <rPr>
        <sz val="12"/>
        <color rgb="FF000000"/>
        <rFont val="Calibri"/>
        <family val="2"/>
      </rPr>
      <t>NA</t>
    </r>
  </si>
  <si>
    <r>
      <rPr>
        <sz val="11"/>
        <color rgb="FF000000"/>
        <rFont val="Calibri"/>
        <family val="2"/>
      </rPr>
      <t>Année de référence :</t>
    </r>
  </si>
  <si>
    <r>
      <rPr>
        <sz val="11"/>
        <color rgb="FF000000"/>
        <rFont val="Calibri"/>
        <family val="2"/>
      </rPr>
      <t xml:space="preserve">(Lire toutes les options et cocher/remplir tous les champs applicables) </t>
    </r>
  </si>
  <si>
    <r>
      <rPr>
        <sz val="11"/>
        <color rgb="FF000000"/>
        <rFont val="Calibri"/>
        <family val="2"/>
      </rPr>
      <t>(Cocher une seule case)</t>
    </r>
  </si>
  <si>
    <r>
      <rPr>
        <sz val="11"/>
        <color rgb="FF000000"/>
        <rFont val="Calibri"/>
        <family val="2"/>
      </rPr>
      <t>Oui</t>
    </r>
  </si>
  <si>
    <r>
      <rPr>
        <sz val="11"/>
        <color rgb="FF000000"/>
        <rFont val="Calibri"/>
        <family val="2"/>
      </rPr>
      <t>Non</t>
    </r>
  </si>
  <si>
    <r>
      <rPr>
        <sz val="11"/>
        <color rgb="FF000000"/>
        <rFont val="Calibri"/>
        <family val="2"/>
      </rPr>
      <t>Refuse de répondre</t>
    </r>
  </si>
  <si>
    <r>
      <rPr>
        <sz val="11"/>
        <color rgb="FF000000"/>
        <rFont val="Calibri"/>
        <family val="2"/>
      </rPr>
      <t>Dernière année civile</t>
    </r>
  </si>
  <si>
    <r>
      <rPr>
        <sz val="11"/>
        <color rgb="FF000000"/>
        <rFont val="Calibri"/>
        <family val="2"/>
      </rPr>
      <t>h</t>
    </r>
  </si>
  <si>
    <r>
      <rPr>
        <sz val="11"/>
        <color rgb="FF000000"/>
        <rFont val="Calibri"/>
        <family val="2"/>
      </rPr>
      <t>a</t>
    </r>
  </si>
  <si>
    <r>
      <rPr>
        <sz val="11"/>
        <color rgb="FF000000"/>
        <rFont val="Calibri"/>
        <family val="2"/>
      </rPr>
      <t>IDM</t>
    </r>
  </si>
  <si>
    <r>
      <rPr>
        <sz val="11"/>
        <color rgb="FF000000"/>
        <rFont val="Calibri"/>
        <family val="2"/>
      </rPr>
      <t>Document officiel</t>
    </r>
  </si>
  <si>
    <r>
      <rPr>
        <sz val="11"/>
        <color rgb="FF000000"/>
        <rFont val="Calibri"/>
        <family val="2"/>
      </rPr>
      <t>Oui</t>
    </r>
  </si>
  <si>
    <r>
      <rPr>
        <sz val="11"/>
        <color rgb="FF000000"/>
        <rFont val="Calibri"/>
        <family val="2"/>
      </rPr>
      <t>Superficie agricole, en hectares</t>
    </r>
  </si>
  <si>
    <r>
      <rPr>
        <sz val="11"/>
        <color rgb="FF000000"/>
        <rFont val="Calibri"/>
        <family val="2"/>
      </rPr>
      <t>Le nom y figure</t>
    </r>
  </si>
  <si>
    <r>
      <rPr>
        <sz val="12"/>
        <color rgb="FF00B050"/>
        <rFont val="Calibri"/>
        <family val="2"/>
      </rPr>
      <t>Souhaitable</t>
    </r>
  </si>
  <si>
    <r>
      <rPr>
        <sz val="12"/>
        <color rgb="FFFFC000"/>
        <rFont val="Calibri"/>
        <family val="2"/>
      </rPr>
      <t>Acceptable</t>
    </r>
  </si>
  <si>
    <r>
      <rPr>
        <sz val="11"/>
        <color rgb="FF000000"/>
        <rFont val="Calibri"/>
        <family val="2"/>
      </rPr>
      <t>Droit de vendre</t>
    </r>
  </si>
  <si>
    <r>
      <rPr>
        <sz val="11"/>
        <color rgb="FF000000"/>
        <rFont val="Calibri"/>
        <family val="2"/>
      </rPr>
      <t>Droit de léguer</t>
    </r>
  </si>
  <si>
    <r>
      <rPr>
        <sz val="12"/>
        <color rgb="FF00B050"/>
        <rFont val="Calibri"/>
        <family val="2"/>
      </rPr>
      <t>Souhaitable</t>
    </r>
  </si>
  <si>
    <r>
      <rPr>
        <sz val="12"/>
        <color rgb="FFFFC000"/>
        <rFont val="Calibri"/>
        <family val="2"/>
      </rPr>
      <t>Acceptable</t>
    </r>
  </si>
  <si>
    <t>terres consacrées à des cultures permanentes + terres consacrées à des prairies et à des pâturages permanents), inscrire la superficie agricole affectée par une menace</t>
  </si>
  <si>
    <t>terres consacrées à des cultures permanentes + terres consacrées à des prairies et à des pâturages permanents), inscrire la superficie agricole irriguée et calculer</t>
  </si>
  <si>
    <t>Étape 4 – Compter le nombre de mesures (sanitaires et environnementales) adoptées par l’exploitation, associées aux types de pesticides utilisés</t>
  </si>
  <si>
    <t>3. Mécanismes d’atténuation des risques</t>
  </si>
  <si>
    <t>Étape 1 – Le tableau 9.1 regroupe les données sur les employés non qualifiée et le salaire journalier recueillies à l’aide du module d’enquête.</t>
  </si>
  <si>
    <t>Salaire journalier des employés non qualifiée en devise locale</t>
  </si>
  <si>
    <t>Indicateur 2.4.1 des ODD </t>
  </si>
  <si>
    <t>Statut en matière de durabilité applicables aux exploitations dotées de systèmes/régimes de certification biologique:</t>
  </si>
  <si>
    <t>Statut en matière de durabilité applicables aux exploitations dénuées de systèmes/régimes de certification biologique:</t>
  </si>
  <si>
    <t>Superficie totale de l’exploitation</t>
  </si>
  <si>
    <t>Superficie totale de l’exploitation, en hectares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</si>
</sst>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80" x14ac:knownFonts="1">
    <font>
      <sz val="12"/>
      <color theme="1"/>
      <name val="Calibri"/>
      <family val="2"/>
      <scheme val="minor"/>
    </font>
    <font>
      <sz val="11"/>
      <color theme="1"/>
      <name val="Calibri"/>
      <family val="2"/>
      <scheme val="minor"/>
    </font>
    <font>
      <b/>
      <sz val="14"/>
      <color rgb="FF335B74"/>
      <name val="Tw Cen MT Condensed"/>
      <family val="2"/>
    </font>
    <font>
      <b/>
      <sz val="13"/>
      <color rgb="FF000000"/>
      <name val="Calibri"/>
      <family val="2"/>
    </font>
    <font>
      <b/>
      <sz val="14"/>
      <color rgb="FF1F497D"/>
      <name val="Tw Cen MT Condensed"/>
      <family val="2"/>
    </font>
    <font>
      <b/>
      <sz val="11"/>
      <name val="Calibri"/>
      <family val="2"/>
      <scheme val="minor"/>
    </font>
    <font>
      <sz val="11"/>
      <name val="Calibri"/>
      <family val="2"/>
      <scheme val="minor"/>
    </font>
    <font>
      <sz val="8"/>
      <name val="Calibri"/>
      <family val="2"/>
      <scheme val="minor"/>
    </font>
    <font>
      <b/>
      <sz val="8"/>
      <name val="Calibri"/>
      <family val="2"/>
      <scheme val="minor"/>
    </font>
    <font>
      <sz val="11"/>
      <color theme="4"/>
      <name val="Calibri"/>
      <family val="2"/>
      <scheme val="minor"/>
    </font>
    <font>
      <sz val="10"/>
      <color theme="1"/>
      <name val="Calibri"/>
      <family val="2"/>
      <scheme val="minor"/>
    </font>
    <font>
      <b/>
      <sz val="11"/>
      <color theme="4"/>
      <name val="Calibri"/>
      <family val="2"/>
      <scheme val="minor"/>
    </font>
    <font>
      <sz val="12"/>
      <name val="Calibri"/>
      <family val="2"/>
      <scheme val="minor"/>
    </font>
    <font>
      <sz val="12"/>
      <color theme="5" tint="-0.49995422223578601"/>
      <name val="Calibri"/>
      <family val="2"/>
      <scheme val="minor"/>
    </font>
    <font>
      <sz val="9"/>
      <color rgb="FF000000"/>
      <name val="Calibri"/>
      <family val="2"/>
    </font>
    <font>
      <sz val="10"/>
      <color rgb="FF000000"/>
      <name val="Calibri"/>
      <family val="2"/>
    </font>
    <font>
      <sz val="11"/>
      <color rgb="FF000000"/>
      <name val="Calibri"/>
      <family val="2"/>
    </font>
    <font>
      <sz val="11"/>
      <color rgb="FF00B050"/>
      <name val="Calibri"/>
      <family val="2"/>
    </font>
    <font>
      <sz val="11"/>
      <name val="Calibri"/>
      <family val="2"/>
    </font>
    <font>
      <sz val="12"/>
      <color rgb="FF00B050"/>
      <name val="Calibri"/>
      <family val="2"/>
      <scheme val="minor"/>
    </font>
    <font>
      <sz val="12"/>
      <color rgb="FFFFC000"/>
      <name val="Calibri"/>
      <family val="2"/>
      <scheme val="minor"/>
    </font>
    <font>
      <sz val="12"/>
      <color rgb="FFFF0000"/>
      <name val="Calibri"/>
      <family val="2"/>
      <scheme val="minor"/>
    </font>
    <font>
      <sz val="11"/>
      <color rgb="FFFFC000"/>
      <name val="Calibri"/>
      <family val="2"/>
    </font>
    <font>
      <sz val="11"/>
      <color rgb="FFFF0000"/>
      <name val="Calibri"/>
      <family val="2"/>
    </font>
    <font>
      <sz val="11"/>
      <color rgb="FFFBC02D"/>
      <name val="Calibri"/>
      <family val="2"/>
    </font>
    <font>
      <sz val="11"/>
      <color rgb="FFFF0000"/>
      <name val="Calibri"/>
      <family val="2"/>
      <scheme val="minor"/>
    </font>
    <font>
      <sz val="10"/>
      <name val="Calibri"/>
      <family val="2"/>
      <scheme val="minor"/>
    </font>
    <font>
      <b/>
      <sz val="9"/>
      <name val="Calibri"/>
      <family val="2"/>
      <scheme val="minor"/>
    </font>
    <font>
      <b/>
      <sz val="12"/>
      <color rgb="FF000000"/>
      <name val="Calibri"/>
      <family val="2"/>
      <scheme val="minor"/>
    </font>
    <font>
      <sz val="11"/>
      <color rgb="FF00B050"/>
      <name val="Calibri"/>
      <family val="2"/>
      <scheme val="minor"/>
    </font>
    <font>
      <sz val="11"/>
      <color theme="7"/>
      <name val="Calibri"/>
      <family val="2"/>
    </font>
    <font>
      <sz val="12"/>
      <color theme="7"/>
      <name val="Calibri"/>
      <family val="2"/>
      <scheme val="minor"/>
    </font>
    <font>
      <sz val="11"/>
      <color rgb="FF13676C"/>
      <name val="Calibri"/>
      <family val="2"/>
      <scheme val="minor"/>
    </font>
    <font>
      <sz val="11"/>
      <color rgb="FF0070C0"/>
      <name val="Calibri"/>
      <family val="2"/>
      <scheme val="minor"/>
    </font>
    <font>
      <b/>
      <sz val="11"/>
      <color rgb="FF0070C0"/>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1"/>
      <color rgb="FFFFC000"/>
      <name val="Calibri"/>
      <family val="2"/>
      <scheme val="minor"/>
    </font>
    <font>
      <sz val="12"/>
      <color rgb="FFF1B241"/>
      <name val="Calibri"/>
      <family val="2"/>
      <scheme val="minor"/>
    </font>
    <font>
      <sz val="11"/>
      <color rgb="FFF1B241"/>
      <name val="Calibri"/>
      <family val="2"/>
      <scheme val="minor"/>
    </font>
    <font>
      <i/>
      <sz val="10.5"/>
      <color theme="1"/>
      <name val="Calibri"/>
      <family val="2"/>
      <scheme val="minor"/>
    </font>
    <font>
      <sz val="12"/>
      <color rgb="FF000000"/>
      <name val="Calibri"/>
      <family val="2"/>
    </font>
    <font>
      <u/>
      <sz val="12"/>
      <color theme="10"/>
      <name val="Calibri"/>
      <family val="2"/>
      <scheme val="minor"/>
    </font>
    <font>
      <sz val="11"/>
      <color theme="1"/>
      <name val="Calibri"/>
      <family val="2"/>
    </font>
    <font>
      <sz val="12"/>
      <color rgb="FF333333"/>
      <name val="Calibri"/>
      <family val="2"/>
      <scheme val="minor"/>
    </font>
    <font>
      <i/>
      <sz val="11"/>
      <color rgb="FFFF0000"/>
      <name val="Calibri"/>
      <family val="2"/>
      <scheme val="minor"/>
    </font>
    <font>
      <b/>
      <sz val="11"/>
      <color theme="4" tint="-0.24994659260841701"/>
      <name val="Calibri"/>
      <family val="2"/>
      <scheme val="minor"/>
    </font>
    <font>
      <sz val="11"/>
      <color theme="4" tint="-0.24994659260841701"/>
      <name val="Calibri"/>
      <family val="2"/>
      <scheme val="minor"/>
    </font>
    <font>
      <sz val="11"/>
      <color theme="9" tint="-0.49995422223578601"/>
      <name val="Calibri"/>
      <family val="2"/>
      <scheme val="minor"/>
    </font>
    <font>
      <sz val="9"/>
      <color theme="1"/>
      <name val="Calibri"/>
      <family val="2"/>
      <scheme val="minor"/>
    </font>
    <font>
      <b/>
      <sz val="11"/>
      <color theme="1"/>
      <name val="Calibri"/>
      <family val="2"/>
    </font>
    <font>
      <sz val="12"/>
      <color rgb="FF000000"/>
      <name val="Calibri"/>
      <family val="2"/>
      <scheme val="minor"/>
    </font>
    <font>
      <sz val="16"/>
      <color rgb="FF7030A0"/>
      <name val="Calibri"/>
      <family val="2"/>
      <scheme val="minor"/>
    </font>
    <font>
      <sz val="16"/>
      <color theme="1"/>
      <name val="Calibri"/>
      <family val="2"/>
      <scheme val="minor"/>
    </font>
    <font>
      <b/>
      <sz val="11"/>
      <color rgb="FF000000"/>
      <name val="Calibri"/>
      <family val="2"/>
    </font>
    <font>
      <b/>
      <sz val="12"/>
      <color rgb="FF000000"/>
      <name val="Calibri"/>
      <family val="2"/>
    </font>
    <font>
      <sz val="12"/>
      <color rgb="FF843C0B"/>
      <name val="Calibri"/>
      <family val="2"/>
    </font>
    <font>
      <vertAlign val="superscript"/>
      <sz val="11"/>
      <color rgb="FF000000"/>
      <name val="Calibri"/>
      <family val="2"/>
    </font>
    <font>
      <sz val="12"/>
      <color rgb="FF00B050"/>
      <name val="Calibri"/>
      <family val="2"/>
    </font>
    <font>
      <sz val="12"/>
      <color rgb="FFFFC000"/>
      <name val="Calibri"/>
      <family val="2"/>
    </font>
    <font>
      <sz val="12"/>
      <color rgb="FFFF0000"/>
      <name val="Calibri"/>
      <family val="2"/>
    </font>
    <font>
      <vertAlign val="superscript"/>
      <sz val="12"/>
      <color rgb="FF000000"/>
      <name val="Calibri"/>
      <family val="2"/>
    </font>
    <font>
      <u/>
      <sz val="12"/>
      <color rgb="FF4472C4"/>
      <name val="Calibri"/>
      <family val="2"/>
    </font>
    <font>
      <sz val="12"/>
      <color rgb="FF333333"/>
      <name val="Calibri"/>
      <family val="2"/>
    </font>
    <font>
      <sz val="12"/>
      <color rgb="FF2F5597"/>
      <name val="Calibri"/>
      <family val="2"/>
    </font>
    <font>
      <u/>
      <sz val="12"/>
      <color rgb="FF0070C0"/>
      <name val="Calibri"/>
      <family val="2"/>
    </font>
    <font>
      <b/>
      <sz val="9"/>
      <color rgb="FF000000"/>
      <name val="Calibri"/>
      <family val="2"/>
    </font>
    <font>
      <sz val="11"/>
      <color rgb="FF13676C"/>
      <name val="Calibri"/>
      <family val="2"/>
    </font>
    <font>
      <sz val="8"/>
      <color rgb="FF000000"/>
      <name val="Calibri"/>
      <family val="2"/>
    </font>
    <font>
      <sz val="11"/>
      <color rgb="FF4472C4"/>
      <name val="Calibri"/>
      <family val="2"/>
    </font>
    <font>
      <sz val="11"/>
      <color rgb="FFF1B241"/>
      <name val="Calibri"/>
      <family val="2"/>
    </font>
    <font>
      <sz val="12"/>
      <color rgb="FFF1B241"/>
      <name val="Calibri"/>
      <family val="2"/>
    </font>
    <font>
      <sz val="14"/>
      <color rgb="FF335B74"/>
      <name val="Tw Cen MT Condensed"/>
      <family val="2"/>
    </font>
    <font>
      <vertAlign val="superscript"/>
      <sz val="11"/>
      <color rgb="FF00B050"/>
      <name val="Calibri"/>
      <family val="2"/>
    </font>
    <font>
      <vertAlign val="superscript"/>
      <sz val="11"/>
      <color rgb="FFFFC000"/>
      <name val="Calibri"/>
      <family val="2"/>
    </font>
    <font>
      <vertAlign val="superscript"/>
      <sz val="11"/>
      <color rgb="FFFF0000"/>
      <name val="Calibri"/>
      <family val="2"/>
    </font>
    <font>
      <sz val="16"/>
      <color rgb="FF000000"/>
      <name val="Calibri"/>
      <family val="2"/>
    </font>
    <font>
      <sz val="12"/>
      <color theme="1"/>
      <name val="Calibri"/>
      <family val="2"/>
      <scheme val="minor"/>
    </font>
    <font>
      <b/>
      <sz val="16"/>
      <color rgb="FF0070C0"/>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FFFF"/>
        <bgColor indexed="64"/>
      </patternFill>
    </fill>
    <fill>
      <patternFill patternType="solid">
        <fgColor theme="9" tint="0.59996337778862885"/>
        <bgColor indexed="64"/>
      </patternFill>
    </fill>
    <fill>
      <patternFill patternType="solid">
        <fgColor theme="5" tint="0.39997558519241921"/>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FFFFFF"/>
        <bgColor indexed="64"/>
      </patternFill>
    </fill>
    <fill>
      <patternFill patternType="solid">
        <fgColor rgb="FFC6E0B4"/>
        <bgColor indexed="64"/>
      </patternFill>
    </fill>
    <fill>
      <patternFill patternType="solid">
        <fgColor rgb="FFF4B084"/>
        <bgColor indexed="64"/>
      </patternFill>
    </fill>
    <fill>
      <patternFill patternType="solid">
        <fgColor theme="9" tint="0.79995117038483843"/>
        <bgColor indexed="64"/>
      </patternFill>
    </fill>
    <fill>
      <patternFill patternType="solid">
        <fgColor rgb="FFFFFFC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s>
  <borders count="7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0000"/>
      </left>
      <right/>
      <top/>
      <bottom/>
      <diagonal/>
    </border>
    <border>
      <left/>
      <right style="thick">
        <color rgb="FFFF0000"/>
      </right>
      <top/>
      <bottom/>
      <diagonal/>
    </border>
    <border>
      <left style="thick">
        <color rgb="FFFF0000"/>
      </left>
      <right/>
      <top/>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thin">
        <color auto="1"/>
      </bottom>
      <diagonal/>
    </border>
    <border>
      <left/>
      <right/>
      <top style="thin">
        <color auto="1"/>
      </top>
      <bottom style="double">
        <color auto="1"/>
      </bottom>
      <diagonal/>
    </border>
    <border>
      <left/>
      <right/>
      <top/>
      <bottom style="double">
        <color rgb="FF000000"/>
      </bottom>
      <diagonal/>
    </border>
    <border>
      <left/>
      <right/>
      <top style="thin">
        <color auto="1"/>
      </top>
      <bottom/>
      <diagonal/>
    </border>
    <border>
      <left/>
      <right style="thick">
        <color rgb="FFFF0000"/>
      </right>
      <top style="thin">
        <color auto="1"/>
      </top>
      <bottom/>
      <diagonal/>
    </border>
    <border>
      <left/>
      <right style="thick">
        <color rgb="FFFF0000"/>
      </right>
      <top/>
      <bottom style="thin">
        <color auto="1"/>
      </bottom>
      <diagonal/>
    </border>
    <border>
      <left style="thin">
        <color auto="1"/>
      </left>
      <right/>
      <top style="thin">
        <color auto="1"/>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style="medium">
        <color rgb="FF000000"/>
      </right>
      <top style="medium">
        <color rgb="FF000000"/>
      </top>
      <bottom/>
      <diagonal/>
    </border>
    <border>
      <left style="medium">
        <color rgb="FF000000"/>
      </left>
      <right style="thin">
        <color auto="1"/>
      </right>
      <top style="medium">
        <color rgb="FF000000"/>
      </top>
      <bottom/>
      <diagonal/>
    </border>
    <border>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thin">
        <color auto="1"/>
      </left>
      <right style="thin">
        <color auto="1"/>
      </right>
      <top style="thin">
        <color auto="1"/>
      </top>
      <bottom/>
      <diagonal/>
    </border>
    <border>
      <left style="medium">
        <color rgb="FF000000"/>
      </left>
      <right style="thin">
        <color auto="1"/>
      </right>
      <top/>
      <bottom style="thin">
        <color auto="1"/>
      </bottom>
      <diagonal/>
    </border>
    <border>
      <left/>
      <right style="medium">
        <color rgb="FF000000"/>
      </right>
      <top/>
      <bottom style="thin">
        <color auto="1"/>
      </bottom>
      <diagonal/>
    </border>
    <border>
      <left style="thick">
        <color rgb="FFFF0000"/>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rgb="FF000000"/>
      </left>
      <right style="thin">
        <color auto="1"/>
      </right>
      <top/>
      <bottom style="medium">
        <color rgb="FF000000"/>
      </bottom>
      <diagonal/>
    </border>
    <border>
      <left/>
      <right style="medium">
        <color rgb="FF000000"/>
      </right>
      <top/>
      <bottom style="medium">
        <color rgb="FF000000"/>
      </bottom>
      <diagonal/>
    </border>
    <border>
      <left style="thin">
        <color auto="1"/>
      </left>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78" fillId="0" borderId="0" applyFont="0" applyFill="0" applyBorder="0" applyAlignment="0" applyProtection="0"/>
    <xf numFmtId="0" fontId="43" fillId="0" borderId="0" applyNumberFormat="0" applyFill="0" applyBorder="0" applyAlignment="0" applyProtection="0"/>
  </cellStyleXfs>
  <cellXfs count="667">
    <xf numFmtId="0" fontId="0" fillId="0" borderId="0" xfId="0"/>
    <xf numFmtId="0" fontId="5" fillId="0" borderId="0" xfId="0" applyFont="1"/>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horizontal="right"/>
    </xf>
    <xf numFmtId="0" fontId="6" fillId="2" borderId="0" xfId="0" applyFont="1" applyFill="1"/>
    <xf numFmtId="0" fontId="6" fillId="0" borderId="0" xfId="0" applyFont="1" applyAlignment="1">
      <alignment vertical="top"/>
    </xf>
    <xf numFmtId="0" fontId="5" fillId="0" borderId="0" xfId="0" applyFont="1" applyAlignment="1">
      <alignment horizontal="right"/>
    </xf>
    <xf numFmtId="0" fontId="5" fillId="2" borderId="0" xfId="0" applyFont="1" applyFill="1"/>
    <xf numFmtId="0" fontId="5" fillId="2" borderId="0" xfId="0" applyFont="1" applyFill="1" applyAlignment="1">
      <alignment horizontal="right"/>
    </xf>
    <xf numFmtId="0" fontId="6" fillId="0" borderId="1" xfId="0" applyFont="1" applyBorder="1" applyAlignment="1">
      <alignment horizontal="center"/>
    </xf>
    <xf numFmtId="0" fontId="6" fillId="2" borderId="0" xfId="0" applyFont="1" applyFill="1" applyAlignment="1">
      <alignment horizontal="left"/>
    </xf>
    <xf numFmtId="0" fontId="6" fillId="2" borderId="1" xfId="0" applyFont="1" applyFill="1" applyBorder="1" applyAlignment="1" applyProtection="1">
      <alignment vertical="top"/>
      <protection locked="0"/>
    </xf>
    <xf numFmtId="0" fontId="6" fillId="0" borderId="1" xfId="0" applyFont="1" applyBorder="1" applyAlignment="1" applyProtection="1">
      <alignment vertical="top"/>
      <protection locked="0"/>
    </xf>
    <xf numFmtId="0" fontId="5" fillId="3" borderId="1" xfId="0" applyFont="1" applyFill="1" applyBorder="1" applyAlignment="1" applyProtection="1">
      <alignment horizontal="center" vertical="top"/>
      <protection locked="0"/>
    </xf>
    <xf numFmtId="0" fontId="6" fillId="0" borderId="1" xfId="0" applyFont="1" applyBorder="1"/>
    <xf numFmtId="0" fontId="6" fillId="0" borderId="1" xfId="0" applyFont="1" applyBorder="1" applyAlignment="1">
      <alignment horizontal="left"/>
    </xf>
    <xf numFmtId="0" fontId="7" fillId="0" borderId="0" xfId="0" applyFont="1"/>
    <xf numFmtId="0" fontId="7" fillId="0" borderId="0" xfId="0" applyFont="1" applyAlignment="1">
      <alignment horizontal="right"/>
    </xf>
    <xf numFmtId="0" fontId="7" fillId="0" borderId="0" xfId="0" applyFont="1" applyAlignment="1">
      <alignment vertical="top"/>
    </xf>
    <xf numFmtId="0" fontId="8" fillId="0" borderId="0" xfId="0" applyFont="1" applyAlignment="1">
      <alignment horizontal="right"/>
    </xf>
    <xf numFmtId="0" fontId="7" fillId="0" borderId="0" xfId="0" applyFont="1" applyAlignment="1">
      <alignment horizontal="left" indent="1"/>
    </xf>
    <xf numFmtId="0" fontId="7" fillId="2" borderId="0" xfId="0" applyFont="1" applyFill="1"/>
    <xf numFmtId="0" fontId="7" fillId="0" borderId="0" xfId="0" applyFont="1" applyAlignment="1">
      <alignment vertical="center"/>
    </xf>
    <xf numFmtId="0" fontId="7" fillId="0" borderId="0" xfId="0" applyFont="1" applyAlignment="1">
      <alignment vertical="center" wrapText="1"/>
    </xf>
    <xf numFmtId="0" fontId="8" fillId="0" borderId="0" xfId="0" applyFont="1"/>
    <xf numFmtId="0" fontId="8" fillId="0" borderId="0" xfId="0" applyFont="1" applyAlignment="1">
      <alignment horizontal="left" indent="1"/>
    </xf>
    <xf numFmtId="0" fontId="7" fillId="0" borderId="0" xfId="0" applyFont="1" applyAlignment="1">
      <alignment horizontal="center"/>
    </xf>
    <xf numFmtId="0" fontId="7" fillId="0" borderId="0" xfId="0" applyFont="1" applyAlignment="1">
      <alignment horizontal="left"/>
    </xf>
    <xf numFmtId="0" fontId="6" fillId="0" borderId="0" xfId="0" applyFont="1" applyAlignment="1" applyProtection="1">
      <alignment vertical="top"/>
      <protection locked="0"/>
    </xf>
    <xf numFmtId="0" fontId="0" fillId="0" borderId="0" xfId="0" applyAlignment="1">
      <alignment horizontal="right"/>
    </xf>
    <xf numFmtId="0" fontId="6" fillId="0" borderId="1" xfId="0" applyFont="1" applyBorder="1" applyAlignment="1">
      <alignment horizontal="right"/>
    </xf>
    <xf numFmtId="0" fontId="7" fillId="2" borderId="0" xfId="0" applyFont="1" applyFill="1" applyAlignment="1">
      <alignment horizontal="right"/>
    </xf>
    <xf numFmtId="0" fontId="6" fillId="0" borderId="0" xfId="0" applyFont="1" applyAlignment="1" applyProtection="1">
      <alignment horizontal="right" vertical="top"/>
      <protection locked="0"/>
    </xf>
    <xf numFmtId="0" fontId="0" fillId="0" borderId="1" xfId="0" applyBorder="1"/>
    <xf numFmtId="10" fontId="6" fillId="0" borderId="0" xfId="0" applyNumberFormat="1" applyFont="1"/>
    <xf numFmtId="0" fontId="3" fillId="0" borderId="0" xfId="0" applyFont="1" applyAlignment="1">
      <alignment horizontal="center" vertical="center" wrapText="1" readingOrder="1"/>
    </xf>
    <xf numFmtId="0" fontId="5" fillId="0" borderId="0" xfId="0" applyFont="1" applyAlignment="1">
      <alignment horizontal="left"/>
    </xf>
    <xf numFmtId="0" fontId="6" fillId="0" borderId="0" xfId="0" quotePrefix="1" applyFont="1" applyAlignment="1">
      <alignment horizontal="right"/>
    </xf>
    <xf numFmtId="0" fontId="5" fillId="0" borderId="0" xfId="0" applyFont="1" applyAlignment="1" applyProtection="1">
      <alignment horizontal="right" vertical="top"/>
      <protection locked="0"/>
    </xf>
    <xf numFmtId="0" fontId="5" fillId="0" borderId="0" xfId="0" applyFont="1" applyAlignment="1">
      <alignment vertical="top"/>
    </xf>
    <xf numFmtId="0" fontId="6" fillId="2" borderId="0" xfId="0" applyFont="1" applyFill="1" applyAlignment="1">
      <alignment horizontal="right"/>
    </xf>
    <xf numFmtId="0" fontId="6" fillId="2" borderId="0" xfId="0" quotePrefix="1" applyFont="1" applyFill="1" applyAlignment="1">
      <alignment horizontal="right"/>
    </xf>
    <xf numFmtId="0" fontId="6" fillId="2" borderId="0" xfId="0" applyFont="1" applyFill="1" applyAlignment="1">
      <alignment horizontal="center"/>
    </xf>
    <xf numFmtId="0" fontId="6" fillId="2" borderId="1" xfId="0" applyFont="1" applyFill="1" applyBorder="1" applyAlignment="1">
      <alignment horizontal="left"/>
    </xf>
    <xf numFmtId="0" fontId="5" fillId="2" borderId="1" xfId="0" applyFont="1" applyFill="1" applyBorder="1" applyAlignment="1">
      <alignment horizontal="center"/>
    </xf>
    <xf numFmtId="0" fontId="0" fillId="0" borderId="0" xfId="0" applyAlignment="1">
      <alignment horizontal="center"/>
    </xf>
    <xf numFmtId="0" fontId="6" fillId="2" borderId="1" xfId="0" applyFont="1" applyFill="1" applyBorder="1" applyAlignment="1">
      <alignment horizontal="center"/>
    </xf>
    <xf numFmtId="0" fontId="0" fillId="0" borderId="1" xfId="0" applyBorder="1" applyAlignment="1">
      <alignment horizontal="center"/>
    </xf>
    <xf numFmtId="0" fontId="6" fillId="2" borderId="0" xfId="0" quotePrefix="1" applyFont="1" applyFill="1" applyAlignment="1">
      <alignment horizontal="center"/>
    </xf>
    <xf numFmtId="9" fontId="6" fillId="0" borderId="0" xfId="0" applyNumberFormat="1" applyFont="1"/>
    <xf numFmtId="0" fontId="9" fillId="0" borderId="1" xfId="0" applyFont="1" applyBorder="1"/>
    <xf numFmtId="0" fontId="9" fillId="0" borderId="1" xfId="0" applyFont="1" applyBorder="1" applyAlignment="1">
      <alignment horizontal="left"/>
    </xf>
    <xf numFmtId="0" fontId="9" fillId="0" borderId="1" xfId="0" applyFont="1" applyBorder="1" applyAlignment="1" applyProtection="1">
      <alignment vertical="top"/>
      <protection locked="0"/>
    </xf>
    <xf numFmtId="0" fontId="6" fillId="0" borderId="2" xfId="0" applyFont="1" applyBorder="1" applyAlignment="1">
      <alignment horizontal="right"/>
    </xf>
    <xf numFmtId="0" fontId="6" fillId="0" borderId="2" xfId="0" applyFont="1" applyBorder="1" applyAlignment="1">
      <alignment horizontal="left"/>
    </xf>
    <xf numFmtId="0" fontId="6" fillId="0" borderId="3" xfId="0" applyFont="1" applyBorder="1" applyAlignment="1" applyProtection="1">
      <alignment vertical="top"/>
      <protection locked="0"/>
    </xf>
    <xf numFmtId="0" fontId="0" fillId="0" borderId="4" xfId="0" applyBorder="1"/>
    <xf numFmtId="0" fontId="0" fillId="0" borderId="5" xfId="0" applyBorder="1"/>
    <xf numFmtId="0" fontId="6" fillId="0" borderId="5" xfId="0" applyFont="1" applyBorder="1"/>
    <xf numFmtId="0" fontId="7" fillId="0" borderId="5" xfId="0" applyFont="1" applyBorder="1"/>
    <xf numFmtId="0" fontId="5" fillId="0" borderId="5" xfId="0" applyFont="1" applyBorder="1" applyAlignment="1">
      <alignment horizontal="right"/>
    </xf>
    <xf numFmtId="0" fontId="6" fillId="0" borderId="5" xfId="0" applyFont="1" applyBorder="1" applyAlignment="1" applyProtection="1">
      <alignment vertical="top"/>
      <protection locked="0"/>
    </xf>
    <xf numFmtId="0" fontId="0" fillId="0" borderId="6" xfId="0" applyBorder="1"/>
    <xf numFmtId="0" fontId="11" fillId="3" borderId="1" xfId="0" applyFont="1" applyFill="1" applyBorder="1" applyAlignment="1" applyProtection="1">
      <alignment horizontal="center" vertical="top"/>
      <protection locked="0"/>
    </xf>
    <xf numFmtId="0" fontId="9" fillId="2" borderId="1" xfId="0" applyFont="1" applyFill="1" applyBorder="1" applyAlignment="1" applyProtection="1">
      <alignment vertical="top"/>
      <protection locked="0"/>
    </xf>
    <xf numFmtId="0" fontId="6" fillId="0" borderId="7" xfId="0" applyFont="1" applyBorder="1"/>
    <xf numFmtId="0" fontId="13" fillId="0" borderId="0" xfId="0" applyFont="1"/>
    <xf numFmtId="0" fontId="16" fillId="0" borderId="8"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8" fillId="0" borderId="10" xfId="0" applyFont="1" applyBorder="1" applyAlignment="1">
      <alignment horizontal="center" vertical="center" wrapText="1" readingOrder="1"/>
    </xf>
    <xf numFmtId="0" fontId="10" fillId="0" borderId="0" xfId="0" applyFont="1"/>
    <xf numFmtId="0" fontId="15" fillId="0" borderId="9" xfId="0" applyFont="1" applyBorder="1" applyAlignment="1">
      <alignment horizontal="center" vertical="center" wrapText="1" readingOrder="1"/>
    </xf>
    <xf numFmtId="0" fontId="19" fillId="0" borderId="0" xfId="0" applyFont="1"/>
    <xf numFmtId="0" fontId="20" fillId="0" borderId="0" xfId="0" applyFont="1"/>
    <xf numFmtId="0" fontId="21" fillId="0" borderId="0" xfId="0" applyFont="1"/>
    <xf numFmtId="0" fontId="17" fillId="0" borderId="1" xfId="0" applyFont="1" applyBorder="1" applyAlignment="1">
      <alignment horizontal="center" vertical="center" wrapText="1" readingOrder="1"/>
    </xf>
    <xf numFmtId="0" fontId="17" fillId="0" borderId="11" xfId="0" applyFont="1" applyBorder="1" applyAlignment="1">
      <alignment horizontal="left" vertical="center" wrapText="1" readingOrder="1"/>
    </xf>
    <xf numFmtId="0" fontId="22" fillId="0" borderId="11" xfId="0" applyFont="1" applyBorder="1" applyAlignment="1">
      <alignment horizontal="left" vertical="center" wrapText="1" readingOrder="1"/>
    </xf>
    <xf numFmtId="0" fontId="23" fillId="0" borderId="1" xfId="0" applyFont="1" applyBorder="1" applyAlignment="1">
      <alignment horizontal="center" vertical="center" wrapText="1" readingOrder="1"/>
    </xf>
    <xf numFmtId="0" fontId="23" fillId="0" borderId="11" xfId="0" applyFont="1" applyBorder="1" applyAlignment="1">
      <alignment horizontal="left" vertical="center" wrapText="1" readingOrder="1"/>
    </xf>
    <xf numFmtId="0" fontId="16" fillId="0" borderId="12" xfId="0" applyFont="1" applyBorder="1" applyAlignment="1">
      <alignment horizontal="center" vertical="center" wrapText="1" readingOrder="1"/>
    </xf>
    <xf numFmtId="0" fontId="17" fillId="0" borderId="13" xfId="0" applyFont="1" applyBorder="1" applyAlignment="1">
      <alignment horizontal="left" vertical="center" wrapText="1" readingOrder="1"/>
    </xf>
    <xf numFmtId="9" fontId="17" fillId="0" borderId="11" xfId="0" applyNumberFormat="1" applyFont="1" applyBorder="1" applyAlignment="1">
      <alignment horizontal="center" vertical="center" wrapText="1" readingOrder="1"/>
    </xf>
    <xf numFmtId="0" fontId="24" fillId="0" borderId="1" xfId="0" applyFont="1" applyBorder="1" applyAlignment="1">
      <alignment horizontal="center" vertical="center" wrapText="1" readingOrder="1"/>
    </xf>
    <xf numFmtId="9" fontId="22" fillId="0" borderId="11" xfId="0" applyNumberFormat="1" applyFont="1" applyBorder="1" applyAlignment="1">
      <alignment horizontal="center" vertical="center" wrapText="1" readingOrder="1"/>
    </xf>
    <xf numFmtId="9" fontId="23" fillId="0" borderId="11" xfId="0" applyNumberFormat="1" applyFont="1" applyBorder="1" applyAlignment="1">
      <alignment horizontal="center" vertical="center" wrapText="1" readingOrder="1"/>
    </xf>
    <xf numFmtId="0" fontId="16" fillId="0" borderId="10" xfId="0" applyFont="1" applyBorder="1" applyAlignment="1">
      <alignment horizontal="center" vertical="center" wrapText="1" readingOrder="1"/>
    </xf>
    <xf numFmtId="9" fontId="18" fillId="0" borderId="13" xfId="0" applyNumberFormat="1" applyFont="1" applyBorder="1" applyAlignment="1">
      <alignment horizontal="center" vertical="center" wrapText="1" readingOrder="1"/>
    </xf>
    <xf numFmtId="0" fontId="17" fillId="0" borderId="14" xfId="0" applyFont="1" applyBorder="1" applyAlignment="1">
      <alignment horizontal="right" vertical="center" readingOrder="1"/>
    </xf>
    <xf numFmtId="0" fontId="24" fillId="0" borderId="14" xfId="0" applyFont="1" applyBorder="1" applyAlignment="1">
      <alignment horizontal="right" vertical="center" readingOrder="1"/>
    </xf>
    <xf numFmtId="0" fontId="23" fillId="0" borderId="14" xfId="0" applyFont="1" applyBorder="1" applyAlignment="1">
      <alignment horizontal="right" vertical="center" readingOrder="1"/>
    </xf>
    <xf numFmtId="0" fontId="16" fillId="0" borderId="15" xfId="0" applyFont="1" applyBorder="1" applyAlignment="1">
      <alignment horizontal="right" vertical="center" readingOrder="1"/>
    </xf>
    <xf numFmtId="0" fontId="12" fillId="0" borderId="1" xfId="0" applyFont="1" applyBorder="1" applyAlignment="1">
      <alignment horizontal="center"/>
    </xf>
    <xf numFmtId="0" fontId="9" fillId="2" borderId="1" xfId="0" applyFont="1" applyFill="1" applyBorder="1" applyAlignment="1">
      <alignment horizontal="center"/>
    </xf>
    <xf numFmtId="0" fontId="11" fillId="2" borderId="1" xfId="0" applyFont="1" applyFill="1" applyBorder="1" applyAlignment="1">
      <alignment horizontal="center"/>
    </xf>
    <xf numFmtId="0" fontId="9" fillId="2" borderId="1" xfId="0" applyFont="1" applyFill="1" applyBorder="1" applyAlignment="1">
      <alignment horizontal="left"/>
    </xf>
    <xf numFmtId="0" fontId="0" fillId="0" borderId="16" xfId="0" applyBorder="1"/>
    <xf numFmtId="0" fontId="27" fillId="0" borderId="0" xfId="0" applyFont="1" applyAlignment="1">
      <alignment horizontal="left"/>
    </xf>
    <xf numFmtId="0" fontId="6" fillId="0" borderId="0" xfId="0" applyFont="1" applyAlignment="1">
      <alignment horizontal="left" vertical="center"/>
    </xf>
    <xf numFmtId="0" fontId="2" fillId="0" borderId="17" xfId="0" applyFont="1" applyBorder="1"/>
    <xf numFmtId="0" fontId="0" fillId="0" borderId="17" xfId="0" applyBorder="1"/>
    <xf numFmtId="0" fontId="28" fillId="0" borderId="18" xfId="0" applyFont="1" applyBorder="1"/>
    <xf numFmtId="0" fontId="0" fillId="0" borderId="18" xfId="0" applyBorder="1"/>
    <xf numFmtId="0" fontId="4" fillId="0" borderId="17" xfId="0" applyFont="1" applyBorder="1"/>
    <xf numFmtId="0" fontId="0" fillId="0" borderId="0" xfId="0" applyAlignment="1">
      <alignment vertical="top"/>
    </xf>
    <xf numFmtId="0" fontId="7" fillId="0" borderId="0" xfId="0" applyFont="1" applyAlignment="1">
      <alignment horizontal="center" vertical="top" wrapText="1"/>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left" vertical="top"/>
    </xf>
    <xf numFmtId="0" fontId="7" fillId="0" borderId="0" xfId="0" applyFont="1" applyAlignment="1">
      <alignment horizontal="right" vertical="top"/>
    </xf>
    <xf numFmtId="0" fontId="5" fillId="0" borderId="0" xfId="0" applyFont="1" applyAlignment="1">
      <alignment horizontal="right" vertical="top"/>
    </xf>
    <xf numFmtId="0" fontId="18" fillId="0" borderId="1"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0" fontId="18" fillId="0" borderId="14" xfId="0" applyFont="1" applyBorder="1" applyAlignment="1">
      <alignment horizontal="center" vertical="center" wrapText="1" readingOrder="1"/>
    </xf>
    <xf numFmtId="0" fontId="18" fillId="0" borderId="11" xfId="0" applyFont="1" applyBorder="1" applyAlignment="1">
      <alignment horizontal="center" vertical="center" wrapText="1" readingOrder="1"/>
    </xf>
    <xf numFmtId="0" fontId="18" fillId="0" borderId="15" xfId="0" applyFont="1" applyBorder="1" applyAlignment="1">
      <alignment horizontal="center" vertical="center" wrapText="1" readingOrder="1"/>
    </xf>
    <xf numFmtId="0" fontId="18" fillId="0" borderId="13" xfId="0" applyFont="1" applyBorder="1" applyAlignment="1">
      <alignment horizontal="center" vertical="center" wrapText="1" readingOrder="1"/>
    </xf>
    <xf numFmtId="0" fontId="19" fillId="0" borderId="0" xfId="0" applyFont="1" applyAlignment="1">
      <alignment horizontal="left"/>
    </xf>
    <xf numFmtId="0" fontId="29" fillId="0" borderId="13" xfId="0" applyFont="1" applyBorder="1"/>
    <xf numFmtId="9" fontId="30" fillId="0" borderId="11" xfId="0" applyNumberFormat="1" applyFont="1" applyBorder="1" applyAlignment="1">
      <alignment horizontal="center" vertical="center" wrapText="1" readingOrder="1"/>
    </xf>
    <xf numFmtId="0" fontId="6" fillId="0" borderId="16" xfId="0" applyFont="1" applyBorder="1"/>
    <xf numFmtId="0" fontId="6" fillId="0" borderId="16" xfId="0" applyFont="1" applyBorder="1" applyAlignment="1">
      <alignment horizontal="right"/>
    </xf>
    <xf numFmtId="0" fontId="6" fillId="0" borderId="16" xfId="0" applyFont="1" applyBorder="1" applyAlignment="1">
      <alignment horizontal="center"/>
    </xf>
    <xf numFmtId="0" fontId="6" fillId="0" borderId="16" xfId="0" applyFont="1" applyBorder="1" applyAlignment="1">
      <alignment horizontal="left"/>
    </xf>
    <xf numFmtId="0" fontId="0" fillId="0" borderId="19" xfId="0" applyBorder="1"/>
    <xf numFmtId="0" fontId="0" fillId="0" borderId="19" xfId="0" applyBorder="1" applyAlignment="1">
      <alignment horizontal="right"/>
    </xf>
    <xf numFmtId="0" fontId="6" fillId="0" borderId="20" xfId="0" applyFont="1" applyBorder="1"/>
    <xf numFmtId="0" fontId="6" fillId="0" borderId="21" xfId="0" applyFont="1" applyBorder="1"/>
    <xf numFmtId="0" fontId="18" fillId="0" borderId="9" xfId="0" applyFont="1" applyBorder="1" applyAlignment="1">
      <alignment horizontal="center" vertical="center" wrapText="1" readingOrder="1"/>
    </xf>
    <xf numFmtId="0" fontId="18" fillId="0" borderId="8" xfId="0" applyFont="1" applyBorder="1" applyAlignment="1">
      <alignment horizontal="center" vertical="center" wrapText="1" readingOrder="1"/>
    </xf>
    <xf numFmtId="0" fontId="18" fillId="0" borderId="22" xfId="0" applyFont="1" applyBorder="1" applyAlignment="1">
      <alignment horizontal="center" vertical="center" wrapText="1" readingOrder="1"/>
    </xf>
    <xf numFmtId="0" fontId="12" fillId="0" borderId="0" xfId="0" applyFont="1"/>
    <xf numFmtId="0" fontId="18" fillId="0" borderId="9" xfId="0" applyFont="1" applyBorder="1" applyAlignment="1">
      <alignment horizontal="center" vertical="center" readingOrder="1"/>
    </xf>
    <xf numFmtId="0" fontId="18" fillId="0" borderId="9" xfId="0" applyFont="1" applyBorder="1" applyAlignment="1">
      <alignment vertical="center" readingOrder="1"/>
    </xf>
    <xf numFmtId="0" fontId="0" fillId="0" borderId="9" xfId="0" applyBorder="1"/>
    <xf numFmtId="0" fontId="18" fillId="0" borderId="2" xfId="0" applyFont="1" applyBorder="1" applyAlignment="1">
      <alignment horizontal="center" vertical="center" readingOrder="1"/>
    </xf>
    <xf numFmtId="0" fontId="18" fillId="0" borderId="23" xfId="0" applyFont="1" applyBorder="1" applyAlignment="1">
      <alignment horizontal="center" vertical="center" readingOrder="1"/>
    </xf>
    <xf numFmtId="0" fontId="0" fillId="0" borderId="3" xfId="0" applyBorder="1" applyAlignment="1">
      <alignment horizontal="center"/>
    </xf>
    <xf numFmtId="0" fontId="0" fillId="0" borderId="2" xfId="0" applyBorder="1" applyAlignment="1">
      <alignment horizontal="center"/>
    </xf>
    <xf numFmtId="0" fontId="6" fillId="0" borderId="24" xfId="0" applyFont="1" applyBorder="1" applyAlignment="1">
      <alignment horizontal="center"/>
    </xf>
    <xf numFmtId="0" fontId="6" fillId="0" borderId="2" xfId="0" applyFont="1" applyBorder="1" applyAlignment="1">
      <alignment horizontal="center"/>
    </xf>
    <xf numFmtId="0" fontId="6" fillId="0" borderId="22" xfId="0" applyFont="1" applyBorder="1" applyAlignment="1">
      <alignment horizontal="center"/>
    </xf>
    <xf numFmtId="0" fontId="18" fillId="0" borderId="25" xfId="0" applyFont="1" applyBorder="1" applyAlignment="1">
      <alignment horizontal="center" vertical="center" readingOrder="1"/>
    </xf>
    <xf numFmtId="0" fontId="0" fillId="0" borderId="26" xfId="0" applyBorder="1" applyAlignment="1">
      <alignment horizontal="center"/>
    </xf>
    <xf numFmtId="0" fontId="0" fillId="0" borderId="22" xfId="0" applyBorder="1" applyAlignment="1">
      <alignment horizontal="center"/>
    </xf>
    <xf numFmtId="0" fontId="6" fillId="0" borderId="27" xfId="0" applyFont="1" applyBorder="1" applyAlignment="1">
      <alignment horizontal="center"/>
    </xf>
    <xf numFmtId="0" fontId="16" fillId="0" borderId="12" xfId="0" applyFont="1" applyBorder="1" applyAlignment="1">
      <alignment vertical="center" wrapText="1" readingOrder="1"/>
    </xf>
    <xf numFmtId="0" fontId="6" fillId="0" borderId="19" xfId="0" applyFont="1" applyBorder="1"/>
    <xf numFmtId="0" fontId="0" fillId="0" borderId="16" xfId="0" applyBorder="1" applyAlignment="1">
      <alignment horizontal="right"/>
    </xf>
    <xf numFmtId="0" fontId="0" fillId="0" borderId="21" xfId="0" applyBorder="1"/>
    <xf numFmtId="0" fontId="5" fillId="0" borderId="1" xfId="0" applyFont="1" applyBorder="1" applyAlignment="1" applyProtection="1">
      <alignment horizontal="center" vertical="top"/>
      <protection locked="0"/>
    </xf>
    <xf numFmtId="0" fontId="18" fillId="0" borderId="13" xfId="0" applyFont="1" applyBorder="1" applyAlignment="1">
      <alignment horizontal="center" vertical="center" readingOrder="1"/>
    </xf>
    <xf numFmtId="0" fontId="18" fillId="0" borderId="10" xfId="0" applyFont="1" applyBorder="1" applyAlignment="1">
      <alignment horizontal="center" vertical="center" readingOrder="1"/>
    </xf>
    <xf numFmtId="0" fontId="0" fillId="0" borderId="13" xfId="0" applyBorder="1" applyAlignment="1">
      <alignment horizontal="center" vertical="center"/>
    </xf>
    <xf numFmtId="0" fontId="19" fillId="0" borderId="13" xfId="0" applyFont="1" applyBorder="1" applyAlignment="1">
      <alignment horizontal="left" vertical="center"/>
    </xf>
    <xf numFmtId="0" fontId="21" fillId="0" borderId="13" xfId="0" applyFont="1" applyBorder="1" applyAlignment="1">
      <alignment horizontal="left" vertical="center"/>
    </xf>
    <xf numFmtId="0" fontId="19" fillId="0" borderId="11" xfId="0" applyFont="1" applyBorder="1" applyAlignment="1">
      <alignment horizontal="left" vertical="center"/>
    </xf>
    <xf numFmtId="0" fontId="31" fillId="0" borderId="11" xfId="0" applyFont="1" applyBorder="1" applyAlignment="1">
      <alignment horizontal="left" vertical="center"/>
    </xf>
    <xf numFmtId="0" fontId="23" fillId="0" borderId="24" xfId="0" applyFont="1" applyBorder="1" applyAlignment="1">
      <alignment horizontal="left" vertical="center" readingOrder="1"/>
    </xf>
    <xf numFmtId="0" fontId="32" fillId="0" borderId="0" xfId="0" applyFont="1" applyAlignment="1">
      <alignment horizontal="left" vertical="center" readingOrder="1"/>
    </xf>
    <xf numFmtId="0" fontId="33" fillId="0" borderId="1" xfId="0" applyFont="1" applyBorder="1" applyAlignment="1">
      <alignment horizontal="left"/>
    </xf>
    <xf numFmtId="0" fontId="34" fillId="0" borderId="1" xfId="0" applyFont="1" applyBorder="1" applyAlignment="1" applyProtection="1">
      <alignment horizontal="center" vertical="top"/>
      <protection locked="0"/>
    </xf>
    <xf numFmtId="0" fontId="6" fillId="2" borderId="0" xfId="0" applyFont="1" applyFill="1" applyAlignment="1">
      <alignment vertical="top"/>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23" fillId="0" borderId="11" xfId="0" applyFont="1" applyBorder="1" applyAlignment="1">
      <alignment horizontal="left" vertical="center" readingOrder="1"/>
    </xf>
    <xf numFmtId="9" fontId="23" fillId="0" borderId="1" xfId="0" applyNumberFormat="1" applyFont="1" applyBorder="1" applyAlignment="1">
      <alignment horizontal="center" vertical="center" wrapText="1" readingOrder="1"/>
    </xf>
    <xf numFmtId="9" fontId="18" fillId="0" borderId="10" xfId="0" applyNumberFormat="1" applyFont="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9" fontId="30" fillId="0" borderId="1" xfId="0" applyNumberFormat="1" applyFont="1" applyBorder="1" applyAlignment="1">
      <alignment horizontal="center" vertical="center" wrapText="1" readingOrder="1"/>
    </xf>
    <xf numFmtId="0" fontId="5" fillId="0" borderId="1" xfId="0" applyFont="1" applyBorder="1" applyAlignment="1">
      <alignment horizontal="center"/>
    </xf>
    <xf numFmtId="0" fontId="6" fillId="0" borderId="0" xfId="0" applyFont="1" applyAlignment="1">
      <alignment vertical="center"/>
    </xf>
    <xf numFmtId="0" fontId="6" fillId="0" borderId="2" xfId="0" applyFont="1" applyBorder="1"/>
    <xf numFmtId="0" fontId="6" fillId="0" borderId="23" xfId="0" applyFont="1" applyBorder="1"/>
    <xf numFmtId="0" fontId="6" fillId="0" borderId="3" xfId="0" applyFont="1" applyBorder="1"/>
    <xf numFmtId="0" fontId="6" fillId="2" borderId="0" xfId="0" applyFont="1" applyFill="1" applyAlignment="1" applyProtection="1">
      <alignment vertical="top"/>
      <protection locked="0"/>
    </xf>
    <xf numFmtId="0" fontId="5" fillId="2" borderId="0" xfId="0" applyFont="1" applyFill="1" applyAlignment="1" applyProtection="1">
      <alignment horizontal="right" vertical="top"/>
      <protection locked="0"/>
    </xf>
    <xf numFmtId="0" fontId="5" fillId="0" borderId="0" xfId="0" applyFont="1" applyAlignment="1">
      <alignment horizontal="left" vertical="center"/>
    </xf>
    <xf numFmtId="0" fontId="6" fillId="0" borderId="23" xfId="0" applyFont="1" applyBorder="1" applyAlignment="1">
      <alignment horizontal="left"/>
    </xf>
    <xf numFmtId="0" fontId="6" fillId="0" borderId="23" xfId="0" applyFont="1" applyBorder="1" applyAlignment="1">
      <alignment horizontal="center"/>
    </xf>
    <xf numFmtId="0" fontId="6" fillId="0" borderId="3" xfId="0" applyFont="1" applyBorder="1" applyAlignment="1">
      <alignment horizontal="left"/>
    </xf>
    <xf numFmtId="0" fontId="27" fillId="2" borderId="0" xfId="0" applyFont="1" applyFill="1" applyAlignment="1">
      <alignment horizontal="left"/>
    </xf>
    <xf numFmtId="0" fontId="1" fillId="0" borderId="0" xfId="0" applyFont="1"/>
    <xf numFmtId="0" fontId="36" fillId="0" borderId="0" xfId="0" applyFont="1" applyAlignment="1">
      <alignment horizontal="left" vertical="center" readingOrder="1"/>
    </xf>
    <xf numFmtId="0" fontId="5" fillId="0" borderId="0" xfId="0" applyFont="1" applyAlignment="1">
      <alignment horizontal="center"/>
    </xf>
    <xf numFmtId="0" fontId="12" fillId="0" borderId="0" xfId="0" applyFont="1" applyAlignment="1">
      <alignment horizontal="center"/>
    </xf>
    <xf numFmtId="0" fontId="6" fillId="0" borderId="14" xfId="0" applyFont="1" applyBorder="1" applyAlignment="1">
      <alignment horizontal="right"/>
    </xf>
    <xf numFmtId="0" fontId="6" fillId="0" borderId="15" xfId="0" applyFont="1" applyBorder="1" applyAlignment="1">
      <alignment horizontal="right"/>
    </xf>
    <xf numFmtId="0" fontId="0" fillId="0" borderId="10" xfId="0" applyBorder="1" applyAlignment="1">
      <alignment horizontal="center"/>
    </xf>
    <xf numFmtId="0" fontId="6" fillId="2" borderId="1" xfId="0" applyFont="1" applyFill="1" applyBorder="1" applyAlignment="1">
      <alignment horizontal="center" vertical="center"/>
    </xf>
    <xf numFmtId="0" fontId="0" fillId="0" borderId="11" xfId="0"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6" fillId="0" borderId="28" xfId="0" applyFont="1" applyBorder="1"/>
    <xf numFmtId="0" fontId="6" fillId="0" borderId="29" xfId="0" applyFont="1" applyBorder="1"/>
    <xf numFmtId="0" fontId="6" fillId="2" borderId="11" xfId="0" applyFont="1" applyFill="1" applyBorder="1" applyAlignment="1">
      <alignment horizontal="center"/>
    </xf>
    <xf numFmtId="0" fontId="6" fillId="2" borderId="13" xfId="0" applyFont="1" applyFill="1" applyBorder="1" applyAlignment="1">
      <alignment horizontal="center"/>
    </xf>
    <xf numFmtId="0" fontId="6" fillId="0" borderId="30" xfId="0" applyFont="1" applyBorder="1"/>
    <xf numFmtId="0" fontId="0" fillId="0" borderId="31" xfId="0" applyBorder="1"/>
    <xf numFmtId="0" fontId="0" fillId="0" borderId="32" xfId="0" applyBorder="1"/>
    <xf numFmtId="10" fontId="6" fillId="0" borderId="32" xfId="0" applyNumberFormat="1" applyFont="1" applyBorder="1"/>
    <xf numFmtId="0" fontId="14" fillId="0" borderId="12" xfId="0" applyFont="1" applyBorder="1" applyAlignment="1">
      <alignment horizontal="center" vertical="center" wrapText="1" readingOrder="1"/>
    </xf>
    <xf numFmtId="10" fontId="6" fillId="0" borderId="11" xfId="0" applyNumberFormat="1" applyFont="1" applyBorder="1"/>
    <xf numFmtId="10" fontId="6" fillId="4" borderId="11" xfId="0" applyNumberFormat="1" applyFont="1" applyFill="1" applyBorder="1"/>
    <xf numFmtId="10" fontId="6" fillId="5" borderId="11" xfId="0" applyNumberFormat="1" applyFont="1" applyFill="1" applyBorder="1"/>
    <xf numFmtId="10" fontId="6" fillId="0" borderId="13" xfId="0" applyNumberFormat="1" applyFont="1" applyBorder="1"/>
    <xf numFmtId="0" fontId="6" fillId="2" borderId="10" xfId="0" applyFont="1" applyFill="1" applyBorder="1" applyAlignment="1">
      <alignment horizontal="center"/>
    </xf>
    <xf numFmtId="0" fontId="18" fillId="0" borderId="8" xfId="0" applyFont="1" applyBorder="1" applyAlignment="1">
      <alignment horizontal="center" vertical="center" readingOrder="1"/>
    </xf>
    <xf numFmtId="0" fontId="18" fillId="0" borderId="14" xfId="0" applyFont="1" applyBorder="1" applyAlignment="1">
      <alignment horizontal="center" vertical="center" readingOrder="1"/>
    </xf>
    <xf numFmtId="0" fontId="18" fillId="0" borderId="1" xfId="0" applyFont="1" applyBorder="1" applyAlignment="1">
      <alignment horizontal="center" vertical="center" readingOrder="1"/>
    </xf>
    <xf numFmtId="0" fontId="18" fillId="0" borderId="15" xfId="0" applyFont="1" applyBorder="1" applyAlignment="1">
      <alignment horizontal="center" vertical="center" readingOrder="1"/>
    </xf>
    <xf numFmtId="0" fontId="16" fillId="0" borderId="33" xfId="0" applyFont="1" applyBorder="1" applyAlignment="1">
      <alignment horizontal="center" vertical="center" wrapText="1" readingOrder="1"/>
    </xf>
    <xf numFmtId="0" fontId="16" fillId="0" borderId="34" xfId="0" applyFont="1" applyBorder="1" applyAlignment="1">
      <alignment horizontal="center" vertical="center" wrapText="1" readingOrder="1"/>
    </xf>
    <xf numFmtId="0" fontId="6" fillId="0" borderId="0" xfId="0" quotePrefix="1" applyFont="1" applyAlignment="1">
      <alignment horizontal="left"/>
    </xf>
    <xf numFmtId="0" fontId="16" fillId="0" borderId="1" xfId="0" applyFont="1" applyBorder="1" applyAlignment="1">
      <alignment horizontal="center" vertical="center" wrapText="1" readingOrder="1"/>
    </xf>
    <xf numFmtId="0" fontId="1" fillId="0" borderId="12" xfId="0" applyFont="1" applyBorder="1" applyAlignment="1">
      <alignment horizontal="center" wrapText="1"/>
    </xf>
    <xf numFmtId="0" fontId="6" fillId="2" borderId="35" xfId="0" applyFont="1" applyFill="1" applyBorder="1" applyAlignment="1">
      <alignment horizontal="left"/>
    </xf>
    <xf numFmtId="0" fontId="6" fillId="2" borderId="36" xfId="0" applyFont="1" applyFill="1" applyBorder="1" applyAlignment="1">
      <alignment horizontal="left"/>
    </xf>
    <xf numFmtId="0" fontId="0" fillId="0" borderId="23" xfId="0" applyBorder="1"/>
    <xf numFmtId="0" fontId="6" fillId="2" borderId="37" xfId="0" applyFont="1" applyFill="1" applyBorder="1" applyAlignment="1">
      <alignment horizontal="left"/>
    </xf>
    <xf numFmtId="0" fontId="6" fillId="0" borderId="38" xfId="0" applyFont="1" applyBorder="1"/>
    <xf numFmtId="0" fontId="6" fillId="0" borderId="25" xfId="0" applyFont="1" applyBorder="1"/>
    <xf numFmtId="0" fontId="0" fillId="0" borderId="29" xfId="0" applyBorder="1"/>
    <xf numFmtId="9" fontId="18" fillId="0" borderId="1" xfId="0" applyNumberFormat="1" applyFont="1" applyBorder="1" applyAlignment="1">
      <alignment horizontal="center" vertical="center" wrapText="1" readingOrder="1"/>
    </xf>
    <xf numFmtId="0" fontId="0" fillId="0" borderId="0" xfId="0" applyAlignment="1">
      <alignment horizontal="center" vertical="center"/>
    </xf>
    <xf numFmtId="0" fontId="16" fillId="0" borderId="11" xfId="0" applyFont="1" applyBorder="1" applyAlignment="1">
      <alignment horizontal="center" vertical="center" wrapText="1" readingOrder="1"/>
    </xf>
    <xf numFmtId="0" fontId="0" fillId="0" borderId="24" xfId="0" applyBorder="1"/>
    <xf numFmtId="0" fontId="0" fillId="0" borderId="27" xfId="0" applyBorder="1"/>
    <xf numFmtId="0" fontId="0" fillId="0" borderId="2" xfId="0" applyBorder="1"/>
    <xf numFmtId="0" fontId="0" fillId="0" borderId="25" xfId="0" applyBorder="1"/>
    <xf numFmtId="0" fontId="16" fillId="0" borderId="1" xfId="0" applyFont="1" applyBorder="1" applyAlignment="1">
      <alignment horizontal="center" wrapText="1" readingOrder="1"/>
    </xf>
    <xf numFmtId="9" fontId="16" fillId="0" borderId="14" xfId="0" applyNumberFormat="1" applyFont="1" applyBorder="1" applyAlignment="1">
      <alignment horizontal="center" wrapText="1" readingOrder="1"/>
    </xf>
    <xf numFmtId="9" fontId="16" fillId="0" borderId="15" xfId="0" applyNumberFormat="1" applyFont="1" applyBorder="1" applyAlignment="1">
      <alignment horizontal="center" wrapText="1" readingOrder="1"/>
    </xf>
    <xf numFmtId="0" fontId="16" fillId="0" borderId="10" xfId="0" applyFont="1" applyBorder="1" applyAlignment="1">
      <alignment horizontal="center" wrapText="1" readingOrder="1"/>
    </xf>
    <xf numFmtId="0" fontId="16" fillId="0" borderId="2" xfId="0" applyFont="1" applyBorder="1" applyAlignment="1">
      <alignment horizontal="right" wrapText="1" readingOrder="1"/>
    </xf>
    <xf numFmtId="0" fontId="16" fillId="0" borderId="22" xfId="0" applyFont="1" applyBorder="1" applyAlignment="1">
      <alignment horizontal="right" wrapText="1" readingOrder="1"/>
    </xf>
    <xf numFmtId="9" fontId="16" fillId="6" borderId="14" xfId="0" applyNumberFormat="1" applyFont="1" applyFill="1" applyBorder="1" applyAlignment="1">
      <alignment horizontal="center" wrapText="1" readingOrder="1"/>
    </xf>
    <xf numFmtId="0" fontId="16" fillId="6" borderId="1" xfId="0" applyFont="1" applyFill="1" applyBorder="1" applyAlignment="1">
      <alignment horizontal="center" wrapText="1" readingOrder="1"/>
    </xf>
    <xf numFmtId="0" fontId="16" fillId="6" borderId="2" xfId="0" applyFont="1" applyFill="1" applyBorder="1" applyAlignment="1">
      <alignment horizontal="right" wrapText="1" readingOrder="1"/>
    </xf>
    <xf numFmtId="0" fontId="0" fillId="6" borderId="24" xfId="0" applyFill="1" applyBorder="1"/>
    <xf numFmtId="0" fontId="16" fillId="0" borderId="39" xfId="0" applyFont="1" applyBorder="1" applyAlignment="1">
      <alignment horizontal="center" vertical="center" wrapText="1" readingOrder="1"/>
    </xf>
    <xf numFmtId="0" fontId="16" fillId="0" borderId="40" xfId="0" applyFont="1" applyBorder="1" applyAlignment="1">
      <alignment horizontal="center" vertical="center" wrapText="1" readingOrder="1"/>
    </xf>
    <xf numFmtId="0" fontId="16" fillId="0" borderId="8" xfId="0" applyFont="1" applyBorder="1" applyAlignment="1">
      <alignment horizontal="left" vertical="center" wrapText="1" readingOrder="1"/>
    </xf>
    <xf numFmtId="0" fontId="16" fillId="0" borderId="14" xfId="0" applyFont="1" applyBorder="1" applyAlignment="1">
      <alignment horizontal="left" vertical="center" wrapText="1" readingOrder="1"/>
    </xf>
    <xf numFmtId="0" fontId="16" fillId="0" borderId="15" xfId="0" applyFont="1" applyBorder="1" applyAlignment="1">
      <alignment horizontal="left" vertical="center" wrapText="1" readingOrder="1"/>
    </xf>
    <xf numFmtId="0" fontId="16" fillId="0" borderId="13" xfId="0" applyFont="1" applyBorder="1" applyAlignment="1">
      <alignment horizontal="center" vertical="center" wrapText="1" readingOrder="1"/>
    </xf>
    <xf numFmtId="0" fontId="16" fillId="0" borderId="14"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6" fillId="0" borderId="10" xfId="0" applyFont="1" applyBorder="1" applyAlignment="1">
      <alignment horizontal="center"/>
    </xf>
    <xf numFmtId="2" fontId="16" fillId="0" borderId="13" xfId="0" applyNumberFormat="1" applyFont="1" applyBorder="1" applyAlignment="1">
      <alignment horizontal="center" vertical="center" wrapText="1" readingOrder="1"/>
    </xf>
    <xf numFmtId="0" fontId="29" fillId="0" borderId="0" xfId="0" applyFont="1"/>
    <xf numFmtId="0" fontId="38" fillId="0" borderId="0" xfId="0" applyFont="1" applyAlignment="1">
      <alignment horizontal="left" vertical="center" readingOrder="1"/>
    </xf>
    <xf numFmtId="0" fontId="25" fillId="0" borderId="0" xfId="0" applyFont="1" applyAlignment="1">
      <alignment horizontal="left" vertical="center" readingOrder="1"/>
    </xf>
    <xf numFmtId="0" fontId="37" fillId="0" borderId="29" xfId="0" applyFont="1" applyBorder="1" applyAlignment="1">
      <alignment horizontal="right"/>
    </xf>
    <xf numFmtId="0" fontId="16" fillId="0" borderId="33" xfId="0" applyFont="1" applyBorder="1" applyAlignment="1">
      <alignment vertical="center" wrapText="1" readingOrder="1"/>
    </xf>
    <xf numFmtId="0" fontId="12" fillId="0" borderId="3" xfId="0" applyFont="1" applyBorder="1" applyAlignment="1">
      <alignment horizontal="center"/>
    </xf>
    <xf numFmtId="0" fontId="12" fillId="0" borderId="2" xfId="0" applyFont="1" applyBorder="1" applyAlignment="1">
      <alignment horizontal="center"/>
    </xf>
    <xf numFmtId="0" fontId="6" fillId="0" borderId="3" xfId="0" applyFont="1" applyBorder="1" applyAlignment="1">
      <alignment horizontal="center"/>
    </xf>
    <xf numFmtId="0" fontId="12" fillId="0" borderId="26" xfId="0" applyFont="1" applyBorder="1" applyAlignment="1">
      <alignment horizontal="center"/>
    </xf>
    <xf numFmtId="0" fontId="12" fillId="0" borderId="22" xfId="0" applyFont="1" applyBorder="1" applyAlignment="1">
      <alignment horizontal="center"/>
    </xf>
    <xf numFmtId="0" fontId="6" fillId="0" borderId="26" xfId="0" applyFont="1" applyBorder="1" applyAlignment="1">
      <alignment horizont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6" fillId="0" borderId="1" xfId="0" applyFont="1" applyBorder="1" applyAlignment="1">
      <alignment horizontal="center" vertical="center" wrapText="1"/>
    </xf>
    <xf numFmtId="0" fontId="9" fillId="2" borderId="0" xfId="0" applyFont="1" applyFill="1" applyAlignment="1">
      <alignment horizontal="left"/>
    </xf>
    <xf numFmtId="0" fontId="11" fillId="2" borderId="0" xfId="0" applyFont="1" applyFill="1" applyAlignment="1">
      <alignment horizontal="center"/>
    </xf>
    <xf numFmtId="0" fontId="6" fillId="0" borderId="16" xfId="0" applyFont="1" applyBorder="1" applyAlignment="1">
      <alignment vertical="top"/>
    </xf>
    <xf numFmtId="0" fontId="9" fillId="2" borderId="16" xfId="0" applyFont="1" applyFill="1" applyBorder="1" applyAlignment="1">
      <alignment horizontal="left"/>
    </xf>
    <xf numFmtId="0" fontId="11" fillId="2" borderId="16" xfId="0" applyFont="1" applyFill="1" applyBorder="1" applyAlignment="1">
      <alignment horizontal="center"/>
    </xf>
    <xf numFmtId="0" fontId="6" fillId="2" borderId="16" xfId="0" applyFont="1" applyFill="1" applyBorder="1" applyAlignment="1">
      <alignment horizontal="left"/>
    </xf>
    <xf numFmtId="0" fontId="6"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10" fontId="0" fillId="0" borderId="1" xfId="0" applyNumberFormat="1" applyBorder="1" applyAlignment="1">
      <alignment horizontal="center"/>
    </xf>
    <xf numFmtId="0" fontId="0" fillId="0" borderId="12" xfId="0" applyBorder="1" applyAlignment="1">
      <alignment horizontal="center" wrapText="1"/>
    </xf>
    <xf numFmtId="10" fontId="0" fillId="0" borderId="13" xfId="0" applyNumberFormat="1" applyBorder="1" applyAlignment="1">
      <alignment horizontal="center"/>
    </xf>
    <xf numFmtId="0" fontId="19" fillId="0" borderId="0" xfId="0" applyFont="1" applyAlignment="1">
      <alignment horizontal="left" vertical="center" readingOrder="1"/>
    </xf>
    <xf numFmtId="0" fontId="39" fillId="0" borderId="0" xfId="0" applyFont="1"/>
    <xf numFmtId="0" fontId="21" fillId="0" borderId="0" xfId="0" applyFont="1" applyAlignment="1">
      <alignment horizontal="left" vertical="center" readingOrder="1"/>
    </xf>
    <xf numFmtId="0" fontId="6" fillId="0" borderId="0" xfId="0" applyFont="1" applyAlignment="1">
      <alignment horizontal="center" vertical="top"/>
    </xf>
    <xf numFmtId="0" fontId="27" fillId="0" borderId="0" xfId="0" applyFont="1" applyAlignment="1">
      <alignment horizontal="left" vertical="top"/>
    </xf>
    <xf numFmtId="0" fontId="0" fillId="0" borderId="14" xfId="0" applyBorder="1"/>
    <xf numFmtId="0" fontId="0" fillId="0" borderId="15" xfId="0" applyBorder="1"/>
    <xf numFmtId="10" fontId="0" fillId="0" borderId="10" xfId="0" applyNumberFormat="1" applyBorder="1" applyAlignment="1">
      <alignment horizontal="center"/>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25" fillId="0" borderId="0" xfId="0" applyFont="1"/>
    <xf numFmtId="0" fontId="29" fillId="0" borderId="0" xfId="0" applyFont="1" applyAlignment="1">
      <alignment horizontal="left" vertical="center" readingOrder="1"/>
    </xf>
    <xf numFmtId="0" fontId="40" fillId="0" borderId="0" xfId="0" applyFont="1" applyAlignment="1">
      <alignment horizontal="left" vertical="center" readingOrder="1"/>
    </xf>
    <xf numFmtId="0" fontId="18" fillId="0" borderId="41" xfId="0" applyFont="1" applyBorder="1" applyAlignment="1">
      <alignment horizontal="center" vertical="center" wrapText="1" readingOrder="1"/>
    </xf>
    <xf numFmtId="0" fontId="18" fillId="0" borderId="26" xfId="0" applyFont="1" applyBorder="1" applyAlignment="1">
      <alignment horizontal="center" vertical="center" wrapText="1" readingOrder="1"/>
    </xf>
    <xf numFmtId="0" fontId="0" fillId="0" borderId="9" xfId="0" applyBorder="1" applyAlignment="1">
      <alignment horizontal="center" vertical="center" wrapText="1" readingOrder="1"/>
    </xf>
    <xf numFmtId="0" fontId="0" fillId="0" borderId="1" xfId="0" applyBorder="1" applyAlignment="1">
      <alignment horizontal="center" vertical="center" wrapText="1" readingOrder="1"/>
    </xf>
    <xf numFmtId="0" fontId="0" fillId="0" borderId="1" xfId="0" applyBorder="1" applyAlignment="1">
      <alignment horizontal="center" vertical="center" readingOrder="1"/>
    </xf>
    <xf numFmtId="10" fontId="0" fillId="0" borderId="1" xfId="0" applyNumberFormat="1" applyBorder="1" applyAlignment="1">
      <alignment horizontal="center" vertical="center" readingOrder="1"/>
    </xf>
    <xf numFmtId="0" fontId="6" fillId="2" borderId="1" xfId="0" applyFont="1" applyFill="1" applyBorder="1" applyAlignment="1">
      <alignment horizontal="center" vertical="center" readingOrder="1"/>
    </xf>
    <xf numFmtId="0" fontId="6" fillId="2" borderId="1" xfId="0" applyFont="1" applyFill="1" applyBorder="1" applyAlignment="1">
      <alignment horizontal="center" vertical="center" wrapText="1" readingOrder="1"/>
    </xf>
    <xf numFmtId="0" fontId="6" fillId="2" borderId="10" xfId="0" applyFont="1" applyFill="1" applyBorder="1" applyAlignment="1">
      <alignment horizontal="center" vertical="center" readingOrder="1"/>
    </xf>
    <xf numFmtId="10" fontId="0" fillId="0" borderId="10" xfId="0" applyNumberFormat="1" applyBorder="1" applyAlignment="1">
      <alignment horizontal="center" vertical="center" readingOrder="1"/>
    </xf>
    <xf numFmtId="0" fontId="0" fillId="0" borderId="14" xfId="0" applyBorder="1" applyAlignment="1">
      <alignment horizontal="center" vertical="center" readingOrder="1"/>
    </xf>
    <xf numFmtId="0" fontId="0" fillId="0" borderId="15" xfId="0" applyBorder="1" applyAlignment="1">
      <alignment horizontal="center" vertical="center" readingOrder="1"/>
    </xf>
    <xf numFmtId="0" fontId="6" fillId="2" borderId="10" xfId="0" applyFont="1" applyFill="1" applyBorder="1" applyAlignment="1">
      <alignment horizontal="center" vertical="center" wrapText="1" readingOrder="1"/>
    </xf>
    <xf numFmtId="0" fontId="6" fillId="0" borderId="16" xfId="0" applyFont="1" applyBorder="1" applyAlignment="1">
      <alignment horizontal="right" vertical="top"/>
    </xf>
    <xf numFmtId="0" fontId="6" fillId="0" borderId="16" xfId="0" applyFont="1" applyBorder="1" applyAlignment="1">
      <alignment horizontal="center" vertical="top"/>
    </xf>
    <xf numFmtId="0" fontId="6" fillId="0" borderId="16" xfId="0" applyFont="1" applyBorder="1" applyAlignment="1">
      <alignment horizontal="left" vertical="top"/>
    </xf>
    <xf numFmtId="0" fontId="6" fillId="0" borderId="16" xfId="0" applyFont="1" applyBorder="1" applyAlignment="1">
      <alignment vertical="center"/>
    </xf>
    <xf numFmtId="0" fontId="6" fillId="2" borderId="0" xfId="0" applyFont="1" applyFill="1" applyAlignment="1">
      <alignment vertical="center"/>
    </xf>
    <xf numFmtId="0" fontId="5" fillId="2" borderId="0" xfId="0" applyFont="1" applyFill="1" applyAlignment="1">
      <alignment horizontal="right" vertical="center"/>
    </xf>
    <xf numFmtId="0" fontId="5" fillId="0" borderId="0" xfId="0" applyFont="1" applyAlignment="1">
      <alignment horizontal="right" vertical="center"/>
    </xf>
    <xf numFmtId="0" fontId="6" fillId="2" borderId="42" xfId="0" applyFont="1" applyFill="1" applyBorder="1" applyAlignment="1">
      <alignment horizontal="center"/>
    </xf>
    <xf numFmtId="0" fontId="6" fillId="2" borderId="43" xfId="0" applyFont="1" applyFill="1" applyBorder="1" applyAlignment="1">
      <alignment horizontal="left"/>
    </xf>
    <xf numFmtId="0" fontId="6" fillId="2" borderId="44" xfId="0" applyFont="1" applyFill="1" applyBorder="1" applyAlignment="1">
      <alignment horizontal="left"/>
    </xf>
    <xf numFmtId="0" fontId="6" fillId="2" borderId="45" xfId="0" applyFont="1" applyFill="1" applyBorder="1" applyAlignment="1">
      <alignment horizontal="left"/>
    </xf>
    <xf numFmtId="0" fontId="6" fillId="2" borderId="8" xfId="0" applyFont="1" applyFill="1" applyBorder="1" applyAlignment="1">
      <alignment horizontal="left"/>
    </xf>
    <xf numFmtId="0" fontId="6" fillId="0" borderId="9" xfId="0" applyFont="1" applyBorder="1" applyAlignment="1">
      <alignment horizontal="left"/>
    </xf>
    <xf numFmtId="0" fontId="6" fillId="0" borderId="12" xfId="0" applyFont="1" applyBorder="1" applyAlignment="1">
      <alignment horizontal="left"/>
    </xf>
    <xf numFmtId="0" fontId="6" fillId="0" borderId="8" xfId="0" applyFont="1" applyBorder="1"/>
    <xf numFmtId="0" fontId="6" fillId="0" borderId="9" xfId="0" applyFont="1" applyBorder="1"/>
    <xf numFmtId="0" fontId="6" fillId="0" borderId="12" xfId="0" applyFont="1" applyBorder="1"/>
    <xf numFmtId="0" fontId="6" fillId="2" borderId="46" xfId="0" applyFont="1" applyFill="1" applyBorder="1" applyAlignment="1">
      <alignment horizontal="center"/>
    </xf>
    <xf numFmtId="0" fontId="6" fillId="2" borderId="14" xfId="0" applyFont="1" applyFill="1" applyBorder="1" applyAlignment="1">
      <alignment horizontal="left"/>
    </xf>
    <xf numFmtId="0" fontId="6" fillId="2" borderId="11" xfId="0" applyFont="1" applyFill="1" applyBorder="1" applyAlignment="1">
      <alignment horizontal="left"/>
    </xf>
    <xf numFmtId="0" fontId="6" fillId="0" borderId="11" xfId="0" applyFont="1" applyBorder="1" applyAlignment="1">
      <alignment horizontal="left"/>
    </xf>
    <xf numFmtId="0" fontId="6" fillId="0" borderId="14" xfId="0" applyFont="1" applyBorder="1"/>
    <xf numFmtId="0" fontId="6" fillId="0" borderId="11" xfId="0" applyFont="1" applyBorder="1"/>
    <xf numFmtId="0" fontId="6" fillId="2" borderId="28" xfId="0" applyFont="1" applyFill="1" applyBorder="1" applyAlignment="1">
      <alignment horizontal="center"/>
    </xf>
    <xf numFmtId="0" fontId="6" fillId="2" borderId="38" xfId="0" applyFont="1" applyFill="1" applyBorder="1" applyAlignment="1">
      <alignment horizontal="left"/>
    </xf>
    <xf numFmtId="0" fontId="6" fillId="2" borderId="29" xfId="0" applyFont="1" applyFill="1" applyBorder="1" applyAlignment="1">
      <alignment horizontal="left"/>
    </xf>
    <xf numFmtId="0" fontId="6" fillId="2" borderId="32" xfId="0" applyFont="1" applyFill="1" applyBorder="1" applyAlignment="1">
      <alignment horizontal="left"/>
    </xf>
    <xf numFmtId="0" fontId="6" fillId="2" borderId="15" xfId="0" applyFont="1" applyFill="1" applyBorder="1" applyAlignment="1">
      <alignment horizontal="left"/>
    </xf>
    <xf numFmtId="0" fontId="6" fillId="0" borderId="10" xfId="0" applyFont="1" applyBorder="1" applyAlignment="1">
      <alignment horizontal="left"/>
    </xf>
    <xf numFmtId="0" fontId="6" fillId="0" borderId="13" xfId="0" applyFont="1" applyBorder="1" applyAlignment="1">
      <alignment horizontal="left"/>
    </xf>
    <xf numFmtId="0" fontId="6" fillId="0" borderId="15" xfId="0" applyFont="1" applyBorder="1"/>
    <xf numFmtId="0" fontId="6" fillId="0" borderId="10" xfId="0" applyFont="1" applyBorder="1"/>
    <xf numFmtId="0" fontId="6" fillId="0" borderId="13" xfId="0" applyFont="1" applyBorder="1"/>
    <xf numFmtId="10" fontId="6" fillId="2" borderId="13"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0" fontId="0" fillId="0" borderId="27" xfId="0" applyBorder="1" applyAlignment="1">
      <alignment horizontal="center" vertical="center"/>
    </xf>
    <xf numFmtId="0" fontId="0" fillId="0" borderId="22" xfId="0" applyBorder="1"/>
    <xf numFmtId="0" fontId="0" fillId="0" borderId="25" xfId="0" applyBorder="1" applyAlignment="1">
      <alignment horizontal="center"/>
    </xf>
    <xf numFmtId="0" fontId="0" fillId="0" borderId="26" xfId="0" applyBorder="1"/>
    <xf numFmtId="0" fontId="6" fillId="0" borderId="14" xfId="0" applyFont="1" applyBorder="1" applyAlignment="1">
      <alignment horizontal="center" vertical="center"/>
    </xf>
    <xf numFmtId="10" fontId="6" fillId="0" borderId="1" xfId="0" applyNumberFormat="1" applyFont="1" applyBorder="1" applyAlignment="1">
      <alignment horizontal="center" vertical="center"/>
    </xf>
    <xf numFmtId="0" fontId="6" fillId="0" borderId="10" xfId="0" applyFont="1" applyBorder="1" applyAlignment="1">
      <alignment horizontal="center" vertical="center"/>
    </xf>
    <xf numFmtId="10" fontId="6" fillId="0" borderId="10" xfId="0" applyNumberFormat="1" applyFont="1" applyBorder="1" applyAlignment="1">
      <alignment horizontal="center" vertical="center"/>
    </xf>
    <xf numFmtId="0" fontId="41" fillId="0" borderId="0" xfId="0" applyFont="1"/>
    <xf numFmtId="0" fontId="0" fillId="0" borderId="3" xfId="0" applyBorder="1"/>
    <xf numFmtId="10" fontId="0" fillId="0" borderId="11" xfId="0" applyNumberForma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28" xfId="0" applyFont="1" applyBorder="1"/>
    <xf numFmtId="0" fontId="0" fillId="0" borderId="9" xfId="0" applyBorder="1" applyAlignment="1">
      <alignment horizontal="center" vertical="center"/>
    </xf>
    <xf numFmtId="0" fontId="0" fillId="0" borderId="23" xfId="0" applyBorder="1" applyAlignment="1">
      <alignment horizontal="center"/>
    </xf>
    <xf numFmtId="0" fontId="9" fillId="2" borderId="9" xfId="0" applyFont="1" applyFill="1" applyBorder="1" applyAlignment="1">
      <alignment horizontal="center" vertical="center"/>
    </xf>
    <xf numFmtId="0" fontId="9" fillId="2" borderId="47" xfId="0" applyFont="1" applyFill="1" applyBorder="1" applyAlignment="1">
      <alignment horizontal="center" vertical="center"/>
    </xf>
    <xf numFmtId="0" fontId="9" fillId="0" borderId="9" xfId="0" applyFont="1" applyBorder="1"/>
    <xf numFmtId="0" fontId="0" fillId="0" borderId="11" xfId="0" applyBorder="1" applyAlignment="1">
      <alignment horizontal="center"/>
    </xf>
    <xf numFmtId="0" fontId="0" fillId="0" borderId="13" xfId="0" applyBorder="1" applyAlignment="1">
      <alignment horizontal="center"/>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42" fillId="0" borderId="0" xfId="0" applyFont="1" applyAlignment="1">
      <alignment vertical="center"/>
    </xf>
    <xf numFmtId="0" fontId="44" fillId="0" borderId="1" xfId="0" applyFont="1" applyBorder="1"/>
    <xf numFmtId="0" fontId="44" fillId="0" borderId="11" xfId="0" applyFont="1" applyBorder="1"/>
    <xf numFmtId="165" fontId="44" fillId="0" borderId="1" xfId="0" applyNumberFormat="1" applyFont="1" applyBorder="1"/>
    <xf numFmtId="165" fontId="44" fillId="0" borderId="11" xfId="0" applyNumberFormat="1" applyFont="1" applyBorder="1"/>
    <xf numFmtId="165" fontId="44" fillId="0" borderId="10" xfId="0" applyNumberFormat="1" applyFont="1" applyBorder="1"/>
    <xf numFmtId="165" fontId="44" fillId="0" borderId="13" xfId="0" applyNumberFormat="1" applyFont="1" applyBorder="1"/>
    <xf numFmtId="0" fontId="18" fillId="0" borderId="9"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2" xfId="0" applyFont="1" applyBorder="1" applyAlignment="1">
      <alignment horizontal="center" vertical="center" wrapText="1"/>
    </xf>
    <xf numFmtId="0" fontId="31" fillId="0" borderId="0" xfId="0" applyFont="1" applyAlignment="1">
      <alignment horizontal="left" vertical="center"/>
    </xf>
    <xf numFmtId="0" fontId="19" fillId="0" borderId="0" xfId="0" applyFont="1" applyAlignment="1">
      <alignment horizontal="left" vertical="center"/>
    </xf>
    <xf numFmtId="0" fontId="23" fillId="0" borderId="0" xfId="0" applyFont="1" applyAlignment="1">
      <alignment horizontal="left" vertical="center" readingOrder="1"/>
    </xf>
    <xf numFmtId="0" fontId="0" fillId="0" borderId="0" xfId="0" quotePrefix="1"/>
    <xf numFmtId="0" fontId="0" fillId="0" borderId="1" xfId="0" applyBorder="1" applyAlignment="1">
      <alignment horizontal="center" readingOrder="1"/>
    </xf>
    <xf numFmtId="0" fontId="0" fillId="0" borderId="14" xfId="0" applyBorder="1" applyAlignment="1">
      <alignment horizontal="center" readingOrder="1"/>
    </xf>
    <xf numFmtId="0" fontId="0" fillId="0" borderId="11" xfId="0" applyBorder="1" applyAlignment="1">
      <alignment horizontal="center" readingOrder="1"/>
    </xf>
    <xf numFmtId="0" fontId="0" fillId="0" borderId="15" xfId="0" applyBorder="1" applyAlignment="1">
      <alignment horizontal="center" readingOrder="1"/>
    </xf>
    <xf numFmtId="0" fontId="0" fillId="0" borderId="10" xfId="0" applyBorder="1" applyAlignment="1">
      <alignment horizontal="center" readingOrder="1"/>
    </xf>
    <xf numFmtId="0" fontId="0" fillId="0" borderId="13" xfId="0" applyBorder="1" applyAlignment="1">
      <alignment horizontal="center" readingOrder="1"/>
    </xf>
    <xf numFmtId="0" fontId="12" fillId="0" borderId="0" xfId="2" applyFont="1" applyAlignment="1">
      <alignment vertical="center"/>
    </xf>
    <xf numFmtId="0" fontId="0" fillId="7" borderId="8" xfId="0" applyFill="1" applyBorder="1" applyAlignment="1">
      <alignment horizontal="center" vertical="center"/>
    </xf>
    <xf numFmtId="0" fontId="44" fillId="0" borderId="14" xfId="0" applyFont="1" applyBorder="1" applyAlignment="1">
      <alignment horizontal="center" vertical="center"/>
    </xf>
    <xf numFmtId="164" fontId="44" fillId="0" borderId="1" xfId="1" applyNumberFormat="1" applyFont="1" applyFill="1" applyBorder="1" applyAlignment="1">
      <alignment horizontal="center" vertical="center"/>
    </xf>
    <xf numFmtId="0" fontId="44" fillId="0" borderId="1" xfId="0" applyFont="1" applyBorder="1" applyAlignment="1">
      <alignment horizontal="center" vertical="center"/>
    </xf>
    <xf numFmtId="0" fontId="44" fillId="0" borderId="11" xfId="0" applyFont="1" applyBorder="1" applyAlignment="1">
      <alignment horizontal="center" vertical="center"/>
    </xf>
    <xf numFmtId="165" fontId="44" fillId="0" borderId="1" xfId="0" applyNumberFormat="1" applyFont="1" applyBorder="1" applyAlignment="1">
      <alignment horizontal="center" vertical="center"/>
    </xf>
    <xf numFmtId="165" fontId="44" fillId="0" borderId="11" xfId="0" applyNumberFormat="1" applyFont="1" applyBorder="1" applyAlignment="1">
      <alignment horizontal="center" vertical="center"/>
    </xf>
    <xf numFmtId="0" fontId="44" fillId="0" borderId="15" xfId="0" applyFont="1" applyBorder="1" applyAlignment="1">
      <alignment horizontal="center" vertical="center"/>
    </xf>
    <xf numFmtId="164" fontId="44" fillId="0" borderId="10" xfId="1" applyNumberFormat="1" applyFont="1" applyFill="1" applyBorder="1" applyAlignment="1">
      <alignment horizontal="center" vertical="center"/>
    </xf>
    <xf numFmtId="165" fontId="44" fillId="0" borderId="10" xfId="0" applyNumberFormat="1" applyFont="1" applyBorder="1" applyAlignment="1">
      <alignment horizontal="center" vertical="center"/>
    </xf>
    <xf numFmtId="165" fontId="44" fillId="0" borderId="13" xfId="0" applyNumberFormat="1" applyFont="1" applyBorder="1" applyAlignment="1">
      <alignment horizontal="center" vertical="center"/>
    </xf>
    <xf numFmtId="0" fontId="44" fillId="0" borderId="8" xfId="0" applyFont="1" applyBorder="1" applyAlignment="1">
      <alignment horizontal="center" vertical="center"/>
    </xf>
    <xf numFmtId="0" fontId="31" fillId="0" borderId="13" xfId="0" applyFont="1" applyBorder="1" applyAlignment="1">
      <alignment horizontal="left" vertical="center"/>
    </xf>
    <xf numFmtId="0" fontId="45" fillId="7" borderId="9"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4"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5" fillId="7" borderId="15"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0" fillId="0" borderId="12" xfId="0" applyBorder="1" applyAlignment="1">
      <alignment horizontal="center" vertical="center"/>
    </xf>
    <xf numFmtId="0" fontId="29" fillId="0" borderId="0" xfId="0" applyFont="1" applyAlignment="1">
      <alignment vertical="center"/>
    </xf>
    <xf numFmtId="0" fontId="38" fillId="0" borderId="0" xfId="0" applyFont="1" applyAlignment="1">
      <alignment vertical="center"/>
    </xf>
    <xf numFmtId="0" fontId="25" fillId="0" borderId="0" xfId="0" applyFont="1" applyAlignment="1">
      <alignment vertical="center"/>
    </xf>
    <xf numFmtId="0" fontId="16" fillId="0" borderId="48" xfId="0" applyFont="1" applyBorder="1" applyAlignment="1">
      <alignment horizontal="center" vertical="center" wrapText="1" readingOrder="1"/>
    </xf>
    <xf numFmtId="0" fontId="16" fillId="0" borderId="49" xfId="0" applyFont="1" applyBorder="1" applyAlignment="1">
      <alignment horizontal="center" vertical="center" wrapText="1" readingOrder="1"/>
    </xf>
    <xf numFmtId="0" fontId="28" fillId="0" borderId="0" xfId="0" applyFont="1"/>
    <xf numFmtId="164" fontId="0" fillId="0" borderId="1" xfId="0" applyNumberFormat="1" applyBorder="1" applyAlignment="1">
      <alignment horizontal="center"/>
    </xf>
    <xf numFmtId="0" fontId="5" fillId="0" borderId="1" xfId="0" applyFont="1" applyBorder="1" applyAlignment="1" applyProtection="1">
      <alignment horizontal="center" vertical="center" wrapText="1"/>
      <protection hidden="1"/>
    </xf>
    <xf numFmtId="0" fontId="0" fillId="0" borderId="0" xfId="0" applyAlignment="1">
      <alignment horizontal="left"/>
    </xf>
    <xf numFmtId="0" fontId="35" fillId="0" borderId="0" xfId="0" applyFont="1" applyAlignment="1">
      <alignment horizontal="left"/>
    </xf>
    <xf numFmtId="0" fontId="35" fillId="0" borderId="0" xfId="0" applyFont="1" applyAlignment="1">
      <alignment horizontal="center"/>
    </xf>
    <xf numFmtId="0" fontId="35" fillId="0" borderId="0" xfId="0" applyFont="1" applyAlignment="1">
      <alignment horizontal="right"/>
    </xf>
    <xf numFmtId="0" fontId="48" fillId="0" borderId="0" xfId="0" applyFont="1" applyAlignment="1">
      <alignment horizontal="left"/>
    </xf>
    <xf numFmtId="0" fontId="47" fillId="0" borderId="0" xfId="0" applyFont="1" applyAlignment="1">
      <alignment horizontal="left"/>
    </xf>
    <xf numFmtId="0" fontId="47" fillId="0" borderId="0" xfId="0" applyFont="1" applyAlignment="1">
      <alignment horizontal="center"/>
    </xf>
    <xf numFmtId="0" fontId="0" fillId="0" borderId="50" xfId="0" applyBorder="1"/>
    <xf numFmtId="0" fontId="29" fillId="0" borderId="0" xfId="0" applyFont="1" applyAlignment="1">
      <alignment vertical="top"/>
    </xf>
    <xf numFmtId="0" fontId="6" fillId="0" borderId="0" xfId="0" applyFont="1" applyAlignment="1">
      <alignment horizontal="right" vertical="top"/>
    </xf>
    <xf numFmtId="0" fontId="25" fillId="0" borderId="0" xfId="0" applyFont="1" applyAlignment="1">
      <alignment vertical="top"/>
    </xf>
    <xf numFmtId="0" fontId="44" fillId="0" borderId="0" xfId="0" applyFont="1" applyAlignment="1">
      <alignment horizontal="left"/>
    </xf>
    <xf numFmtId="0" fontId="18" fillId="0" borderId="51" xfId="0" applyFont="1" applyBorder="1" applyAlignment="1">
      <alignment horizontal="center" vertical="center" wrapText="1" readingOrder="1"/>
    </xf>
    <xf numFmtId="0" fontId="18" fillId="0" borderId="52" xfId="0" applyFont="1" applyBorder="1" applyAlignment="1">
      <alignment horizontal="center" vertical="center" wrapText="1" readingOrder="1"/>
    </xf>
    <xf numFmtId="0" fontId="33" fillId="0" borderId="0" xfId="0" applyFont="1" applyAlignment="1">
      <alignment horizontal="left"/>
    </xf>
    <xf numFmtId="0" fontId="34" fillId="0" borderId="0" xfId="0" applyFont="1" applyAlignment="1" applyProtection="1">
      <alignment horizontal="center" vertical="top"/>
      <protection locked="0"/>
    </xf>
    <xf numFmtId="0" fontId="0" fillId="0" borderId="0" xfId="0" quotePrefix="1" applyAlignment="1">
      <alignment horizontal="right"/>
    </xf>
    <xf numFmtId="0" fontId="0" fillId="0" borderId="0" xfId="0" applyAlignment="1">
      <alignment wrapText="1"/>
    </xf>
    <xf numFmtId="0" fontId="46" fillId="0" borderId="0" xfId="0" applyFont="1" applyAlignment="1">
      <alignment horizontal="left"/>
    </xf>
    <xf numFmtId="0" fontId="0" fillId="0" borderId="0" xfId="0" applyAlignment="1">
      <alignment horizontal="center" textRotation="90"/>
    </xf>
    <xf numFmtId="0" fontId="10" fillId="0" borderId="0" xfId="0" applyFont="1" applyAlignment="1">
      <alignment horizontal="right"/>
    </xf>
    <xf numFmtId="0" fontId="50" fillId="0" borderId="0" xfId="0" applyFont="1" applyAlignment="1">
      <alignment horizontal="left"/>
    </xf>
    <xf numFmtId="0" fontId="50" fillId="0" borderId="0" xfId="0" applyFont="1" applyAlignment="1">
      <alignment horizontal="right"/>
    </xf>
    <xf numFmtId="0" fontId="44" fillId="0" borderId="0" xfId="0" applyFont="1" applyAlignment="1">
      <alignment horizontal="right"/>
    </xf>
    <xf numFmtId="0" fontId="51" fillId="0" borderId="0" xfId="0" applyFont="1"/>
    <xf numFmtId="0" fontId="6" fillId="0" borderId="0" xfId="0" applyFont="1" applyAlignment="1">
      <alignment horizontal="center" vertical="center"/>
    </xf>
    <xf numFmtId="0" fontId="0" fillId="0" borderId="0" xfId="0" quotePrefix="1" applyAlignment="1">
      <alignment horizontal="left"/>
    </xf>
    <xf numFmtId="0" fontId="0" fillId="0" borderId="0" xfId="0" applyAlignment="1">
      <alignment horizontal="center" wrapText="1"/>
    </xf>
    <xf numFmtId="0" fontId="0" fillId="0" borderId="0" xfId="0" applyAlignment="1">
      <alignment horizontal="right" wrapText="1"/>
    </xf>
    <xf numFmtId="0" fontId="46" fillId="0" borderId="0" xfId="0" applyFont="1" applyAlignment="1">
      <alignment horizontal="right"/>
    </xf>
    <xf numFmtId="0" fontId="6" fillId="0" borderId="0" xfId="0" applyFont="1" applyAlignment="1">
      <alignment horizontal="center" wrapText="1"/>
    </xf>
    <xf numFmtId="0" fontId="49" fillId="0" borderId="0" xfId="0" applyFont="1" applyAlignment="1">
      <alignment horizontal="left"/>
    </xf>
    <xf numFmtId="0" fontId="5" fillId="0" borderId="0" xfId="0" applyFont="1" applyAlignment="1">
      <alignment horizontal="center" vertical="top"/>
    </xf>
    <xf numFmtId="0" fontId="6" fillId="0" borderId="9" xfId="0"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6" fillId="0" borderId="0" xfId="0" applyFont="1" applyAlignment="1">
      <alignment horizontal="center" vertical="center" wrapText="1" readingOrder="1"/>
    </xf>
    <xf numFmtId="0" fontId="6" fillId="2" borderId="14" xfId="0" applyFont="1" applyFill="1" applyBorder="1" applyAlignment="1">
      <alignment horizontal="center" vertical="center" wrapText="1" readingOrder="1"/>
    </xf>
    <xf numFmtId="0" fontId="18" fillId="0" borderId="37" xfId="0" applyFont="1" applyBorder="1" applyAlignment="1">
      <alignment horizontal="left" vertical="center" readingOrder="1"/>
    </xf>
    <xf numFmtId="0" fontId="6" fillId="2" borderId="37" xfId="0" applyFont="1" applyFill="1" applyBorder="1" applyAlignment="1">
      <alignment horizontal="left" vertical="center" readingOrder="1"/>
    </xf>
    <xf numFmtId="0" fontId="6" fillId="2" borderId="53" xfId="0" applyFont="1" applyFill="1" applyBorder="1" applyAlignment="1">
      <alignment horizontal="left" vertical="center" readingOrder="1"/>
    </xf>
    <xf numFmtId="0" fontId="6" fillId="0" borderId="11" xfId="0" applyFont="1" applyBorder="1" applyAlignment="1">
      <alignment horizontal="center" vertical="center"/>
    </xf>
    <xf numFmtId="0" fontId="6" fillId="2" borderId="54" xfId="0" applyFont="1" applyFill="1" applyBorder="1" applyAlignment="1">
      <alignment horizontal="center" vertical="center" wrapText="1" readingOrder="1"/>
    </xf>
    <xf numFmtId="0" fontId="0" fillId="0" borderId="47" xfId="0" applyBorder="1" applyAlignment="1">
      <alignment horizontal="center" vertical="center"/>
    </xf>
    <xf numFmtId="0" fontId="0" fillId="0" borderId="55" xfId="0" applyBorder="1" applyAlignment="1">
      <alignment horizontal="center" vertical="center"/>
    </xf>
    <xf numFmtId="0" fontId="6" fillId="2" borderId="30" xfId="0" applyFont="1" applyFill="1" applyBorder="1" applyAlignment="1">
      <alignment horizontal="left" vertical="center" readingOrder="1"/>
    </xf>
    <xf numFmtId="0" fontId="0" fillId="0" borderId="7" xfId="0" applyBorder="1" applyAlignment="1">
      <alignment horizontal="right"/>
    </xf>
    <xf numFmtId="0" fontId="6" fillId="2" borderId="56" xfId="0" applyFont="1" applyFill="1" applyBorder="1" applyAlignment="1">
      <alignment horizontal="right" vertical="center" wrapText="1" readingOrder="1"/>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1" fillId="3" borderId="0" xfId="0" applyFont="1" applyFill="1"/>
    <xf numFmtId="0" fontId="0" fillId="3" borderId="0" xfId="0" applyFill="1"/>
    <xf numFmtId="0" fontId="6" fillId="8" borderId="10" xfId="0" applyFont="1" applyFill="1" applyBorder="1" applyAlignment="1">
      <alignment horizontal="center" vertical="center"/>
    </xf>
    <xf numFmtId="0" fontId="6" fillId="8" borderId="13" xfId="0" applyFont="1" applyFill="1" applyBorder="1" applyAlignment="1">
      <alignment horizontal="center" vertical="center"/>
    </xf>
    <xf numFmtId="0" fontId="6" fillId="9" borderId="10" xfId="0" applyFont="1" applyFill="1" applyBorder="1" applyAlignment="1">
      <alignment horizontal="center" vertical="center"/>
    </xf>
    <xf numFmtId="0" fontId="5" fillId="0" borderId="0" xfId="0" applyFont="1" applyAlignment="1" applyProtection="1">
      <alignment horizontal="center" vertical="top"/>
      <protection locked="0"/>
    </xf>
    <xf numFmtId="0" fontId="0" fillId="10" borderId="0" xfId="0" applyFill="1"/>
    <xf numFmtId="0" fontId="0" fillId="0" borderId="11" xfId="0" applyBorder="1"/>
    <xf numFmtId="0" fontId="0" fillId="0" borderId="53" xfId="0" applyBorder="1"/>
    <xf numFmtId="0" fontId="0" fillId="0" borderId="10" xfId="0" applyBorder="1"/>
    <xf numFmtId="0" fontId="1" fillId="0" borderId="12" xfId="0" applyFont="1" applyBorder="1" applyAlignment="1">
      <alignment horizontal="center" vertical="center" wrapText="1"/>
    </xf>
    <xf numFmtId="0" fontId="11" fillId="0" borderId="1" xfId="0" applyFont="1" applyBorder="1" applyAlignment="1">
      <alignment horizontal="center"/>
    </xf>
    <xf numFmtId="0" fontId="5" fillId="0" borderId="16" xfId="0" applyFont="1" applyBorder="1"/>
    <xf numFmtId="0" fontId="36" fillId="11" borderId="0" xfId="0" applyFont="1" applyFill="1"/>
    <xf numFmtId="0" fontId="36" fillId="0" borderId="0" xfId="0" applyFont="1"/>
    <xf numFmtId="0" fontId="52" fillId="0" borderId="0" xfId="0" applyFont="1"/>
    <xf numFmtId="0" fontId="6" fillId="0" borderId="37" xfId="0" applyFont="1" applyBorder="1" applyAlignment="1">
      <alignment horizontal="left" vertical="center" readingOrder="1"/>
    </xf>
    <xf numFmtId="0" fontId="52" fillId="0" borderId="3" xfId="0" applyFont="1" applyBorder="1"/>
    <xf numFmtId="0" fontId="52" fillId="0" borderId="1" xfId="0" applyFont="1" applyBorder="1" applyAlignment="1">
      <alignment horizontal="center"/>
    </xf>
    <xf numFmtId="0" fontId="6" fillId="12" borderId="37" xfId="0" applyFont="1" applyFill="1" applyBorder="1" applyAlignment="1">
      <alignment horizontal="left" vertical="center" readingOrder="1"/>
    </xf>
    <xf numFmtId="0" fontId="52" fillId="0" borderId="11" xfId="0" applyFont="1" applyBorder="1" applyAlignment="1">
      <alignment horizontal="center"/>
    </xf>
    <xf numFmtId="0" fontId="6" fillId="12" borderId="53" xfId="0" applyFont="1" applyFill="1" applyBorder="1" applyAlignment="1">
      <alignment horizontal="left" vertical="center" readingOrder="1"/>
    </xf>
    <xf numFmtId="0" fontId="52" fillId="0" borderId="26" xfId="0" applyFont="1" applyBorder="1"/>
    <xf numFmtId="0" fontId="52" fillId="0" borderId="10" xfId="0" applyFont="1" applyBorder="1" applyAlignment="1">
      <alignment horizontal="center"/>
    </xf>
    <xf numFmtId="0" fontId="52" fillId="0" borderId="13" xfId="0" applyFont="1" applyBorder="1" applyAlignment="1">
      <alignment horizontal="center"/>
    </xf>
    <xf numFmtId="0" fontId="6" fillId="12" borderId="30" xfId="0" applyFont="1" applyFill="1" applyBorder="1" applyAlignment="1">
      <alignment horizontal="left" vertical="center" readingOrder="1"/>
    </xf>
    <xf numFmtId="0" fontId="52" fillId="0" borderId="7" xfId="0" applyFont="1" applyBorder="1" applyAlignment="1">
      <alignment horizontal="right"/>
    </xf>
    <xf numFmtId="0" fontId="52" fillId="0" borderId="57" xfId="0" applyFont="1" applyBorder="1" applyAlignment="1">
      <alignment horizontal="center"/>
    </xf>
    <xf numFmtId="0" fontId="52" fillId="0" borderId="58" xfId="0" applyFont="1" applyBorder="1" applyAlignment="1">
      <alignment horizontal="center"/>
    </xf>
    <xf numFmtId="0" fontId="6" fillId="0" borderId="8" xfId="0" applyFont="1" applyBorder="1" applyAlignment="1">
      <alignment horizontal="center" vertical="center" wrapText="1" readingOrder="1"/>
    </xf>
    <xf numFmtId="0" fontId="6" fillId="0" borderId="14" xfId="0" applyFont="1" applyBorder="1" applyAlignment="1">
      <alignment horizontal="center" vertical="center" wrapText="1" readingOrder="1"/>
    </xf>
    <xf numFmtId="0" fontId="52" fillId="0" borderId="1" xfId="0" applyFont="1" applyBorder="1" applyAlignment="1">
      <alignment horizontal="center" vertical="center"/>
    </xf>
    <xf numFmtId="0" fontId="6" fillId="12" borderId="14" xfId="0" applyFont="1" applyFill="1" applyBorder="1" applyAlignment="1">
      <alignment horizontal="center" vertical="center" wrapText="1" readingOrder="1"/>
    </xf>
    <xf numFmtId="0" fontId="52" fillId="0" borderId="11" xfId="0" applyFont="1" applyBorder="1" applyAlignment="1">
      <alignment horizontal="center" vertical="center"/>
    </xf>
    <xf numFmtId="0" fontId="6" fillId="12" borderId="56" xfId="0" applyFont="1" applyFill="1" applyBorder="1" applyAlignment="1">
      <alignment horizontal="right" vertical="center" wrapText="1" readingOrder="1"/>
    </xf>
    <xf numFmtId="0" fontId="52" fillId="0" borderId="59" xfId="0" applyFont="1" applyBorder="1" applyAlignment="1">
      <alignment horizontal="center"/>
    </xf>
    <xf numFmtId="0" fontId="6" fillId="13" borderId="10" xfId="0" applyFont="1" applyFill="1" applyBorder="1" applyAlignment="1">
      <alignment horizontal="center" vertical="center"/>
    </xf>
    <xf numFmtId="0" fontId="6" fillId="14" borderId="10" xfId="0" applyFont="1" applyFill="1" applyBorder="1" applyAlignment="1">
      <alignment horizontal="center" vertical="center"/>
    </xf>
    <xf numFmtId="0" fontId="6" fillId="13" borderId="13" xfId="0" applyFont="1" applyFill="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vertical="center"/>
      <protection locked="0"/>
    </xf>
    <xf numFmtId="0" fontId="5" fillId="3" borderId="1" xfId="0" applyFont="1" applyFill="1" applyBorder="1" applyAlignment="1" applyProtection="1">
      <alignment horizontal="center" vertical="center"/>
      <protection locked="0"/>
    </xf>
    <xf numFmtId="0" fontId="6" fillId="0" borderId="1" xfId="0" applyFont="1" applyBorder="1" applyAlignment="1">
      <alignment vertical="center"/>
    </xf>
    <xf numFmtId="0" fontId="6" fillId="0" borderId="1" xfId="0" applyFont="1" applyBorder="1" applyAlignment="1">
      <alignment horizontal="right" vertical="center"/>
    </xf>
    <xf numFmtId="0" fontId="9" fillId="0" borderId="0" xfId="0" applyFont="1" applyAlignment="1" applyProtection="1">
      <alignment vertical="top"/>
      <protection locked="0"/>
    </xf>
    <xf numFmtId="0" fontId="11" fillId="0" borderId="0" xfId="0" applyFont="1" applyAlignment="1" applyProtection="1">
      <alignment horizontal="center" vertical="top"/>
      <protection locked="0"/>
    </xf>
    <xf numFmtId="0" fontId="5" fillId="2" borderId="0" xfId="0" applyFont="1" applyFill="1" applyAlignment="1">
      <alignment horizontal="center"/>
    </xf>
    <xf numFmtId="0" fontId="18" fillId="0" borderId="0" xfId="0" applyFont="1" applyAlignment="1">
      <alignment horizontal="center" vertical="center" readingOrder="1"/>
    </xf>
    <xf numFmtId="0" fontId="18" fillId="0" borderId="0" xfId="0" applyFont="1" applyAlignment="1">
      <alignment horizontal="left" vertical="center" readingOrder="1"/>
    </xf>
    <xf numFmtId="0" fontId="0" fillId="0" borderId="23" xfId="0" applyBorder="1" applyAlignment="1">
      <alignment horizontal="right"/>
    </xf>
    <xf numFmtId="0" fontId="0" fillId="0" borderId="25" xfId="0" applyBorder="1" applyAlignment="1">
      <alignment horizontal="right"/>
    </xf>
    <xf numFmtId="0" fontId="18" fillId="0" borderId="0" xfId="0" applyFont="1" applyAlignment="1">
      <alignment horizontal="center" vertical="center" wrapText="1" readingOrder="1"/>
    </xf>
    <xf numFmtId="0" fontId="6" fillId="15" borderId="0" xfId="0" applyFont="1" applyFill="1"/>
    <xf numFmtId="0" fontId="0" fillId="15" borderId="0" xfId="0" applyFill="1"/>
    <xf numFmtId="0" fontId="1" fillId="15" borderId="0" xfId="0" applyFont="1" applyFill="1"/>
    <xf numFmtId="0" fontId="6" fillId="15" borderId="0" xfId="0" applyFont="1" applyFill="1" applyAlignment="1">
      <alignment horizontal="left" vertical="center" readingOrder="1"/>
    </xf>
    <xf numFmtId="0" fontId="52" fillId="15" borderId="0" xfId="0" applyFont="1" applyFill="1"/>
    <xf numFmtId="0" fontId="42" fillId="15" borderId="0" xfId="0" applyFont="1" applyFill="1" applyAlignment="1">
      <alignment vertical="center"/>
    </xf>
    <xf numFmtId="0" fontId="45" fillId="16" borderId="1" xfId="0" applyFont="1" applyFill="1" applyBorder="1" applyAlignment="1">
      <alignment horizontal="center" vertical="center" wrapText="1"/>
    </xf>
    <xf numFmtId="0" fontId="45" fillId="16" borderId="11" xfId="0" applyFont="1" applyFill="1" applyBorder="1" applyAlignment="1">
      <alignment horizontal="center" vertical="center" wrapText="1"/>
    </xf>
    <xf numFmtId="0" fontId="45" fillId="16" borderId="10" xfId="0" applyFont="1" applyFill="1" applyBorder="1" applyAlignment="1">
      <alignment horizontal="center" vertical="center" wrapText="1"/>
    </xf>
    <xf numFmtId="0" fontId="45" fillId="16" borderId="13" xfId="0" applyFont="1" applyFill="1" applyBorder="1" applyAlignment="1">
      <alignment horizontal="center" vertical="center" wrapText="1"/>
    </xf>
    <xf numFmtId="0" fontId="1" fillId="0" borderId="9" xfId="0" applyFont="1" applyBorder="1" applyAlignment="1">
      <alignment horizontal="center" vertical="center" wrapText="1"/>
    </xf>
    <xf numFmtId="0" fontId="53" fillId="0" borderId="17" xfId="0" applyFont="1" applyBorder="1"/>
    <xf numFmtId="0" fontId="54" fillId="0" borderId="17" xfId="0" applyFont="1" applyBorder="1"/>
    <xf numFmtId="0" fontId="54" fillId="0" borderId="0" xfId="0" applyFont="1"/>
    <xf numFmtId="1" fontId="16" fillId="0" borderId="60" xfId="0" applyNumberFormat="1" applyFont="1" applyBorder="1" applyAlignment="1">
      <alignment horizontal="center" vertical="center" wrapText="1" readingOrder="1"/>
    </xf>
    <xf numFmtId="1" fontId="16" fillId="0" borderId="61" xfId="0" applyNumberFormat="1" applyFont="1" applyBorder="1" applyAlignment="1">
      <alignment horizontal="center" vertical="center" wrapText="1" readingOrder="1"/>
    </xf>
    <xf numFmtId="0" fontId="0" fillId="17" borderId="0" xfId="0" applyFill="1"/>
    <xf numFmtId="0" fontId="6" fillId="17" borderId="0" xfId="0" applyFont="1" applyFill="1"/>
    <xf numFmtId="0" fontId="0" fillId="18" borderId="0" xfId="0" applyFill="1"/>
    <xf numFmtId="0" fontId="36" fillId="18" borderId="0" xfId="0" applyFont="1" applyFill="1"/>
    <xf numFmtId="0" fontId="52" fillId="17" borderId="0" xfId="0" applyFont="1" applyFill="1"/>
    <xf numFmtId="0" fontId="42" fillId="0" borderId="0" xfId="0" applyFont="1"/>
    <xf numFmtId="0" fontId="42" fillId="15" borderId="0" xfId="0" applyFont="1" applyFill="1"/>
    <xf numFmtId="0" fontId="0" fillId="19" borderId="0" xfId="0" applyFill="1"/>
    <xf numFmtId="0" fontId="16" fillId="15" borderId="0" xfId="0" applyFont="1" applyFill="1"/>
    <xf numFmtId="0" fontId="79" fillId="0" borderId="17" xfId="0" applyFont="1" applyBorder="1"/>
    <xf numFmtId="0" fontId="56" fillId="0" borderId="26" xfId="0" applyFont="1" applyBorder="1" applyAlignment="1">
      <alignment horizontal="right"/>
    </xf>
    <xf numFmtId="0" fontId="16" fillId="0" borderId="0" xfId="0" applyFont="1" applyAlignment="1">
      <alignment horizontal="left" vertical="center" readingOrder="1"/>
    </xf>
    <xf numFmtId="0" fontId="16" fillId="0" borderId="62" xfId="0" applyFont="1" applyBorder="1" applyAlignment="1">
      <alignment horizontal="center" vertical="center" wrapText="1" readingOrder="1"/>
    </xf>
    <xf numFmtId="0" fontId="16" fillId="0" borderId="45" xfId="0" applyFont="1" applyBorder="1" applyAlignment="1">
      <alignment horizontal="center" vertical="center" wrapText="1" readingOrder="1"/>
    </xf>
    <xf numFmtId="0" fontId="18" fillId="0" borderId="51" xfId="0" applyFont="1" applyBorder="1" applyAlignment="1">
      <alignment horizontal="center" vertical="center" wrapText="1" readingOrder="1"/>
    </xf>
    <xf numFmtId="0" fontId="18" fillId="0" borderId="52" xfId="0" applyFont="1" applyBorder="1" applyAlignment="1">
      <alignment horizontal="center" vertical="center" wrapText="1" readingOrder="1"/>
    </xf>
    <xf numFmtId="0" fontId="18" fillId="0" borderId="63" xfId="0" applyFont="1" applyBorder="1" applyAlignment="1">
      <alignment horizontal="center" vertical="center" wrapText="1" readingOrder="1"/>
    </xf>
    <xf numFmtId="0" fontId="16" fillId="0" borderId="9" xfId="0" applyFont="1" applyBorder="1" applyAlignment="1">
      <alignment horizontal="center" vertical="center" wrapText="1" readingOrder="1"/>
    </xf>
    <xf numFmtId="0" fontId="16" fillId="0" borderId="33" xfId="0" applyFont="1" applyBorder="1" applyAlignment="1">
      <alignment horizontal="center" vertical="center" wrapText="1" readingOrder="1"/>
    </xf>
    <xf numFmtId="0" fontId="16" fillId="0" borderId="64" xfId="0" applyFont="1" applyBorder="1" applyAlignment="1">
      <alignment horizontal="center" vertical="center" wrapText="1" readingOrder="1"/>
    </xf>
    <xf numFmtId="0" fontId="16" fillId="0" borderId="34" xfId="0" applyFont="1" applyBorder="1" applyAlignment="1">
      <alignment horizontal="center" vertical="center" wrapText="1" readingOrder="1"/>
    </xf>
    <xf numFmtId="0" fontId="16" fillId="0" borderId="41" xfId="0" applyFont="1" applyBorder="1" applyAlignment="1">
      <alignment horizontal="center" vertical="center" wrapText="1" readingOrder="1"/>
    </xf>
    <xf numFmtId="0" fontId="6" fillId="0" borderId="30" xfId="0" applyFont="1" applyBorder="1" applyAlignment="1">
      <alignment horizontal="right"/>
    </xf>
    <xf numFmtId="0" fontId="6" fillId="0" borderId="7" xfId="0" applyFont="1" applyBorder="1" applyAlignment="1">
      <alignment horizontal="right"/>
    </xf>
    <xf numFmtId="0" fontId="6" fillId="0" borderId="31" xfId="0" applyFont="1" applyBorder="1" applyAlignment="1">
      <alignment horizontal="right"/>
    </xf>
    <xf numFmtId="0" fontId="0" fillId="0" borderId="1" xfId="0" applyBorder="1" applyAlignment="1">
      <alignment horizontal="left"/>
    </xf>
    <xf numFmtId="0" fontId="0" fillId="0" borderId="10" xfId="0" applyBorder="1" applyAlignment="1">
      <alignment horizontal="left"/>
    </xf>
    <xf numFmtId="0" fontId="6" fillId="0" borderId="65" xfId="0" applyFont="1" applyBorder="1" applyAlignment="1">
      <alignment horizontal="center" vertical="center" readingOrder="1"/>
    </xf>
    <xf numFmtId="0" fontId="6" fillId="0" borderId="41" xfId="0" applyFont="1" applyBorder="1" applyAlignment="1">
      <alignment horizontal="center" vertical="center" readingOrder="1"/>
    </xf>
    <xf numFmtId="0" fontId="6" fillId="0" borderId="51" xfId="0" applyFont="1" applyBorder="1" applyAlignment="1">
      <alignment horizontal="center" vertical="center" wrapText="1" readingOrder="1"/>
    </xf>
    <xf numFmtId="0" fontId="6" fillId="0" borderId="66" xfId="0" applyFont="1" applyBorder="1" applyAlignment="1">
      <alignment horizontal="center" vertical="center" wrapText="1" readingOrder="1"/>
    </xf>
    <xf numFmtId="0" fontId="18" fillId="0" borderId="65" xfId="0" applyFont="1" applyBorder="1" applyAlignment="1">
      <alignment horizontal="center" vertical="center" readingOrder="1"/>
    </xf>
    <xf numFmtId="0" fontId="18" fillId="0" borderId="41" xfId="0" applyFont="1" applyBorder="1" applyAlignment="1">
      <alignment horizontal="center" vertical="center" readingOrder="1"/>
    </xf>
    <xf numFmtId="0" fontId="18" fillId="0" borderId="8" xfId="0" applyFont="1" applyBorder="1" applyAlignment="1">
      <alignment horizontal="center" vertical="center" wrapText="1" readingOrder="1"/>
    </xf>
    <xf numFmtId="0" fontId="18" fillId="0" borderId="15" xfId="0" applyFont="1" applyBorder="1" applyAlignment="1">
      <alignment horizontal="center" vertical="center" wrapText="1" readingOrder="1"/>
    </xf>
    <xf numFmtId="0" fontId="16" fillId="0" borderId="12" xfId="0" applyFont="1" applyBorder="1" applyAlignment="1">
      <alignment horizontal="center" vertical="center" wrapText="1" readingOrder="1"/>
    </xf>
    <xf numFmtId="0" fontId="0" fillId="0" borderId="10" xfId="0" applyBorder="1" applyAlignment="1">
      <alignment horizontal="center"/>
    </xf>
    <xf numFmtId="0" fontId="0" fillId="0" borderId="13" xfId="0" applyBorder="1" applyAlignment="1">
      <alignment horizontal="center"/>
    </xf>
    <xf numFmtId="0" fontId="18" fillId="0" borderId="9" xfId="0" applyFont="1" applyBorder="1" applyAlignment="1">
      <alignment horizontal="center" vertical="center" wrapText="1" readingOrder="1"/>
    </xf>
    <xf numFmtId="0" fontId="18" fillId="0" borderId="12" xfId="0" applyFont="1" applyBorder="1" applyAlignment="1">
      <alignment horizontal="center" vertical="center" wrapText="1" readingOrder="1"/>
    </xf>
    <xf numFmtId="0" fontId="18" fillId="0" borderId="10" xfId="0" applyFont="1" applyBorder="1" applyAlignment="1">
      <alignment horizontal="center" vertical="center" wrapText="1" readingOrder="1"/>
    </xf>
    <xf numFmtId="0" fontId="18" fillId="0" borderId="13" xfId="0" applyFont="1" applyBorder="1" applyAlignment="1">
      <alignment horizontal="center" vertical="center" wrapText="1" readingOrder="1"/>
    </xf>
    <xf numFmtId="10" fontId="18" fillId="0" borderId="10" xfId="0" applyNumberFormat="1" applyFont="1" applyBorder="1" applyAlignment="1">
      <alignment horizontal="center" vertical="center" wrapText="1" readingOrder="1"/>
    </xf>
    <xf numFmtId="0" fontId="15" fillId="0" borderId="9" xfId="0" applyFont="1" applyBorder="1" applyAlignment="1">
      <alignment horizontal="center" vertical="center" wrapText="1" readingOrder="1"/>
    </xf>
    <xf numFmtId="0" fontId="15" fillId="0" borderId="12" xfId="0" applyFont="1" applyBorder="1" applyAlignment="1">
      <alignment horizontal="center" vertical="center" wrapText="1" readingOrder="1"/>
    </xf>
    <xf numFmtId="0" fontId="18" fillId="0" borderId="1" xfId="0" applyFont="1" applyBorder="1" applyAlignment="1">
      <alignment horizontal="center" vertical="center" wrapText="1" readingOrder="1"/>
    </xf>
    <xf numFmtId="0" fontId="18" fillId="0" borderId="67" xfId="0" applyFont="1" applyBorder="1" applyAlignment="1">
      <alignment horizontal="center" vertical="center" wrapText="1" readingOrder="1"/>
    </xf>
    <xf numFmtId="0" fontId="30" fillId="0" borderId="1" xfId="0" applyFont="1" applyBorder="1" applyAlignment="1">
      <alignment horizontal="left" vertical="center" wrapText="1" readingOrder="1"/>
    </xf>
    <xf numFmtId="0" fontId="30" fillId="0" borderId="11" xfId="0" applyFont="1" applyBorder="1" applyAlignment="1">
      <alignment horizontal="left" vertical="center" wrapText="1" readingOrder="1"/>
    </xf>
    <xf numFmtId="0" fontId="18" fillId="0" borderId="14" xfId="0" applyFont="1" applyBorder="1" applyAlignment="1">
      <alignment horizontal="center" vertical="center" wrapText="1" readingOrder="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23" fillId="0" borderId="1" xfId="0" applyFont="1" applyBorder="1" applyAlignment="1">
      <alignment horizontal="left" vertical="center" wrapText="1" readingOrder="1"/>
    </xf>
    <xf numFmtId="0" fontId="23" fillId="0" borderId="11" xfId="0" applyFont="1" applyBorder="1" applyAlignment="1">
      <alignment horizontal="left" vertical="center" wrapText="1" readingOrder="1"/>
    </xf>
    <xf numFmtId="0" fontId="22" fillId="0" borderId="1" xfId="0" applyFont="1" applyBorder="1" applyAlignment="1">
      <alignment horizontal="left" vertical="center" wrapText="1" readingOrder="1"/>
    </xf>
    <xf numFmtId="0" fontId="22" fillId="0" borderId="11" xfId="0" applyFont="1" applyBorder="1" applyAlignment="1">
      <alignment horizontal="left" vertical="center" wrapText="1" readingOrder="1"/>
    </xf>
    <xf numFmtId="0" fontId="17" fillId="0" borderId="1" xfId="0" applyFont="1" applyBorder="1" applyAlignment="1">
      <alignment horizontal="left" vertical="center" wrapText="1" readingOrder="1"/>
    </xf>
    <xf numFmtId="0" fontId="17" fillId="0" borderId="11" xfId="0" applyFont="1" applyBorder="1" applyAlignment="1">
      <alignment horizontal="left" vertical="center" wrapText="1" readingOrder="1"/>
    </xf>
    <xf numFmtId="9" fontId="23" fillId="0" borderId="1" xfId="0" applyNumberFormat="1" applyFont="1" applyBorder="1" applyAlignment="1">
      <alignment horizontal="center" vertical="center" wrapText="1" readingOrder="1"/>
    </xf>
    <xf numFmtId="9" fontId="23" fillId="0" borderId="11" xfId="0" applyNumberFormat="1" applyFont="1" applyBorder="1" applyAlignment="1">
      <alignment horizontal="center" vertical="center" wrapText="1" readingOrder="1"/>
    </xf>
    <xf numFmtId="9" fontId="18" fillId="0" borderId="10" xfId="0" applyNumberFormat="1" applyFont="1" applyBorder="1" applyAlignment="1">
      <alignment horizontal="center" vertical="center" wrapText="1" readingOrder="1"/>
    </xf>
    <xf numFmtId="9" fontId="18" fillId="0" borderId="13" xfId="0" applyNumberFormat="1" applyFont="1" applyBorder="1" applyAlignment="1">
      <alignment horizontal="center" vertical="center" wrapText="1" readingOrder="1"/>
    </xf>
    <xf numFmtId="0" fontId="17" fillId="0" borderId="10" xfId="0" applyFont="1" applyBorder="1" applyAlignment="1">
      <alignment horizontal="left" vertical="center" wrapText="1" readingOrder="1"/>
    </xf>
    <xf numFmtId="0" fontId="17" fillId="0" borderId="13" xfId="0" applyFont="1" applyBorder="1" applyAlignment="1">
      <alignment horizontal="left" vertical="center" wrapText="1" readingOrder="1"/>
    </xf>
    <xf numFmtId="9" fontId="17" fillId="0" borderId="1" xfId="0" applyNumberFormat="1" applyFont="1" applyBorder="1" applyAlignment="1">
      <alignment horizontal="center" vertical="center" wrapText="1" readingOrder="1"/>
    </xf>
    <xf numFmtId="9" fontId="17" fillId="0" borderId="11" xfId="0" applyNumberFormat="1" applyFont="1" applyBorder="1" applyAlignment="1">
      <alignment horizontal="center" vertical="center" wrapText="1" readingOrder="1"/>
    </xf>
    <xf numFmtId="9" fontId="30" fillId="0" borderId="1" xfId="0" applyNumberFormat="1" applyFont="1" applyBorder="1" applyAlignment="1">
      <alignment horizontal="center" vertical="center" wrapText="1" readingOrder="1"/>
    </xf>
    <xf numFmtId="9" fontId="30" fillId="0" borderId="11" xfId="0" applyNumberFormat="1" applyFont="1" applyBorder="1" applyAlignment="1">
      <alignment horizontal="center" vertical="center" wrapText="1" readingOrder="1"/>
    </xf>
    <xf numFmtId="0" fontId="23" fillId="0" borderId="2" xfId="0" applyFont="1" applyBorder="1" applyAlignment="1">
      <alignment horizontal="left" vertical="center" wrapText="1" readingOrder="1"/>
    </xf>
    <xf numFmtId="0" fontId="23" fillId="0" borderId="23" xfId="0" applyFont="1" applyBorder="1" applyAlignment="1">
      <alignment horizontal="left" vertical="center" wrapText="1" readingOrder="1"/>
    </xf>
    <xf numFmtId="0" fontId="23" fillId="0" borderId="24" xfId="0" applyFont="1" applyBorder="1" applyAlignment="1">
      <alignment horizontal="left" vertical="center" wrapText="1" readingOrder="1"/>
    </xf>
    <xf numFmtId="0" fontId="30" fillId="0" borderId="2" xfId="0" applyFont="1" applyBorder="1" applyAlignment="1">
      <alignment horizontal="left" vertical="center" wrapText="1" readingOrder="1"/>
    </xf>
    <xf numFmtId="0" fontId="30" fillId="0" borderId="23" xfId="0" applyFont="1" applyBorder="1" applyAlignment="1">
      <alignment horizontal="left" vertical="center" wrapText="1" readingOrder="1"/>
    </xf>
    <xf numFmtId="0" fontId="30" fillId="0" borderId="24" xfId="0" applyFont="1" applyBorder="1" applyAlignment="1">
      <alignment horizontal="left" vertical="center" wrapText="1" readingOrder="1"/>
    </xf>
    <xf numFmtId="0" fontId="17" fillId="0" borderId="2" xfId="0" applyFont="1" applyBorder="1" applyAlignment="1">
      <alignment horizontal="left" vertical="center" wrapText="1" readingOrder="1"/>
    </xf>
    <xf numFmtId="0" fontId="17" fillId="0" borderId="23" xfId="0" applyFont="1" applyBorder="1" applyAlignment="1">
      <alignment horizontal="left" vertical="center" wrapText="1" readingOrder="1"/>
    </xf>
    <xf numFmtId="0" fontId="17" fillId="0" borderId="24" xfId="0" applyFont="1" applyBorder="1" applyAlignment="1">
      <alignment horizontal="left" vertical="center" wrapText="1" readingOrder="1"/>
    </xf>
    <xf numFmtId="0" fontId="30" fillId="0" borderId="22" xfId="0" applyFont="1" applyBorder="1" applyAlignment="1">
      <alignment horizontal="left" vertical="center" wrapText="1" readingOrder="1"/>
    </xf>
    <xf numFmtId="0" fontId="30" fillId="0" borderId="25" xfId="0" applyFont="1" applyBorder="1" applyAlignment="1">
      <alignment horizontal="left" vertical="center" wrapText="1" readingOrder="1"/>
    </xf>
    <xf numFmtId="0" fontId="30" fillId="0" borderId="27" xfId="0" applyFont="1" applyBorder="1" applyAlignment="1">
      <alignment horizontal="left" vertical="center" wrapText="1" readingOrder="1"/>
    </xf>
    <xf numFmtId="9" fontId="17" fillId="0" borderId="2" xfId="0" applyNumberFormat="1" applyFont="1" applyBorder="1" applyAlignment="1">
      <alignment horizontal="center" vertical="center" wrapText="1" readingOrder="1"/>
    </xf>
    <xf numFmtId="9" fontId="17" fillId="0" borderId="23" xfId="0" applyNumberFormat="1" applyFont="1" applyBorder="1" applyAlignment="1">
      <alignment horizontal="center" vertical="center" wrapText="1" readingOrder="1"/>
    </xf>
    <xf numFmtId="9" fontId="17" fillId="0" borderId="24" xfId="0" applyNumberFormat="1" applyFont="1" applyBorder="1" applyAlignment="1">
      <alignment horizontal="center" vertical="center" wrapText="1" readingOrder="1"/>
    </xf>
    <xf numFmtId="9" fontId="30" fillId="0" borderId="2" xfId="0" applyNumberFormat="1" applyFont="1" applyBorder="1" applyAlignment="1">
      <alignment horizontal="center" vertical="center" wrapText="1" readingOrder="1"/>
    </xf>
    <xf numFmtId="9" fontId="30" fillId="0" borderId="23" xfId="0" applyNumberFormat="1" applyFont="1" applyBorder="1" applyAlignment="1">
      <alignment horizontal="center" vertical="center" wrapText="1" readingOrder="1"/>
    </xf>
    <xf numFmtId="9" fontId="30" fillId="0" borderId="24" xfId="0" applyNumberFormat="1" applyFont="1" applyBorder="1" applyAlignment="1">
      <alignment horizontal="center" vertical="center" wrapText="1" readingOrder="1"/>
    </xf>
    <xf numFmtId="9" fontId="23" fillId="0" borderId="2" xfId="0" applyNumberFormat="1" applyFont="1" applyBorder="1" applyAlignment="1">
      <alignment horizontal="center" vertical="center" wrapText="1" readingOrder="1"/>
    </xf>
    <xf numFmtId="9" fontId="23" fillId="0" borderId="23" xfId="0" applyNumberFormat="1" applyFont="1" applyBorder="1" applyAlignment="1">
      <alignment horizontal="center" vertical="center" wrapText="1" readingOrder="1"/>
    </xf>
    <xf numFmtId="9" fontId="23" fillId="0" borderId="24" xfId="0" applyNumberFormat="1" applyFont="1" applyBorder="1" applyAlignment="1">
      <alignment horizontal="center" vertical="center" wrapText="1" readingOrder="1"/>
    </xf>
    <xf numFmtId="9" fontId="18" fillId="0" borderId="22" xfId="0" applyNumberFormat="1" applyFont="1" applyBorder="1" applyAlignment="1">
      <alignment horizontal="center" vertical="center" wrapText="1" readingOrder="1"/>
    </xf>
    <xf numFmtId="9" fontId="18" fillId="0" borderId="25" xfId="0" applyNumberFormat="1" applyFont="1" applyBorder="1" applyAlignment="1">
      <alignment horizontal="center" vertical="center" wrapText="1" readingOrder="1"/>
    </xf>
    <xf numFmtId="9" fontId="18" fillId="0" borderId="27" xfId="0" applyNumberFormat="1" applyFont="1" applyBorder="1" applyAlignment="1">
      <alignment horizontal="center" vertical="center" wrapText="1" readingOrder="1"/>
    </xf>
    <xf numFmtId="0" fontId="18" fillId="0" borderId="2" xfId="0" applyFont="1" applyBorder="1" applyAlignment="1">
      <alignment horizontal="left" vertical="center" readingOrder="1"/>
    </xf>
    <xf numFmtId="0" fontId="18" fillId="0" borderId="23" xfId="0" applyFont="1" applyBorder="1" applyAlignment="1">
      <alignment horizontal="left" vertical="center" readingOrder="1"/>
    </xf>
    <xf numFmtId="0" fontId="18" fillId="0" borderId="3" xfId="0" applyFont="1" applyBorder="1" applyAlignment="1">
      <alignment horizontal="left" vertical="center" readingOrder="1"/>
    </xf>
    <xf numFmtId="0" fontId="18" fillId="0" borderId="22" xfId="0" applyFont="1" applyBorder="1" applyAlignment="1">
      <alignment horizontal="left" vertical="center" readingOrder="1"/>
    </xf>
    <xf numFmtId="0" fontId="18" fillId="0" borderId="25" xfId="0" applyFont="1" applyBorder="1" applyAlignment="1">
      <alignment horizontal="left" vertical="center" readingOrder="1"/>
    </xf>
    <xf numFmtId="0" fontId="18" fillId="0" borderId="26" xfId="0" applyFont="1" applyBorder="1" applyAlignment="1">
      <alignment horizontal="left" vertical="center" readingOrder="1"/>
    </xf>
    <xf numFmtId="0" fontId="18" fillId="0" borderId="33" xfId="0" applyFont="1" applyBorder="1" applyAlignment="1">
      <alignment horizontal="center" vertical="center" wrapText="1" readingOrder="1"/>
    </xf>
    <xf numFmtId="0" fontId="18" fillId="0" borderId="64" xfId="0" applyFont="1" applyBorder="1" applyAlignment="1">
      <alignment horizontal="center" vertical="center" wrapText="1" readingOrder="1"/>
    </xf>
    <xf numFmtId="0" fontId="18" fillId="0" borderId="34" xfId="0" applyFont="1" applyBorder="1" applyAlignment="1">
      <alignment horizontal="center" vertical="center" wrapText="1" readingOrder="1"/>
    </xf>
    <xf numFmtId="0" fontId="18" fillId="0" borderId="33" xfId="0" applyFont="1" applyBorder="1" applyAlignment="1">
      <alignment horizontal="center" vertical="center" readingOrder="1"/>
    </xf>
    <xf numFmtId="0" fontId="18" fillId="0" borderId="64" xfId="0" applyFont="1" applyBorder="1" applyAlignment="1">
      <alignment horizontal="center" vertical="center" readingOrder="1"/>
    </xf>
    <xf numFmtId="0" fontId="18" fillId="0" borderId="1" xfId="0" applyFont="1" applyBorder="1" applyAlignment="1">
      <alignment horizontal="left" vertical="center" readingOrder="1"/>
    </xf>
    <xf numFmtId="0" fontId="18" fillId="0" borderId="10" xfId="0" applyFont="1" applyBorder="1" applyAlignment="1">
      <alignment horizontal="left" vertical="center" readingOrder="1"/>
    </xf>
    <xf numFmtId="0" fontId="18" fillId="0" borderId="9" xfId="0" applyFont="1" applyBorder="1" applyAlignment="1">
      <alignment horizontal="center" vertical="center" readingOrder="1"/>
    </xf>
    <xf numFmtId="0" fontId="18" fillId="0" borderId="34" xfId="0" applyFont="1" applyBorder="1" applyAlignment="1">
      <alignment horizontal="center" vertical="center" readingOrder="1"/>
    </xf>
    <xf numFmtId="0" fontId="18" fillId="0" borderId="22" xfId="0" applyFont="1" applyBorder="1" applyAlignment="1">
      <alignment horizontal="center" vertical="center" readingOrder="1"/>
    </xf>
    <xf numFmtId="0" fontId="18" fillId="0" borderId="25" xfId="0" applyFont="1" applyBorder="1" applyAlignment="1">
      <alignment horizontal="center" vertical="center" readingOrder="1"/>
    </xf>
    <xf numFmtId="0" fontId="18" fillId="0" borderId="27" xfId="0" applyFont="1" applyBorder="1" applyAlignment="1">
      <alignment horizontal="center" vertical="center" readingOrder="1"/>
    </xf>
    <xf numFmtId="0" fontId="0" fillId="0" borderId="33" xfId="0" applyBorder="1" applyAlignment="1">
      <alignment horizontal="center" wrapText="1"/>
    </xf>
    <xf numFmtId="0" fontId="0" fillId="0" borderId="64" xfId="0" applyBorder="1" applyAlignment="1">
      <alignment horizontal="center" wrapText="1"/>
    </xf>
    <xf numFmtId="0" fontId="0" fillId="0" borderId="41" xfId="0" applyBorder="1" applyAlignment="1">
      <alignment horizontal="center" wrapText="1"/>
    </xf>
    <xf numFmtId="10" fontId="6" fillId="2" borderId="47" xfId="0" applyNumberFormat="1" applyFont="1" applyFill="1" applyBorder="1" applyAlignment="1">
      <alignment horizontal="center" vertical="center"/>
    </xf>
    <xf numFmtId="10" fontId="6" fillId="2" borderId="68" xfId="0" applyNumberFormat="1" applyFont="1" applyFill="1" applyBorder="1" applyAlignment="1">
      <alignment horizontal="center" vertical="center"/>
    </xf>
    <xf numFmtId="10" fontId="6" fillId="2" borderId="69" xfId="0" applyNumberFormat="1" applyFont="1" applyFill="1" applyBorder="1" applyAlignment="1">
      <alignment horizontal="center" vertical="center"/>
    </xf>
    <xf numFmtId="0" fontId="6" fillId="2" borderId="47"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3" xfId="0" applyFont="1" applyFill="1" applyBorder="1" applyAlignment="1">
      <alignment horizontal="center" vertical="center"/>
    </xf>
    <xf numFmtId="0" fontId="16" fillId="0" borderId="8" xfId="0" applyFont="1" applyBorder="1" applyAlignment="1">
      <alignment horizontal="center" vertical="center" wrapText="1" readingOrder="1"/>
    </xf>
    <xf numFmtId="0" fontId="0" fillId="0" borderId="37" xfId="0" applyBorder="1" applyAlignment="1">
      <alignment horizontal="center" vertical="center"/>
    </xf>
    <xf numFmtId="0" fontId="0" fillId="0" borderId="3" xfId="0"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0" i="0" u="none" baseline="0">
                <a:solidFill>
                  <a:srgbClr val="595959"/>
                </a:solidFill>
                <a:latin typeface="Calibri"/>
                <a:ea typeface="Calibri"/>
                <a:cs typeface="Calibri"/>
              </a:rPr>
              <a:t>Tableau de bord – Indicateur 241 ODD – Pays X, année Y</a:t>
            </a:r>
          </a:p>
        </c:rich>
      </c:tx>
      <c:overlay val="0"/>
      <c:spPr>
        <a:noFill/>
        <a:ln w="6350">
          <a:noFill/>
        </a:ln>
      </c:spPr>
    </c:title>
    <c:autoTitleDeleted val="0"/>
    <c:plotArea>
      <c:layout/>
      <c:barChart>
        <c:barDir val="col"/>
        <c:grouping val="stacked"/>
        <c:varyColors val="0"/>
        <c:ser>
          <c:idx val="0"/>
          <c:order val="0"/>
          <c:tx>
            <c:strRef>
              <c:f>'Tableau de bord ODD241'!$A$2</c:f>
              <c:strCache>
                <c:ptCount val="1"/>
                <c:pt idx="0">
                  <c:v>Non durable</c:v>
                </c:pt>
              </c:strCache>
            </c:strRef>
          </c:tx>
          <c:spPr>
            <a:solidFill>
              <a:srgbClr val="FF0000"/>
            </a:solidFill>
            <a:ln w="6350">
              <a:noFill/>
            </a:ln>
          </c:spPr>
          <c:invertIfNegative val="0"/>
          <c:cat>
            <c:strRef>
              <c:f>'Tableau de bord ODD241'!$B$1:$L$1</c:f>
              <c:strCache>
                <c:ptCount val="11"/>
                <c:pt idx="0">
                  <c:v>Valeur de la production de l’exploitation par hectare</c:v>
                </c:pt>
                <c:pt idx="1">
                  <c:v>Revenu agricole net</c:v>
                </c:pt>
                <c:pt idx="2">
                  <c:v>Mécanismes d’atténuation des risques</c:v>
                </c:pt>
                <c:pt idx="3">
                  <c:v>Ampleur de la dégradation des sols</c:v>
                </c:pt>
                <c:pt idx="4">
                  <c:v>Variation de la disponibilité de l’eau</c:v>
                </c:pt>
                <c:pt idx="5">
                  <c:v>Gestion des engrais</c:v>
                </c:pt>
                <c:pt idx="6">
                  <c:v>Gestion des pesticides</c:v>
                </c:pt>
                <c:pt idx="7">
                  <c:v>Recours à des pratiques respectueuses de la biodiversité</c:v>
                </c:pt>
                <c:pt idx="8">
                  <c:v>Taux de rémunération dans le secteur agricole</c:v>
                </c:pt>
                <c:pt idx="9">
                  <c:v>Échelle de mesure du sentiment d’insécurité alimentaire</c:v>
                </c:pt>
                <c:pt idx="10">
                  <c:v>Garantie des droits fonciers</c:v>
                </c:pt>
              </c:strCache>
            </c:strRef>
          </c:cat>
          <c:val>
            <c:numRef>
              <c:f>'Tableau de bord ODD241'!$B$2:$L$2</c:f>
              <c:numCache>
                <c:formatCode>0.0%</c:formatCode>
                <c:ptCount val="11"/>
                <c:pt idx="0">
                  <c:v>0.38053097345132741</c:v>
                </c:pt>
                <c:pt idx="1">
                  <c:v>0.1415929203539823</c:v>
                </c:pt>
                <c:pt idx="2">
                  <c:v>0.19469026548672566</c:v>
                </c:pt>
                <c:pt idx="3">
                  <c:v>0.10619469026548672</c:v>
                </c:pt>
                <c:pt idx="4">
                  <c:v>0.35398230088495575</c:v>
                </c:pt>
                <c:pt idx="5">
                  <c:v>0.15044247787610621</c:v>
                </c:pt>
                <c:pt idx="6">
                  <c:v>0.76106194690265483</c:v>
                </c:pt>
                <c:pt idx="7">
                  <c:v>2.6548672566371681E-2</c:v>
                </c:pt>
                <c:pt idx="8">
                  <c:v>0.30088495575221241</c:v>
                </c:pt>
                <c:pt idx="9">
                  <c:v>0.15972222222222221</c:v>
                </c:pt>
                <c:pt idx="10">
                  <c:v>0.13274336283185842</c:v>
                </c:pt>
              </c:numCache>
            </c:numRef>
          </c:val>
          <c:extLst>
            <c:ext xmlns:c16="http://schemas.microsoft.com/office/drawing/2014/chart" uri="{C3380CC4-5D6E-409C-BE32-E72D297353CC}">
              <c16:uniqueId val="{00000000-3D72-42B6-AB75-0ECFE02EB8A0}"/>
            </c:ext>
          </c:extLst>
        </c:ser>
        <c:ser>
          <c:idx val="1"/>
          <c:order val="1"/>
          <c:tx>
            <c:strRef>
              <c:f>'Tableau de bord ODD241'!$A$3</c:f>
              <c:strCache>
                <c:ptCount val="1"/>
                <c:pt idx="0">
                  <c:v>Acceptable</c:v>
                </c:pt>
              </c:strCache>
            </c:strRef>
          </c:tx>
          <c:spPr>
            <a:solidFill>
              <a:schemeClr val="accent4">
                <a:lumMod val="60000"/>
                <a:lumOff val="40000"/>
              </a:schemeClr>
            </a:solidFill>
            <a:ln w="6350">
              <a:noFill/>
            </a:ln>
          </c:spPr>
          <c:invertIfNegative val="0"/>
          <c:cat>
            <c:strRef>
              <c:f>'Tableau de bord ODD241'!$B$1:$L$1</c:f>
              <c:strCache>
                <c:ptCount val="11"/>
                <c:pt idx="0">
                  <c:v>Valeur de la production de l’exploitation par hectare</c:v>
                </c:pt>
                <c:pt idx="1">
                  <c:v>Revenu agricole net</c:v>
                </c:pt>
                <c:pt idx="2">
                  <c:v>Mécanismes d’atténuation des risques</c:v>
                </c:pt>
                <c:pt idx="3">
                  <c:v>Ampleur de la dégradation des sols</c:v>
                </c:pt>
                <c:pt idx="4">
                  <c:v>Variation de la disponibilité de l’eau</c:v>
                </c:pt>
                <c:pt idx="5">
                  <c:v>Gestion des engrais</c:v>
                </c:pt>
                <c:pt idx="6">
                  <c:v>Gestion des pesticides</c:v>
                </c:pt>
                <c:pt idx="7">
                  <c:v>Recours à des pratiques respectueuses de la biodiversité</c:v>
                </c:pt>
                <c:pt idx="8">
                  <c:v>Taux de rémunération dans le secteur agricole</c:v>
                </c:pt>
                <c:pt idx="9">
                  <c:v>Échelle de mesure du sentiment d’insécurité alimentaire</c:v>
                </c:pt>
                <c:pt idx="10">
                  <c:v>Garantie des droits fonciers</c:v>
                </c:pt>
              </c:strCache>
            </c:strRef>
          </c:cat>
          <c:val>
            <c:numRef>
              <c:f>'Tableau de bord ODD241'!$B$3:$L$3</c:f>
              <c:numCache>
                <c:formatCode>0.0%</c:formatCode>
                <c:ptCount val="11"/>
                <c:pt idx="0">
                  <c:v>0.23008849557522124</c:v>
                </c:pt>
                <c:pt idx="1">
                  <c:v>0.35398230088495575</c:v>
                </c:pt>
                <c:pt idx="2">
                  <c:v>0.32743362831858408</c:v>
                </c:pt>
                <c:pt idx="3">
                  <c:v>0.39823008849557523</c:v>
                </c:pt>
                <c:pt idx="4">
                  <c:v>0.32743362831858408</c:v>
                </c:pt>
                <c:pt idx="5">
                  <c:v>0.48672566371681414</c:v>
                </c:pt>
                <c:pt idx="6">
                  <c:v>0.15044247787610621</c:v>
                </c:pt>
                <c:pt idx="7">
                  <c:v>0.48672566371681414</c:v>
                </c:pt>
                <c:pt idx="8">
                  <c:v>1.7699115044247787E-2</c:v>
                </c:pt>
                <c:pt idx="9">
                  <c:v>0.40046296296296297</c:v>
                </c:pt>
                <c:pt idx="10">
                  <c:v>2.6548672566371681E-2</c:v>
                </c:pt>
              </c:numCache>
            </c:numRef>
          </c:val>
          <c:extLst>
            <c:ext xmlns:c16="http://schemas.microsoft.com/office/drawing/2014/chart" uri="{C3380CC4-5D6E-409C-BE32-E72D297353CC}">
              <c16:uniqueId val="{00000001-3D72-42B6-AB75-0ECFE02EB8A0}"/>
            </c:ext>
          </c:extLst>
        </c:ser>
        <c:ser>
          <c:idx val="2"/>
          <c:order val="2"/>
          <c:tx>
            <c:strRef>
              <c:f>'Tableau de bord ODD241'!$A$4</c:f>
              <c:strCache>
                <c:ptCount val="1"/>
                <c:pt idx="0">
                  <c:v>Souhaitable</c:v>
                </c:pt>
              </c:strCache>
            </c:strRef>
          </c:tx>
          <c:spPr>
            <a:solidFill>
              <a:srgbClr val="00B050"/>
            </a:solidFill>
            <a:ln w="6350">
              <a:noFill/>
            </a:ln>
          </c:spPr>
          <c:invertIfNegative val="0"/>
          <c:cat>
            <c:strRef>
              <c:f>'Tableau de bord ODD241'!$B$1:$L$1</c:f>
              <c:strCache>
                <c:ptCount val="11"/>
                <c:pt idx="0">
                  <c:v>Valeur de la production de l’exploitation par hectare</c:v>
                </c:pt>
                <c:pt idx="1">
                  <c:v>Revenu agricole net</c:v>
                </c:pt>
                <c:pt idx="2">
                  <c:v>Mécanismes d’atténuation des risques</c:v>
                </c:pt>
                <c:pt idx="3">
                  <c:v>Ampleur de la dégradation des sols</c:v>
                </c:pt>
                <c:pt idx="4">
                  <c:v>Variation de la disponibilité de l’eau</c:v>
                </c:pt>
                <c:pt idx="5">
                  <c:v>Gestion des engrais</c:v>
                </c:pt>
                <c:pt idx="6">
                  <c:v>Gestion des pesticides</c:v>
                </c:pt>
                <c:pt idx="7">
                  <c:v>Recours à des pratiques respectueuses de la biodiversité</c:v>
                </c:pt>
                <c:pt idx="8">
                  <c:v>Taux de rémunération dans le secteur agricole</c:v>
                </c:pt>
                <c:pt idx="9">
                  <c:v>Échelle de mesure du sentiment d’insécurité alimentaire</c:v>
                </c:pt>
                <c:pt idx="10">
                  <c:v>Garantie des droits fonciers</c:v>
                </c:pt>
              </c:strCache>
            </c:strRef>
          </c:cat>
          <c:val>
            <c:numRef>
              <c:f>'Tableau de bord ODD241'!$B$4:$L$4</c:f>
              <c:numCache>
                <c:formatCode>0.0%</c:formatCode>
                <c:ptCount val="11"/>
                <c:pt idx="0">
                  <c:v>0.38938053097345132</c:v>
                </c:pt>
                <c:pt idx="1">
                  <c:v>0.50442477876106195</c:v>
                </c:pt>
                <c:pt idx="2">
                  <c:v>0.47787610619469029</c:v>
                </c:pt>
                <c:pt idx="3">
                  <c:v>0.49557522123893805</c:v>
                </c:pt>
                <c:pt idx="4">
                  <c:v>0.31858407079646017</c:v>
                </c:pt>
                <c:pt idx="5">
                  <c:v>0.36283185840707965</c:v>
                </c:pt>
                <c:pt idx="6">
                  <c:v>8.8495575221238937E-2</c:v>
                </c:pt>
                <c:pt idx="7">
                  <c:v>0.48672566371681414</c:v>
                </c:pt>
                <c:pt idx="8">
                  <c:v>0.68141592920353977</c:v>
                </c:pt>
                <c:pt idx="9">
                  <c:v>0.43981481481481483</c:v>
                </c:pt>
                <c:pt idx="10">
                  <c:v>0.84070796460176989</c:v>
                </c:pt>
              </c:numCache>
            </c:numRef>
          </c:val>
          <c:extLst>
            <c:ext xmlns:c16="http://schemas.microsoft.com/office/drawing/2014/chart" uri="{C3380CC4-5D6E-409C-BE32-E72D297353CC}">
              <c16:uniqueId val="{00000002-3D72-42B6-AB75-0ECFE02EB8A0}"/>
            </c:ext>
          </c:extLst>
        </c:ser>
        <c:dLbls>
          <c:showLegendKey val="0"/>
          <c:showVal val="0"/>
          <c:showCatName val="0"/>
          <c:showSerName val="0"/>
          <c:showPercent val="0"/>
          <c:showBubbleSize val="0"/>
        </c:dLbls>
        <c:gapWidth val="150"/>
        <c:overlap val="100"/>
        <c:axId val="1239290549"/>
        <c:axId val="494742755"/>
      </c:barChart>
      <c:catAx>
        <c:axId val="1239290549"/>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c:spPr>
        <c:txPr>
          <a:bodyPr/>
          <a:lstStyle/>
          <a:p>
            <a:pPr>
              <a:defRPr lang="en-US" sz="1050" b="0" i="0" u="none" baseline="0">
                <a:solidFill>
                  <a:schemeClr val="tx1">
                    <a:lumMod val="65000"/>
                    <a:lumOff val="35000"/>
                  </a:schemeClr>
                </a:solidFill>
                <a:latin typeface="+mn-lt"/>
                <a:ea typeface="+mn-ea"/>
                <a:cs typeface="+mn-cs"/>
              </a:defRPr>
            </a:pPr>
            <a:endParaRPr lang="en-US"/>
          </a:p>
        </c:txPr>
        <c:crossAx val="494742755"/>
        <c:crosses val="autoZero"/>
        <c:auto val="1"/>
        <c:lblAlgn val="ctr"/>
        <c:lblOffset val="100"/>
        <c:noMultiLvlLbl val="0"/>
      </c:catAx>
      <c:valAx>
        <c:axId val="494742755"/>
        <c:scaling>
          <c:orientation val="minMax"/>
          <c:max val="1"/>
        </c:scaling>
        <c:delete val="0"/>
        <c:axPos val="l"/>
        <c:majorGridlines>
          <c:spPr>
            <a:ln w="9525" cap="flat" cmpd="sng">
              <a:solidFill>
                <a:schemeClr val="tx1">
                  <a:lumMod val="15000"/>
                  <a:lumOff val="85000"/>
                </a:schemeClr>
              </a:solidFill>
              <a:round/>
            </a:ln>
          </c:spPr>
        </c:majorGridlines>
        <c:title>
          <c:tx>
            <c:rich>
              <a:bodyPr rot="-5400000" vert="horz"/>
              <a:lstStyle/>
              <a:p>
                <a:pPr algn="ctr">
                  <a:defRPr/>
                </a:pPr>
                <a:r>
                  <a:rPr lang="en-US" sz="1200" b="0" i="0" u="none" baseline="0">
                    <a:solidFill>
                      <a:srgbClr val="595959"/>
                    </a:solidFill>
                    <a:latin typeface="Calibri"/>
                    <a:ea typeface="Calibri"/>
                    <a:cs typeface="Calibri"/>
                  </a:rPr>
                  <a:t>Pourcentage de la superficie agricole</a:t>
                </a:r>
              </a:p>
            </c:rich>
          </c:tx>
          <c:overlay val="0"/>
          <c:spPr>
            <a:noFill/>
            <a:ln w="6350">
              <a:noFill/>
            </a:ln>
          </c:spPr>
        </c:title>
        <c:numFmt formatCode="0.0%" sourceLinked="1"/>
        <c:majorTickMark val="none"/>
        <c:minorTickMark val="none"/>
        <c:tickLblPos val="nextTo"/>
        <c:spPr>
          <a:noFill/>
          <a:ln w="6350">
            <a:noFill/>
          </a:ln>
        </c:spPr>
        <c:txPr>
          <a:bodyPr/>
          <a:lstStyle/>
          <a:p>
            <a:pPr>
              <a:defRPr lang="en-US" sz="900" b="0" i="0" u="none" baseline="0">
                <a:solidFill>
                  <a:schemeClr val="tx1">
                    <a:lumMod val="65000"/>
                    <a:lumOff val="35000"/>
                  </a:schemeClr>
                </a:solidFill>
                <a:latin typeface="+mn-lt"/>
                <a:ea typeface="+mn-ea"/>
                <a:cs typeface="+mn-cs"/>
              </a:defRPr>
            </a:pPr>
            <a:endParaRPr lang="en-US"/>
          </a:p>
        </c:txPr>
        <c:crossAx val="1239290549"/>
        <c:crosses val="autoZero"/>
        <c:crossBetween val="between"/>
      </c:valAx>
      <c:spPr>
        <a:noFill/>
        <a:ln w="6350">
          <a:noFill/>
        </a:ln>
      </c:spPr>
    </c:plotArea>
    <c:legend>
      <c:legendPos val="b"/>
      <c:overlay val="0"/>
      <c:spPr>
        <a:noFill/>
        <a:ln w="6350">
          <a:noFill/>
        </a:ln>
      </c:spPr>
      <c:txPr>
        <a:bodyPr rot="0" vert="horz"/>
        <a:lstStyle/>
        <a:p>
          <a:pPr>
            <a:defRPr lang="en-US" sz="1100" b="0" i="0" u="none"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c:spPr>
  <c:printSettings>
    <c:headerFooter/>
    <c:pageMargins b="0.75" l="0.7" r="0.7" t="0.75" header="0.3" footer="0.3"/>
    <c:pageSetup/>
  </c:printSettings>
</c:chartSpace>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104775</xdr:colOff>
      <xdr:row>93</xdr:row>
      <xdr:rowOff>57150</xdr:rowOff>
    </xdr:from>
    <xdr:to>
      <xdr:col>2</xdr:col>
      <xdr:colOff>252412</xdr:colOff>
      <xdr:row>93</xdr:row>
      <xdr:rowOff>183356</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561975" y="195167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100</xdr:row>
      <xdr:rowOff>57150</xdr:rowOff>
    </xdr:from>
    <xdr:to>
      <xdr:col>2</xdr:col>
      <xdr:colOff>280987</xdr:colOff>
      <xdr:row>100</xdr:row>
      <xdr:rowOff>183356</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90550" y="209264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111</xdr:row>
      <xdr:rowOff>479425</xdr:rowOff>
    </xdr:from>
    <xdr:to>
      <xdr:col>2</xdr:col>
      <xdr:colOff>290512</xdr:colOff>
      <xdr:row>111</xdr:row>
      <xdr:rowOff>605631</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730375" y="25650825"/>
          <a:ext cx="147637" cy="126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111</xdr:row>
      <xdr:rowOff>336550</xdr:rowOff>
    </xdr:from>
    <xdr:to>
      <xdr:col>2</xdr:col>
      <xdr:colOff>247650</xdr:colOff>
      <xdr:row>112</xdr:row>
      <xdr:rowOff>136525</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flipV="1">
          <a:off x="1720850" y="25507950"/>
          <a:ext cx="114300" cy="4095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100</xdr:row>
      <xdr:rowOff>57150</xdr:rowOff>
    </xdr:from>
    <xdr:to>
      <xdr:col>2</xdr:col>
      <xdr:colOff>247650</xdr:colOff>
      <xdr:row>100</xdr:row>
      <xdr:rowOff>200024</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V="1">
          <a:off x="590550" y="2092642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93</xdr:row>
      <xdr:rowOff>57150</xdr:rowOff>
    </xdr:from>
    <xdr:to>
      <xdr:col>2</xdr:col>
      <xdr:colOff>247650</xdr:colOff>
      <xdr:row>93</xdr:row>
      <xdr:rowOff>200024</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V="1">
          <a:off x="590550" y="1951672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85</xdr:row>
      <xdr:rowOff>57150</xdr:rowOff>
    </xdr:from>
    <xdr:to>
      <xdr:col>2</xdr:col>
      <xdr:colOff>209550</xdr:colOff>
      <xdr:row>85</xdr:row>
      <xdr:rowOff>200024</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V="1">
          <a:off x="628650" y="17726025"/>
          <a:ext cx="381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83</xdr:row>
      <xdr:rowOff>76200</xdr:rowOff>
    </xdr:from>
    <xdr:to>
      <xdr:col>2</xdr:col>
      <xdr:colOff>261937</xdr:colOff>
      <xdr:row>84</xdr:row>
      <xdr:rowOff>2381</xdr:rowOff>
    </xdr:to>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a:off x="571500" y="173450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85</xdr:row>
      <xdr:rowOff>76200</xdr:rowOff>
    </xdr:from>
    <xdr:to>
      <xdr:col>2</xdr:col>
      <xdr:colOff>290512</xdr:colOff>
      <xdr:row>86</xdr:row>
      <xdr:rowOff>2381</xdr:rowOff>
    </xdr:to>
    <xdr:cxnSp macro="">
      <xdr:nvCxnSpPr>
        <xdr:cNvPr id="13" name="Straight Connector 12">
          <a:extLst>
            <a:ext uri="{FF2B5EF4-FFF2-40B4-BE49-F238E27FC236}">
              <a16:creationId xmlns:a16="http://schemas.microsoft.com/office/drawing/2014/main" id="{00000000-0008-0000-0100-00000D000000}"/>
            </a:ext>
          </a:extLst>
        </xdr:cNvPr>
        <xdr:cNvCxnSpPr/>
      </xdr:nvCxnSpPr>
      <xdr:spPr>
        <a:xfrm>
          <a:off x="600075" y="177450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83</xdr:row>
      <xdr:rowOff>66675</xdr:rowOff>
    </xdr:from>
    <xdr:to>
      <xdr:col>2</xdr:col>
      <xdr:colOff>257175</xdr:colOff>
      <xdr:row>84</xdr:row>
      <xdr:rowOff>9524</xdr:rowOff>
    </xdr:to>
    <xdr:cxnSp macro="">
      <xdr:nvCxnSpPr>
        <xdr:cNvPr id="14" name="Straight Connector 13">
          <a:extLst>
            <a:ext uri="{FF2B5EF4-FFF2-40B4-BE49-F238E27FC236}">
              <a16:creationId xmlns:a16="http://schemas.microsoft.com/office/drawing/2014/main" id="{00000000-0008-0000-0100-00000E000000}"/>
            </a:ext>
          </a:extLst>
        </xdr:cNvPr>
        <xdr:cNvCxnSpPr/>
      </xdr:nvCxnSpPr>
      <xdr:spPr>
        <a:xfrm flipV="1">
          <a:off x="600075" y="173355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130966</xdr:colOff>
      <xdr:row>8</xdr:row>
      <xdr:rowOff>59530</xdr:rowOff>
    </xdr:from>
    <xdr:to>
      <xdr:col>2</xdr:col>
      <xdr:colOff>245266</xdr:colOff>
      <xdr:row>8</xdr:row>
      <xdr:rowOff>202404</xdr:rowOff>
    </xdr:to>
    <xdr:cxnSp macro="">
      <xdr:nvCxnSpPr>
        <xdr:cNvPr id="2" name="Straight Connector 1">
          <a:extLst>
            <a:ext uri="{FF2B5EF4-FFF2-40B4-BE49-F238E27FC236}">
              <a16:creationId xmlns:a16="http://schemas.microsoft.com/office/drawing/2014/main" id="{00000000-0008-0000-0A00-000002000000}"/>
            </a:ext>
          </a:extLst>
        </xdr:cNvPr>
        <xdr:cNvCxnSpPr/>
      </xdr:nvCxnSpPr>
      <xdr:spPr>
        <a:xfrm flipV="1">
          <a:off x="638175" y="17526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142872</xdr:colOff>
      <xdr:row>17</xdr:row>
      <xdr:rowOff>59530</xdr:rowOff>
    </xdr:from>
    <xdr:to>
      <xdr:col>2</xdr:col>
      <xdr:colOff>257172</xdr:colOff>
      <xdr:row>17</xdr:row>
      <xdr:rowOff>202404</xdr:rowOff>
    </xdr:to>
    <xdr:cxnSp macro="">
      <xdr:nvCxnSpPr>
        <xdr:cNvPr id="3" name="Straight Connector 2">
          <a:extLst>
            <a:ext uri="{FF2B5EF4-FFF2-40B4-BE49-F238E27FC236}">
              <a16:creationId xmlns:a16="http://schemas.microsoft.com/office/drawing/2014/main" id="{00000000-0008-0000-0A00-000003000000}"/>
            </a:ext>
          </a:extLst>
        </xdr:cNvPr>
        <xdr:cNvCxnSpPr/>
      </xdr:nvCxnSpPr>
      <xdr:spPr>
        <a:xfrm flipV="1">
          <a:off x="647700" y="35718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25</xdr:row>
      <xdr:rowOff>57150</xdr:rowOff>
    </xdr:from>
    <xdr:to>
      <xdr:col>2</xdr:col>
      <xdr:colOff>238125</xdr:colOff>
      <xdr:row>25</xdr:row>
      <xdr:rowOff>200024</xdr:rowOff>
    </xdr:to>
    <xdr:cxnSp macro="">
      <xdr:nvCxnSpPr>
        <xdr:cNvPr id="4" name="Straight Connector 3">
          <a:extLst>
            <a:ext uri="{FF2B5EF4-FFF2-40B4-BE49-F238E27FC236}">
              <a16:creationId xmlns:a16="http://schemas.microsoft.com/office/drawing/2014/main" id="{00000000-0008-0000-0A00-000004000000}"/>
            </a:ext>
          </a:extLst>
        </xdr:cNvPr>
        <xdr:cNvCxnSpPr/>
      </xdr:nvCxnSpPr>
      <xdr:spPr>
        <a:xfrm flipV="1">
          <a:off x="628650" y="519112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34</xdr:row>
      <xdr:rowOff>47625</xdr:rowOff>
    </xdr:from>
    <xdr:to>
      <xdr:col>2</xdr:col>
      <xdr:colOff>238125</xdr:colOff>
      <xdr:row>34</xdr:row>
      <xdr:rowOff>190499</xdr:rowOff>
    </xdr:to>
    <xdr:cxnSp macro="">
      <xdr:nvCxnSpPr>
        <xdr:cNvPr id="5" name="Straight Connector 4">
          <a:extLst>
            <a:ext uri="{FF2B5EF4-FFF2-40B4-BE49-F238E27FC236}">
              <a16:creationId xmlns:a16="http://schemas.microsoft.com/office/drawing/2014/main" id="{00000000-0008-0000-0A00-000005000000}"/>
            </a:ext>
          </a:extLst>
        </xdr:cNvPr>
        <xdr:cNvCxnSpPr/>
      </xdr:nvCxnSpPr>
      <xdr:spPr>
        <a:xfrm flipV="1">
          <a:off x="628650" y="73723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42</xdr:row>
      <xdr:rowOff>66675</xdr:rowOff>
    </xdr:from>
    <xdr:to>
      <xdr:col>2</xdr:col>
      <xdr:colOff>247650</xdr:colOff>
      <xdr:row>42</xdr:row>
      <xdr:rowOff>209549</xdr:rowOff>
    </xdr:to>
    <xdr:cxnSp macro="">
      <xdr:nvCxnSpPr>
        <xdr:cNvPr id="6" name="Straight Connector 5">
          <a:extLst>
            <a:ext uri="{FF2B5EF4-FFF2-40B4-BE49-F238E27FC236}">
              <a16:creationId xmlns:a16="http://schemas.microsoft.com/office/drawing/2014/main" id="{00000000-0008-0000-0A00-000006000000}"/>
            </a:ext>
          </a:extLst>
        </xdr:cNvPr>
        <xdr:cNvCxnSpPr/>
      </xdr:nvCxnSpPr>
      <xdr:spPr>
        <a:xfrm flipV="1">
          <a:off x="638175" y="8991600"/>
          <a:ext cx="114300" cy="133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51</xdr:row>
      <xdr:rowOff>57150</xdr:rowOff>
    </xdr:from>
    <xdr:to>
      <xdr:col>2</xdr:col>
      <xdr:colOff>238125</xdr:colOff>
      <xdr:row>52</xdr:row>
      <xdr:rowOff>0</xdr:rowOff>
    </xdr:to>
    <xdr:cxnSp macro="">
      <xdr:nvCxnSpPr>
        <xdr:cNvPr id="7" name="Straight Connector 6">
          <a:extLst>
            <a:ext uri="{FF2B5EF4-FFF2-40B4-BE49-F238E27FC236}">
              <a16:creationId xmlns:a16="http://schemas.microsoft.com/office/drawing/2014/main" id="{00000000-0008-0000-0A00-000007000000}"/>
            </a:ext>
          </a:extLst>
        </xdr:cNvPr>
        <xdr:cNvCxnSpPr/>
      </xdr:nvCxnSpPr>
      <xdr:spPr>
        <a:xfrm>
          <a:off x="628650" y="107823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59</xdr:row>
      <xdr:rowOff>47625</xdr:rowOff>
    </xdr:from>
    <xdr:to>
      <xdr:col>2</xdr:col>
      <xdr:colOff>247650</xdr:colOff>
      <xdr:row>59</xdr:row>
      <xdr:rowOff>190499</xdr:rowOff>
    </xdr:to>
    <xdr:cxnSp macro="">
      <xdr:nvCxnSpPr>
        <xdr:cNvPr id="8" name="Straight Connector 7">
          <a:extLst>
            <a:ext uri="{FF2B5EF4-FFF2-40B4-BE49-F238E27FC236}">
              <a16:creationId xmlns:a16="http://schemas.microsoft.com/office/drawing/2014/main" id="{00000000-0008-0000-0A00-000008000000}"/>
            </a:ext>
          </a:extLst>
        </xdr:cNvPr>
        <xdr:cNvCxnSpPr/>
      </xdr:nvCxnSpPr>
      <xdr:spPr>
        <a:xfrm flipV="1">
          <a:off x="638175" y="123729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67</xdr:row>
      <xdr:rowOff>47625</xdr:rowOff>
    </xdr:from>
    <xdr:to>
      <xdr:col>2</xdr:col>
      <xdr:colOff>247650</xdr:colOff>
      <xdr:row>67</xdr:row>
      <xdr:rowOff>190499</xdr:rowOff>
    </xdr:to>
    <xdr:cxnSp macro="">
      <xdr:nvCxnSpPr>
        <xdr:cNvPr id="9" name="Straight Connector 8">
          <a:extLst>
            <a:ext uri="{FF2B5EF4-FFF2-40B4-BE49-F238E27FC236}">
              <a16:creationId xmlns:a16="http://schemas.microsoft.com/office/drawing/2014/main" id="{00000000-0008-0000-0A00-000009000000}"/>
            </a:ext>
          </a:extLst>
        </xdr:cNvPr>
        <xdr:cNvCxnSpPr/>
      </xdr:nvCxnSpPr>
      <xdr:spPr>
        <a:xfrm flipV="1">
          <a:off x="638175" y="139731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126204</xdr:colOff>
      <xdr:row>8</xdr:row>
      <xdr:rowOff>78580</xdr:rowOff>
    </xdr:from>
    <xdr:to>
      <xdr:col>2</xdr:col>
      <xdr:colOff>273841</xdr:colOff>
      <xdr:row>9</xdr:row>
      <xdr:rowOff>4761</xdr:rowOff>
    </xdr:to>
    <xdr:cxnSp macro="">
      <xdr:nvCxnSpPr>
        <xdr:cNvPr id="10" name="Straight Connector 9">
          <a:extLst>
            <a:ext uri="{FF2B5EF4-FFF2-40B4-BE49-F238E27FC236}">
              <a16:creationId xmlns:a16="http://schemas.microsoft.com/office/drawing/2014/main" id="{00000000-0008-0000-0A00-00000A000000}"/>
            </a:ext>
          </a:extLst>
        </xdr:cNvPr>
        <xdr:cNvCxnSpPr/>
      </xdr:nvCxnSpPr>
      <xdr:spPr>
        <a:xfrm>
          <a:off x="628650" y="1771650"/>
          <a:ext cx="15240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138110</xdr:colOff>
      <xdr:row>17</xdr:row>
      <xdr:rowOff>104774</xdr:rowOff>
    </xdr:from>
    <xdr:to>
      <xdr:col>2</xdr:col>
      <xdr:colOff>285747</xdr:colOff>
      <xdr:row>18</xdr:row>
      <xdr:rowOff>30955</xdr:rowOff>
    </xdr:to>
    <xdr:cxnSp macro="">
      <xdr:nvCxnSpPr>
        <xdr:cNvPr id="11" name="Straight Connector 10">
          <a:extLst>
            <a:ext uri="{FF2B5EF4-FFF2-40B4-BE49-F238E27FC236}">
              <a16:creationId xmlns:a16="http://schemas.microsoft.com/office/drawing/2014/main" id="{00000000-0008-0000-0A00-00000B000000}"/>
            </a:ext>
          </a:extLst>
        </xdr:cNvPr>
        <xdr:cNvCxnSpPr/>
      </xdr:nvCxnSpPr>
      <xdr:spPr>
        <a:xfrm>
          <a:off x="638175" y="3619500"/>
          <a:ext cx="15240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25</xdr:row>
      <xdr:rowOff>57150</xdr:rowOff>
    </xdr:from>
    <xdr:to>
      <xdr:col>2</xdr:col>
      <xdr:colOff>271462</xdr:colOff>
      <xdr:row>25</xdr:row>
      <xdr:rowOff>183356</xdr:rowOff>
    </xdr:to>
    <xdr:cxnSp macro="">
      <xdr:nvCxnSpPr>
        <xdr:cNvPr id="12" name="Straight Connector 11">
          <a:extLst>
            <a:ext uri="{FF2B5EF4-FFF2-40B4-BE49-F238E27FC236}">
              <a16:creationId xmlns:a16="http://schemas.microsoft.com/office/drawing/2014/main" id="{00000000-0008-0000-0A00-00000C000000}"/>
            </a:ext>
          </a:extLst>
        </xdr:cNvPr>
        <xdr:cNvCxnSpPr/>
      </xdr:nvCxnSpPr>
      <xdr:spPr>
        <a:xfrm>
          <a:off x="628650" y="51911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34</xdr:row>
      <xdr:rowOff>47625</xdr:rowOff>
    </xdr:from>
    <xdr:to>
      <xdr:col>2</xdr:col>
      <xdr:colOff>271462</xdr:colOff>
      <xdr:row>34</xdr:row>
      <xdr:rowOff>173831</xdr:rowOff>
    </xdr:to>
    <xdr:cxnSp macro="">
      <xdr:nvCxnSpPr>
        <xdr:cNvPr id="13" name="Straight Connector 12">
          <a:extLst>
            <a:ext uri="{FF2B5EF4-FFF2-40B4-BE49-F238E27FC236}">
              <a16:creationId xmlns:a16="http://schemas.microsoft.com/office/drawing/2014/main" id="{00000000-0008-0000-0A00-00000D000000}"/>
            </a:ext>
          </a:extLst>
        </xdr:cNvPr>
        <xdr:cNvCxnSpPr/>
      </xdr:nvCxnSpPr>
      <xdr:spPr>
        <a:xfrm>
          <a:off x="628650" y="73723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42</xdr:row>
      <xdr:rowOff>66675</xdr:rowOff>
    </xdr:from>
    <xdr:to>
      <xdr:col>2</xdr:col>
      <xdr:colOff>280987</xdr:colOff>
      <xdr:row>42</xdr:row>
      <xdr:rowOff>192881</xdr:rowOff>
    </xdr:to>
    <xdr:cxnSp macro="">
      <xdr:nvCxnSpPr>
        <xdr:cNvPr id="14" name="Straight Connector 13">
          <a:extLst>
            <a:ext uri="{FF2B5EF4-FFF2-40B4-BE49-F238E27FC236}">
              <a16:creationId xmlns:a16="http://schemas.microsoft.com/office/drawing/2014/main" id="{00000000-0008-0000-0A00-00000E000000}"/>
            </a:ext>
          </a:extLst>
        </xdr:cNvPr>
        <xdr:cNvCxnSpPr/>
      </xdr:nvCxnSpPr>
      <xdr:spPr>
        <a:xfrm>
          <a:off x="638175" y="89916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51</xdr:row>
      <xdr:rowOff>47625</xdr:rowOff>
    </xdr:from>
    <xdr:to>
      <xdr:col>2</xdr:col>
      <xdr:colOff>247650</xdr:colOff>
      <xdr:row>52</xdr:row>
      <xdr:rowOff>0</xdr:rowOff>
    </xdr:to>
    <xdr:cxnSp macro="">
      <xdr:nvCxnSpPr>
        <xdr:cNvPr id="15" name="Straight Connector 14">
          <a:extLst>
            <a:ext uri="{FF2B5EF4-FFF2-40B4-BE49-F238E27FC236}">
              <a16:creationId xmlns:a16="http://schemas.microsoft.com/office/drawing/2014/main" id="{00000000-0008-0000-0A00-00000F000000}"/>
            </a:ext>
          </a:extLst>
        </xdr:cNvPr>
        <xdr:cNvCxnSpPr/>
      </xdr:nvCxnSpPr>
      <xdr:spPr>
        <a:xfrm flipV="1">
          <a:off x="628650" y="10772775"/>
          <a:ext cx="123825"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59</xdr:row>
      <xdr:rowOff>47625</xdr:rowOff>
    </xdr:from>
    <xdr:to>
      <xdr:col>2</xdr:col>
      <xdr:colOff>280987</xdr:colOff>
      <xdr:row>59</xdr:row>
      <xdr:rowOff>173831</xdr:rowOff>
    </xdr:to>
    <xdr:cxnSp macro="">
      <xdr:nvCxnSpPr>
        <xdr:cNvPr id="16" name="Straight Connector 15">
          <a:extLst>
            <a:ext uri="{FF2B5EF4-FFF2-40B4-BE49-F238E27FC236}">
              <a16:creationId xmlns:a16="http://schemas.microsoft.com/office/drawing/2014/main" id="{00000000-0008-0000-0A00-000010000000}"/>
            </a:ext>
          </a:extLst>
        </xdr:cNvPr>
        <xdr:cNvCxnSpPr/>
      </xdr:nvCxnSpPr>
      <xdr:spPr>
        <a:xfrm>
          <a:off x="638175" y="123729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67</xdr:row>
      <xdr:rowOff>47625</xdr:rowOff>
    </xdr:from>
    <xdr:to>
      <xdr:col>2</xdr:col>
      <xdr:colOff>280987</xdr:colOff>
      <xdr:row>67</xdr:row>
      <xdr:rowOff>173831</xdr:rowOff>
    </xdr:to>
    <xdr:cxnSp macro="">
      <xdr:nvCxnSpPr>
        <xdr:cNvPr id="17" name="Straight Connector 16">
          <a:extLst>
            <a:ext uri="{FF2B5EF4-FFF2-40B4-BE49-F238E27FC236}">
              <a16:creationId xmlns:a16="http://schemas.microsoft.com/office/drawing/2014/main" id="{00000000-0008-0000-0A00-000011000000}"/>
            </a:ext>
          </a:extLst>
        </xdr:cNvPr>
        <xdr:cNvCxnSpPr/>
      </xdr:nvCxnSpPr>
      <xdr:spPr>
        <a:xfrm>
          <a:off x="638175" y="139731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81</xdr:row>
      <xdr:rowOff>76200</xdr:rowOff>
    </xdr:from>
    <xdr:to>
      <xdr:col>2</xdr:col>
      <xdr:colOff>190500</xdr:colOff>
      <xdr:row>82</xdr:row>
      <xdr:rowOff>19049</xdr:rowOff>
    </xdr:to>
    <xdr:cxnSp macro="">
      <xdr:nvCxnSpPr>
        <xdr:cNvPr id="26" name="Straight Connector 25">
          <a:extLst>
            <a:ext uri="{FF2B5EF4-FFF2-40B4-BE49-F238E27FC236}">
              <a16:creationId xmlns:a16="http://schemas.microsoft.com/office/drawing/2014/main" id="{00000000-0008-0000-0A00-00001A000000}"/>
            </a:ext>
          </a:extLst>
        </xdr:cNvPr>
        <xdr:cNvCxnSpPr/>
      </xdr:nvCxnSpPr>
      <xdr:spPr>
        <a:xfrm flipV="1">
          <a:off x="676275" y="16811625"/>
          <a:ext cx="190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83</xdr:row>
      <xdr:rowOff>209550</xdr:rowOff>
    </xdr:from>
    <xdr:to>
      <xdr:col>2</xdr:col>
      <xdr:colOff>238125</xdr:colOff>
      <xdr:row>84</xdr:row>
      <xdr:rowOff>19049</xdr:rowOff>
    </xdr:to>
    <xdr:cxnSp macro="">
      <xdr:nvCxnSpPr>
        <xdr:cNvPr id="27" name="Straight Connector 26">
          <a:extLst>
            <a:ext uri="{FF2B5EF4-FFF2-40B4-BE49-F238E27FC236}">
              <a16:creationId xmlns:a16="http://schemas.microsoft.com/office/drawing/2014/main" id="{00000000-0008-0000-0A00-00001B000000}"/>
            </a:ext>
          </a:extLst>
        </xdr:cNvPr>
        <xdr:cNvCxnSpPr/>
      </xdr:nvCxnSpPr>
      <xdr:spPr>
        <a:xfrm flipV="1">
          <a:off x="638175" y="17354550"/>
          <a:ext cx="104775"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81</xdr:row>
      <xdr:rowOff>57150</xdr:rowOff>
    </xdr:from>
    <xdr:to>
      <xdr:col>2</xdr:col>
      <xdr:colOff>266700</xdr:colOff>
      <xdr:row>82</xdr:row>
      <xdr:rowOff>0</xdr:rowOff>
    </xdr:to>
    <xdr:cxnSp macro="">
      <xdr:nvCxnSpPr>
        <xdr:cNvPr id="28" name="Straight Connector 27">
          <a:extLst>
            <a:ext uri="{FF2B5EF4-FFF2-40B4-BE49-F238E27FC236}">
              <a16:creationId xmlns:a16="http://schemas.microsoft.com/office/drawing/2014/main" id="{00000000-0008-0000-0A00-00001C000000}"/>
            </a:ext>
          </a:extLst>
        </xdr:cNvPr>
        <xdr:cNvCxnSpPr/>
      </xdr:nvCxnSpPr>
      <xdr:spPr>
        <a:xfrm flipH="1">
          <a:off x="638175" y="16792575"/>
          <a:ext cx="1333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83</xdr:row>
      <xdr:rowOff>228600</xdr:rowOff>
    </xdr:from>
    <xdr:to>
      <xdr:col>2</xdr:col>
      <xdr:colOff>219075</xdr:colOff>
      <xdr:row>83</xdr:row>
      <xdr:rowOff>371475</xdr:rowOff>
    </xdr:to>
    <xdr:cxnSp macro="">
      <xdr:nvCxnSpPr>
        <xdr:cNvPr id="29" name="Straight Connector 28">
          <a:extLst>
            <a:ext uri="{FF2B5EF4-FFF2-40B4-BE49-F238E27FC236}">
              <a16:creationId xmlns:a16="http://schemas.microsoft.com/office/drawing/2014/main" id="{00000000-0008-0000-0A00-00001D000000}"/>
            </a:ext>
          </a:extLst>
        </xdr:cNvPr>
        <xdr:cNvCxnSpPr/>
      </xdr:nvCxnSpPr>
      <xdr:spPr>
        <a:xfrm>
          <a:off x="657225" y="17373600"/>
          <a:ext cx="66675"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371475</xdr:colOff>
      <xdr:row>9</xdr:row>
      <xdr:rowOff>38100</xdr:rowOff>
    </xdr:from>
    <xdr:to>
      <xdr:col>2</xdr:col>
      <xdr:colOff>485775</xdr:colOff>
      <xdr:row>9</xdr:row>
      <xdr:rowOff>180974</xdr:rowOff>
    </xdr:to>
    <xdr:cxnSp macro="">
      <xdr:nvCxnSpPr>
        <xdr:cNvPr id="2" name="Straight Connector 1">
          <a:extLst>
            <a:ext uri="{FF2B5EF4-FFF2-40B4-BE49-F238E27FC236}">
              <a16:creationId xmlns:a16="http://schemas.microsoft.com/office/drawing/2014/main" id="{00000000-0008-0000-0B00-000002000000}"/>
            </a:ext>
          </a:extLst>
        </xdr:cNvPr>
        <xdr:cNvCxnSpPr/>
      </xdr:nvCxnSpPr>
      <xdr:spPr>
        <a:xfrm flipV="1">
          <a:off x="819150" y="19335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9</xdr:row>
      <xdr:rowOff>66675</xdr:rowOff>
    </xdr:from>
    <xdr:to>
      <xdr:col>2</xdr:col>
      <xdr:colOff>500062</xdr:colOff>
      <xdr:row>9</xdr:row>
      <xdr:rowOff>192881</xdr:rowOff>
    </xdr:to>
    <xdr:cxnSp macro="">
      <xdr:nvCxnSpPr>
        <xdr:cNvPr id="3" name="Straight Connector 2">
          <a:extLst>
            <a:ext uri="{FF2B5EF4-FFF2-40B4-BE49-F238E27FC236}">
              <a16:creationId xmlns:a16="http://schemas.microsoft.com/office/drawing/2014/main" id="{00000000-0008-0000-0B00-000003000000}"/>
            </a:ext>
          </a:extLst>
        </xdr:cNvPr>
        <xdr:cNvCxnSpPr/>
      </xdr:nvCxnSpPr>
      <xdr:spPr>
        <a:xfrm>
          <a:off x="800100" y="19621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17</xdr:row>
      <xdr:rowOff>47625</xdr:rowOff>
    </xdr:from>
    <xdr:to>
      <xdr:col>2</xdr:col>
      <xdr:colOff>490537</xdr:colOff>
      <xdr:row>17</xdr:row>
      <xdr:rowOff>173831</xdr:rowOff>
    </xdr:to>
    <xdr:cxnSp macro="">
      <xdr:nvCxnSpPr>
        <xdr:cNvPr id="4" name="Straight Connector 3">
          <a:extLst>
            <a:ext uri="{FF2B5EF4-FFF2-40B4-BE49-F238E27FC236}">
              <a16:creationId xmlns:a16="http://schemas.microsoft.com/office/drawing/2014/main" id="{00000000-0008-0000-0B00-000004000000}"/>
            </a:ext>
          </a:extLst>
        </xdr:cNvPr>
        <xdr:cNvCxnSpPr/>
      </xdr:nvCxnSpPr>
      <xdr:spPr>
        <a:xfrm>
          <a:off x="790575" y="35528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25</xdr:row>
      <xdr:rowOff>66675</xdr:rowOff>
    </xdr:from>
    <xdr:to>
      <xdr:col>2</xdr:col>
      <xdr:colOff>500062</xdr:colOff>
      <xdr:row>25</xdr:row>
      <xdr:rowOff>192881</xdr:rowOff>
    </xdr:to>
    <xdr:cxnSp macro="">
      <xdr:nvCxnSpPr>
        <xdr:cNvPr id="5" name="Straight Connector 4">
          <a:extLst>
            <a:ext uri="{FF2B5EF4-FFF2-40B4-BE49-F238E27FC236}">
              <a16:creationId xmlns:a16="http://schemas.microsoft.com/office/drawing/2014/main" id="{00000000-0008-0000-0B00-000005000000}"/>
            </a:ext>
          </a:extLst>
        </xdr:cNvPr>
        <xdr:cNvCxnSpPr/>
      </xdr:nvCxnSpPr>
      <xdr:spPr>
        <a:xfrm>
          <a:off x="800100" y="51720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33</xdr:row>
      <xdr:rowOff>320675</xdr:rowOff>
    </xdr:from>
    <xdr:to>
      <xdr:col>2</xdr:col>
      <xdr:colOff>500062</xdr:colOff>
      <xdr:row>34</xdr:row>
      <xdr:rowOff>65881</xdr:rowOff>
    </xdr:to>
    <xdr:cxnSp macro="">
      <xdr:nvCxnSpPr>
        <xdr:cNvPr id="6" name="Straight Connector 5">
          <a:extLst>
            <a:ext uri="{FF2B5EF4-FFF2-40B4-BE49-F238E27FC236}">
              <a16:creationId xmlns:a16="http://schemas.microsoft.com/office/drawing/2014/main" id="{00000000-0008-0000-0B00-000006000000}"/>
            </a:ext>
          </a:extLst>
        </xdr:cNvPr>
        <xdr:cNvCxnSpPr/>
      </xdr:nvCxnSpPr>
      <xdr:spPr>
        <a:xfrm>
          <a:off x="796925" y="7559675"/>
          <a:ext cx="147637" cy="354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17</xdr:row>
      <xdr:rowOff>38100</xdr:rowOff>
    </xdr:from>
    <xdr:to>
      <xdr:col>2</xdr:col>
      <xdr:colOff>466725</xdr:colOff>
      <xdr:row>17</xdr:row>
      <xdr:rowOff>180974</xdr:rowOff>
    </xdr:to>
    <xdr:cxnSp macro="">
      <xdr:nvCxnSpPr>
        <xdr:cNvPr id="8" name="Straight Connector 7">
          <a:extLst>
            <a:ext uri="{FF2B5EF4-FFF2-40B4-BE49-F238E27FC236}">
              <a16:creationId xmlns:a16="http://schemas.microsoft.com/office/drawing/2014/main" id="{00000000-0008-0000-0B00-000008000000}"/>
            </a:ext>
          </a:extLst>
        </xdr:cNvPr>
        <xdr:cNvCxnSpPr/>
      </xdr:nvCxnSpPr>
      <xdr:spPr>
        <a:xfrm flipV="1">
          <a:off x="800100" y="35433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381000</xdr:colOff>
      <xdr:row>25</xdr:row>
      <xdr:rowOff>47625</xdr:rowOff>
    </xdr:from>
    <xdr:to>
      <xdr:col>2</xdr:col>
      <xdr:colOff>495300</xdr:colOff>
      <xdr:row>25</xdr:row>
      <xdr:rowOff>190499</xdr:rowOff>
    </xdr:to>
    <xdr:cxnSp macro="">
      <xdr:nvCxnSpPr>
        <xdr:cNvPr id="9" name="Straight Connector 8">
          <a:extLst>
            <a:ext uri="{FF2B5EF4-FFF2-40B4-BE49-F238E27FC236}">
              <a16:creationId xmlns:a16="http://schemas.microsoft.com/office/drawing/2014/main" id="{00000000-0008-0000-0B00-000009000000}"/>
            </a:ext>
          </a:extLst>
        </xdr:cNvPr>
        <xdr:cNvCxnSpPr/>
      </xdr:nvCxnSpPr>
      <xdr:spPr>
        <a:xfrm flipV="1">
          <a:off x="828675" y="515302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371475</xdr:colOff>
      <xdr:row>33</xdr:row>
      <xdr:rowOff>419100</xdr:rowOff>
    </xdr:from>
    <xdr:to>
      <xdr:col>2</xdr:col>
      <xdr:colOff>485775</xdr:colOff>
      <xdr:row>33</xdr:row>
      <xdr:rowOff>561974</xdr:rowOff>
    </xdr:to>
    <xdr:cxnSp macro="">
      <xdr:nvCxnSpPr>
        <xdr:cNvPr id="10" name="Straight Connector 9">
          <a:extLst>
            <a:ext uri="{FF2B5EF4-FFF2-40B4-BE49-F238E27FC236}">
              <a16:creationId xmlns:a16="http://schemas.microsoft.com/office/drawing/2014/main" id="{00000000-0008-0000-0B00-00000A000000}"/>
            </a:ext>
          </a:extLst>
        </xdr:cNvPr>
        <xdr:cNvCxnSpPr/>
      </xdr:nvCxnSpPr>
      <xdr:spPr>
        <a:xfrm flipV="1">
          <a:off x="815975" y="7658100"/>
          <a:ext cx="114300" cy="1428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542925</xdr:colOff>
      <xdr:row>5</xdr:row>
      <xdr:rowOff>133350</xdr:rowOff>
    </xdr:from>
    <xdr:to>
      <xdr:col>9</xdr:col>
      <xdr:colOff>704850</xdr:colOff>
      <xdr:row>30</xdr:row>
      <xdr:rowOff>76200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12</xdr:row>
      <xdr:rowOff>0</xdr:rowOff>
    </xdr:from>
    <xdr:to>
      <xdr:col>10</xdr:col>
      <xdr:colOff>361950</xdr:colOff>
      <xdr:row>12</xdr:row>
      <xdr:rowOff>0</xdr:rowOff>
    </xdr:to>
    <xdr:cxnSp macro="">
      <xdr:nvCxnSpPr>
        <xdr:cNvPr id="5" name="Straight Connector 4">
          <a:extLst>
            <a:ext uri="{FF2B5EF4-FFF2-40B4-BE49-F238E27FC236}">
              <a16:creationId xmlns:a16="http://schemas.microsoft.com/office/drawing/2014/main" id="{00000000-0008-0000-0D00-000005000000}"/>
            </a:ext>
          </a:extLst>
        </xdr:cNvPr>
        <xdr:cNvCxnSpPr/>
      </xdr:nvCxnSpPr>
      <xdr:spPr>
        <a:xfrm>
          <a:off x="171450" y="2962275"/>
          <a:ext cx="12573000" cy="0"/>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180975</xdr:colOff>
      <xdr:row>9</xdr:row>
      <xdr:rowOff>66675</xdr:rowOff>
    </xdr:from>
    <xdr:to>
      <xdr:col>2</xdr:col>
      <xdr:colOff>328612</xdr:colOff>
      <xdr:row>9</xdr:row>
      <xdr:rowOff>192881</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a:off x="685800" y="19335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9</xdr:row>
      <xdr:rowOff>66675</xdr:rowOff>
    </xdr:from>
    <xdr:to>
      <xdr:col>2</xdr:col>
      <xdr:colOff>295275</xdr:colOff>
      <xdr:row>10</xdr:row>
      <xdr:rowOff>9524</xdr:rowOff>
    </xdr:to>
    <xdr:cxnSp macro="">
      <xdr:nvCxnSpPr>
        <xdr:cNvPr id="7" name="Straight Connector 6">
          <a:extLst>
            <a:ext uri="{FF2B5EF4-FFF2-40B4-BE49-F238E27FC236}">
              <a16:creationId xmlns:a16="http://schemas.microsoft.com/office/drawing/2014/main" id="{00000000-0008-0000-0200-000007000000}"/>
            </a:ext>
          </a:extLst>
        </xdr:cNvPr>
        <xdr:cNvCxnSpPr/>
      </xdr:nvCxnSpPr>
      <xdr:spPr>
        <a:xfrm flipV="1">
          <a:off x="685800" y="1933575"/>
          <a:ext cx="11430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109</xdr:row>
      <xdr:rowOff>57150</xdr:rowOff>
    </xdr:from>
    <xdr:to>
      <xdr:col>2</xdr:col>
      <xdr:colOff>209550</xdr:colOff>
      <xdr:row>109</xdr:row>
      <xdr:rowOff>200024</xdr:rowOff>
    </xdr:to>
    <xdr:cxnSp macro="">
      <xdr:nvCxnSpPr>
        <xdr:cNvPr id="8" name="Straight Connector 7">
          <a:extLst>
            <a:ext uri="{FF2B5EF4-FFF2-40B4-BE49-F238E27FC236}">
              <a16:creationId xmlns:a16="http://schemas.microsoft.com/office/drawing/2014/main" id="{00000000-0008-0000-0200-000008000000}"/>
            </a:ext>
          </a:extLst>
        </xdr:cNvPr>
        <xdr:cNvCxnSpPr/>
      </xdr:nvCxnSpPr>
      <xdr:spPr>
        <a:xfrm flipV="1">
          <a:off x="676275" y="22640925"/>
          <a:ext cx="381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203200</xdr:colOff>
      <xdr:row>107</xdr:row>
      <xdr:rowOff>88900</xdr:rowOff>
    </xdr:from>
    <xdr:to>
      <xdr:col>2</xdr:col>
      <xdr:colOff>350837</xdr:colOff>
      <xdr:row>108</xdr:row>
      <xdr:rowOff>15081</xdr:rowOff>
    </xdr:to>
    <xdr:cxnSp macro="">
      <xdr:nvCxnSpPr>
        <xdr:cNvPr id="9" name="Straight Connector 8">
          <a:extLst>
            <a:ext uri="{FF2B5EF4-FFF2-40B4-BE49-F238E27FC236}">
              <a16:creationId xmlns:a16="http://schemas.microsoft.com/office/drawing/2014/main" id="{00000000-0008-0000-0200-000009000000}"/>
            </a:ext>
          </a:extLst>
        </xdr:cNvPr>
        <xdr:cNvCxnSpPr/>
      </xdr:nvCxnSpPr>
      <xdr:spPr>
        <a:xfrm>
          <a:off x="711200" y="23914100"/>
          <a:ext cx="147637" cy="129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109</xdr:row>
      <xdr:rowOff>76200</xdr:rowOff>
    </xdr:from>
    <xdr:to>
      <xdr:col>2</xdr:col>
      <xdr:colOff>290512</xdr:colOff>
      <xdr:row>110</xdr:row>
      <xdr:rowOff>2381</xdr:rowOff>
    </xdr:to>
    <xdr:cxnSp macro="">
      <xdr:nvCxnSpPr>
        <xdr:cNvPr id="10" name="Straight Connector 9">
          <a:extLst>
            <a:ext uri="{FF2B5EF4-FFF2-40B4-BE49-F238E27FC236}">
              <a16:creationId xmlns:a16="http://schemas.microsoft.com/office/drawing/2014/main" id="{00000000-0008-0000-0200-00000A000000}"/>
            </a:ext>
          </a:extLst>
        </xdr:cNvPr>
        <xdr:cNvCxnSpPr/>
      </xdr:nvCxnSpPr>
      <xdr:spPr>
        <a:xfrm>
          <a:off x="647700" y="226599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231775</xdr:colOff>
      <xdr:row>107</xdr:row>
      <xdr:rowOff>66675</xdr:rowOff>
    </xdr:from>
    <xdr:to>
      <xdr:col>2</xdr:col>
      <xdr:colOff>346075</xdr:colOff>
      <xdr:row>108</xdr:row>
      <xdr:rowOff>9524</xdr:rowOff>
    </xdr:to>
    <xdr:cxnSp macro="">
      <xdr:nvCxnSpPr>
        <xdr:cNvPr id="11" name="Straight Connector 10">
          <a:extLst>
            <a:ext uri="{FF2B5EF4-FFF2-40B4-BE49-F238E27FC236}">
              <a16:creationId xmlns:a16="http://schemas.microsoft.com/office/drawing/2014/main" id="{00000000-0008-0000-0200-00000B000000}"/>
            </a:ext>
          </a:extLst>
        </xdr:cNvPr>
        <xdr:cNvCxnSpPr/>
      </xdr:nvCxnSpPr>
      <xdr:spPr>
        <a:xfrm flipV="1">
          <a:off x="739775" y="23891875"/>
          <a:ext cx="114300" cy="1460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133350</xdr:colOff>
      <xdr:row>65</xdr:row>
      <xdr:rowOff>76200</xdr:rowOff>
    </xdr:from>
    <xdr:to>
      <xdr:col>2</xdr:col>
      <xdr:colOff>280987</xdr:colOff>
      <xdr:row>66</xdr:row>
      <xdr:rowOff>2381</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933450" y="139446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65</xdr:row>
      <xdr:rowOff>66676</xdr:rowOff>
    </xdr:from>
    <xdr:to>
      <xdr:col>2</xdr:col>
      <xdr:colOff>257175</xdr:colOff>
      <xdr:row>66</xdr:row>
      <xdr:rowOff>9525</xdr:rowOff>
    </xdr:to>
    <xdr:cxnSp macro="">
      <xdr:nvCxnSpPr>
        <xdr:cNvPr id="5" name="Straight Connector 4">
          <a:extLst>
            <a:ext uri="{FF2B5EF4-FFF2-40B4-BE49-F238E27FC236}">
              <a16:creationId xmlns:a16="http://schemas.microsoft.com/office/drawing/2014/main" id="{00000000-0008-0000-0300-000005000000}"/>
            </a:ext>
          </a:extLst>
        </xdr:cNvPr>
        <xdr:cNvCxnSpPr/>
      </xdr:nvCxnSpPr>
      <xdr:spPr>
        <a:xfrm flipV="1">
          <a:off x="942975" y="139350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72</xdr:row>
      <xdr:rowOff>190500</xdr:rowOff>
    </xdr:from>
    <xdr:to>
      <xdr:col>59</xdr:col>
      <xdr:colOff>533400</xdr:colOff>
      <xdr:row>74</xdr:row>
      <xdr:rowOff>0</xdr:rowOff>
    </xdr:to>
    <xdr:sp macro="" textlink="" fLocksText="0">
      <xdr:nvSpPr>
        <xdr:cNvPr id="2" name="Right Arrow 1">
          <a:extLst>
            <a:ext uri="{FF2B5EF4-FFF2-40B4-BE49-F238E27FC236}">
              <a16:creationId xmlns:a16="http://schemas.microsoft.com/office/drawing/2014/main" id="{00000000-0008-0000-0300-000002000000}"/>
            </a:ext>
          </a:extLst>
        </xdr:cNvPr>
        <xdr:cNvSpPr/>
      </xdr:nvSpPr>
      <xdr:spPr>
        <a:xfrm rot="10800000">
          <a:off x="19850100" y="15459075"/>
          <a:ext cx="419100" cy="2095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59</xdr:col>
      <xdr:colOff>76200</xdr:colOff>
      <xdr:row>62</xdr:row>
      <xdr:rowOff>38100</xdr:rowOff>
    </xdr:from>
    <xdr:to>
      <xdr:col>59</xdr:col>
      <xdr:colOff>495300</xdr:colOff>
      <xdr:row>63</xdr:row>
      <xdr:rowOff>47625</xdr:rowOff>
    </xdr:to>
    <xdr:sp macro="" textlink="" fLocksText="0">
      <xdr:nvSpPr>
        <xdr:cNvPr id="6" name="Right Arrow 5">
          <a:extLst>
            <a:ext uri="{FF2B5EF4-FFF2-40B4-BE49-F238E27FC236}">
              <a16:creationId xmlns:a16="http://schemas.microsoft.com/office/drawing/2014/main" id="{00000000-0008-0000-0300-000006000000}"/>
            </a:ext>
          </a:extLst>
        </xdr:cNvPr>
        <xdr:cNvSpPr/>
      </xdr:nvSpPr>
      <xdr:spPr>
        <a:xfrm rot="10800000">
          <a:off x="19812000" y="13306425"/>
          <a:ext cx="419100" cy="2095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twoCellAnchor>
    <xdr:from>
      <xdr:col>59</xdr:col>
      <xdr:colOff>123825</xdr:colOff>
      <xdr:row>74</xdr:row>
      <xdr:rowOff>190500</xdr:rowOff>
    </xdr:from>
    <xdr:to>
      <xdr:col>59</xdr:col>
      <xdr:colOff>542925</xdr:colOff>
      <xdr:row>76</xdr:row>
      <xdr:rowOff>19050</xdr:rowOff>
    </xdr:to>
    <xdr:sp macro="" textlink="" fLocksText="0">
      <xdr:nvSpPr>
        <xdr:cNvPr id="7" name="Right Arrow 6">
          <a:extLst>
            <a:ext uri="{FF2B5EF4-FFF2-40B4-BE49-F238E27FC236}">
              <a16:creationId xmlns:a16="http://schemas.microsoft.com/office/drawing/2014/main" id="{00000000-0008-0000-0300-000007000000}"/>
            </a:ext>
          </a:extLst>
        </xdr:cNvPr>
        <xdr:cNvSpPr/>
      </xdr:nvSpPr>
      <xdr:spPr>
        <a:xfrm rot="10800000">
          <a:off x="19859625" y="15859125"/>
          <a:ext cx="419100" cy="228600"/>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333375</xdr:colOff>
      <xdr:row>9</xdr:row>
      <xdr:rowOff>38100</xdr:rowOff>
    </xdr:from>
    <xdr:to>
      <xdr:col>2</xdr:col>
      <xdr:colOff>481012</xdr:colOff>
      <xdr:row>9</xdr:row>
      <xdr:rowOff>164306</xdr:rowOff>
    </xdr:to>
    <xdr:cxnSp macro="">
      <xdr:nvCxnSpPr>
        <xdr:cNvPr id="2" name="Straight Connector 1">
          <a:extLst>
            <a:ext uri="{FF2B5EF4-FFF2-40B4-BE49-F238E27FC236}">
              <a16:creationId xmlns:a16="http://schemas.microsoft.com/office/drawing/2014/main" id="{00000000-0008-0000-0400-000002000000}"/>
            </a:ext>
          </a:extLst>
        </xdr:cNvPr>
        <xdr:cNvCxnSpPr/>
      </xdr:nvCxnSpPr>
      <xdr:spPr>
        <a:xfrm>
          <a:off x="942975" y="20955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10</xdr:row>
      <xdr:rowOff>47625</xdr:rowOff>
    </xdr:from>
    <xdr:to>
      <xdr:col>2</xdr:col>
      <xdr:colOff>481012</xdr:colOff>
      <xdr:row>10</xdr:row>
      <xdr:rowOff>173831</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942975" y="23050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10</xdr:row>
      <xdr:rowOff>47625</xdr:rowOff>
    </xdr:from>
    <xdr:to>
      <xdr:col>2</xdr:col>
      <xdr:colOff>476250</xdr:colOff>
      <xdr:row>10</xdr:row>
      <xdr:rowOff>190499</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flipV="1">
          <a:off x="971550" y="23050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9</xdr:row>
      <xdr:rowOff>57150</xdr:rowOff>
    </xdr:from>
    <xdr:to>
      <xdr:col>2</xdr:col>
      <xdr:colOff>466725</xdr:colOff>
      <xdr:row>9</xdr:row>
      <xdr:rowOff>200024</xdr:rowOff>
    </xdr:to>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flipV="1">
          <a:off x="962025" y="21145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29</xdr:row>
      <xdr:rowOff>76200</xdr:rowOff>
    </xdr:from>
    <xdr:to>
      <xdr:col>2</xdr:col>
      <xdr:colOff>476250</xdr:colOff>
      <xdr:row>30</xdr:row>
      <xdr:rowOff>19049</xdr:rowOff>
    </xdr:to>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flipV="1">
          <a:off x="971550" y="67437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31</xdr:row>
      <xdr:rowOff>57150</xdr:rowOff>
    </xdr:from>
    <xdr:to>
      <xdr:col>2</xdr:col>
      <xdr:colOff>466725</xdr:colOff>
      <xdr:row>31</xdr:row>
      <xdr:rowOff>200024</xdr:rowOff>
    </xdr:to>
    <xdr:cxnSp macro="">
      <xdr:nvCxnSpPr>
        <xdr:cNvPr id="7" name="Straight Connector 6">
          <a:extLst>
            <a:ext uri="{FF2B5EF4-FFF2-40B4-BE49-F238E27FC236}">
              <a16:creationId xmlns:a16="http://schemas.microsoft.com/office/drawing/2014/main" id="{00000000-0008-0000-0400-000007000000}"/>
            </a:ext>
          </a:extLst>
        </xdr:cNvPr>
        <xdr:cNvCxnSpPr/>
      </xdr:nvCxnSpPr>
      <xdr:spPr>
        <a:xfrm flipV="1">
          <a:off x="962025" y="71247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29</xdr:row>
      <xdr:rowOff>76200</xdr:rowOff>
    </xdr:from>
    <xdr:to>
      <xdr:col>2</xdr:col>
      <xdr:colOff>509587</xdr:colOff>
      <xdr:row>30</xdr:row>
      <xdr:rowOff>2381</xdr:rowOff>
    </xdr:to>
    <xdr:cxnSp macro="">
      <xdr:nvCxnSpPr>
        <xdr:cNvPr id="8" name="Straight Connector 7">
          <a:extLst>
            <a:ext uri="{FF2B5EF4-FFF2-40B4-BE49-F238E27FC236}">
              <a16:creationId xmlns:a16="http://schemas.microsoft.com/office/drawing/2014/main" id="{00000000-0008-0000-0400-000008000000}"/>
            </a:ext>
          </a:extLst>
        </xdr:cNvPr>
        <xdr:cNvCxnSpPr/>
      </xdr:nvCxnSpPr>
      <xdr:spPr>
        <a:xfrm>
          <a:off x="971550" y="67437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31</xdr:row>
      <xdr:rowOff>57150</xdr:rowOff>
    </xdr:from>
    <xdr:to>
      <xdr:col>2</xdr:col>
      <xdr:colOff>500062</xdr:colOff>
      <xdr:row>31</xdr:row>
      <xdr:rowOff>183356</xdr:rowOff>
    </xdr:to>
    <xdr:cxnSp macro="">
      <xdr:nvCxnSpPr>
        <xdr:cNvPr id="9" name="Straight Connector 8">
          <a:extLst>
            <a:ext uri="{FF2B5EF4-FFF2-40B4-BE49-F238E27FC236}">
              <a16:creationId xmlns:a16="http://schemas.microsoft.com/office/drawing/2014/main" id="{00000000-0008-0000-0400-000009000000}"/>
            </a:ext>
          </a:extLst>
        </xdr:cNvPr>
        <xdr:cNvCxnSpPr/>
      </xdr:nvCxnSpPr>
      <xdr:spPr>
        <a:xfrm>
          <a:off x="962025" y="71247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361950</xdr:colOff>
      <xdr:row>37</xdr:row>
      <xdr:rowOff>76200</xdr:rowOff>
    </xdr:from>
    <xdr:to>
      <xdr:col>2</xdr:col>
      <xdr:colOff>476250</xdr:colOff>
      <xdr:row>38</xdr:row>
      <xdr:rowOff>19049</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flipV="1">
          <a:off x="1028700" y="108489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365125</xdr:colOff>
      <xdr:row>39</xdr:row>
      <xdr:rowOff>431800</xdr:rowOff>
    </xdr:from>
    <xdr:to>
      <xdr:col>2</xdr:col>
      <xdr:colOff>479425</xdr:colOff>
      <xdr:row>39</xdr:row>
      <xdr:rowOff>574674</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flipV="1">
          <a:off x="1025525" y="13716000"/>
          <a:ext cx="114300" cy="1428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361950</xdr:colOff>
      <xdr:row>37</xdr:row>
      <xdr:rowOff>76200</xdr:rowOff>
    </xdr:from>
    <xdr:to>
      <xdr:col>2</xdr:col>
      <xdr:colOff>509587</xdr:colOff>
      <xdr:row>38</xdr:row>
      <xdr:rowOff>2381</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a:off x="1028700" y="108489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327025</xdr:colOff>
      <xdr:row>39</xdr:row>
      <xdr:rowOff>463550</xdr:rowOff>
    </xdr:from>
    <xdr:to>
      <xdr:col>2</xdr:col>
      <xdr:colOff>474662</xdr:colOff>
      <xdr:row>39</xdr:row>
      <xdr:rowOff>589756</xdr:rowOff>
    </xdr:to>
    <xdr:cxnSp macro="">
      <xdr:nvCxnSpPr>
        <xdr:cNvPr id="5" name="Straight Connector 4">
          <a:extLst>
            <a:ext uri="{FF2B5EF4-FFF2-40B4-BE49-F238E27FC236}">
              <a16:creationId xmlns:a16="http://schemas.microsoft.com/office/drawing/2014/main" id="{00000000-0008-0000-0500-000005000000}"/>
            </a:ext>
          </a:extLst>
        </xdr:cNvPr>
        <xdr:cNvCxnSpPr/>
      </xdr:nvCxnSpPr>
      <xdr:spPr>
        <a:xfrm>
          <a:off x="987425" y="13747750"/>
          <a:ext cx="147637" cy="126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7</xdr:row>
      <xdr:rowOff>57150</xdr:rowOff>
    </xdr:from>
    <xdr:to>
      <xdr:col>2</xdr:col>
      <xdr:colOff>500062</xdr:colOff>
      <xdr:row>7</xdr:row>
      <xdr:rowOff>183356</xdr:rowOff>
    </xdr:to>
    <xdr:cxnSp macro="">
      <xdr:nvCxnSpPr>
        <xdr:cNvPr id="6" name="Straight Connector 5">
          <a:extLst>
            <a:ext uri="{FF2B5EF4-FFF2-40B4-BE49-F238E27FC236}">
              <a16:creationId xmlns:a16="http://schemas.microsoft.com/office/drawing/2014/main" id="{00000000-0008-0000-0500-000006000000}"/>
            </a:ext>
          </a:extLst>
        </xdr:cNvPr>
        <xdr:cNvCxnSpPr/>
      </xdr:nvCxnSpPr>
      <xdr:spPr>
        <a:xfrm>
          <a:off x="1019175" y="19716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16</xdr:row>
      <xdr:rowOff>57150</xdr:rowOff>
    </xdr:from>
    <xdr:to>
      <xdr:col>2</xdr:col>
      <xdr:colOff>481012</xdr:colOff>
      <xdr:row>16</xdr:row>
      <xdr:rowOff>183356</xdr:rowOff>
    </xdr:to>
    <xdr:cxnSp macro="">
      <xdr:nvCxnSpPr>
        <xdr:cNvPr id="7" name="Straight Connector 6">
          <a:extLst>
            <a:ext uri="{FF2B5EF4-FFF2-40B4-BE49-F238E27FC236}">
              <a16:creationId xmlns:a16="http://schemas.microsoft.com/office/drawing/2014/main" id="{00000000-0008-0000-0500-000007000000}"/>
            </a:ext>
          </a:extLst>
        </xdr:cNvPr>
        <xdr:cNvCxnSpPr/>
      </xdr:nvCxnSpPr>
      <xdr:spPr>
        <a:xfrm>
          <a:off x="1000125" y="39909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7</xdr:row>
      <xdr:rowOff>47625</xdr:rowOff>
    </xdr:from>
    <xdr:to>
      <xdr:col>2</xdr:col>
      <xdr:colOff>485775</xdr:colOff>
      <xdr:row>7</xdr:row>
      <xdr:rowOff>190500</xdr:rowOff>
    </xdr:to>
    <xdr:cxnSp macro="">
      <xdr:nvCxnSpPr>
        <xdr:cNvPr id="9" name="Straight Connector 8">
          <a:extLst>
            <a:ext uri="{FF2B5EF4-FFF2-40B4-BE49-F238E27FC236}">
              <a16:creationId xmlns:a16="http://schemas.microsoft.com/office/drawing/2014/main" id="{00000000-0008-0000-0500-000009000000}"/>
            </a:ext>
          </a:extLst>
        </xdr:cNvPr>
        <xdr:cNvCxnSpPr/>
      </xdr:nvCxnSpPr>
      <xdr:spPr>
        <a:xfrm flipH="1">
          <a:off x="1019175" y="1962150"/>
          <a:ext cx="1333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16</xdr:row>
      <xdr:rowOff>76200</xdr:rowOff>
    </xdr:from>
    <xdr:to>
      <xdr:col>2</xdr:col>
      <xdr:colOff>466725</xdr:colOff>
      <xdr:row>17</xdr:row>
      <xdr:rowOff>19050</xdr:rowOff>
    </xdr:to>
    <xdr:cxnSp macro="">
      <xdr:nvCxnSpPr>
        <xdr:cNvPr id="12" name="Straight Connector 11">
          <a:extLst>
            <a:ext uri="{FF2B5EF4-FFF2-40B4-BE49-F238E27FC236}">
              <a16:creationId xmlns:a16="http://schemas.microsoft.com/office/drawing/2014/main" id="{00000000-0008-0000-0500-00000C000000}"/>
            </a:ext>
          </a:extLst>
        </xdr:cNvPr>
        <xdr:cNvCxnSpPr/>
      </xdr:nvCxnSpPr>
      <xdr:spPr>
        <a:xfrm flipH="1">
          <a:off x="1000125" y="4010025"/>
          <a:ext cx="1333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161925</xdr:colOff>
      <xdr:row>7</xdr:row>
      <xdr:rowOff>57150</xdr:rowOff>
    </xdr:from>
    <xdr:to>
      <xdr:col>2</xdr:col>
      <xdr:colOff>276225</xdr:colOff>
      <xdr:row>7</xdr:row>
      <xdr:rowOff>200024</xdr:rowOff>
    </xdr:to>
    <xdr:cxnSp macro="">
      <xdr:nvCxnSpPr>
        <xdr:cNvPr id="2" name="Straight Connector 1">
          <a:extLst>
            <a:ext uri="{FF2B5EF4-FFF2-40B4-BE49-F238E27FC236}">
              <a16:creationId xmlns:a16="http://schemas.microsoft.com/office/drawing/2014/main" id="{00000000-0008-0000-0600-000002000000}"/>
            </a:ext>
          </a:extLst>
        </xdr:cNvPr>
        <xdr:cNvCxnSpPr/>
      </xdr:nvCxnSpPr>
      <xdr:spPr>
        <a:xfrm flipV="1">
          <a:off x="714375" y="15525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14</xdr:row>
      <xdr:rowOff>66675</xdr:rowOff>
    </xdr:from>
    <xdr:to>
      <xdr:col>2</xdr:col>
      <xdr:colOff>266700</xdr:colOff>
      <xdr:row>15</xdr:row>
      <xdr:rowOff>9524</xdr:rowOff>
    </xdr:to>
    <xdr:cxnSp macro="">
      <xdr:nvCxnSpPr>
        <xdr:cNvPr id="3" name="Straight Connector 2">
          <a:extLst>
            <a:ext uri="{FF2B5EF4-FFF2-40B4-BE49-F238E27FC236}">
              <a16:creationId xmlns:a16="http://schemas.microsoft.com/office/drawing/2014/main" id="{00000000-0008-0000-0600-000003000000}"/>
            </a:ext>
          </a:extLst>
        </xdr:cNvPr>
        <xdr:cNvCxnSpPr/>
      </xdr:nvCxnSpPr>
      <xdr:spPr>
        <a:xfrm flipV="1">
          <a:off x="704850" y="2971800"/>
          <a:ext cx="11430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152400</xdr:colOff>
      <xdr:row>14</xdr:row>
      <xdr:rowOff>66675</xdr:rowOff>
    </xdr:from>
    <xdr:to>
      <xdr:col>2</xdr:col>
      <xdr:colOff>300037</xdr:colOff>
      <xdr:row>14</xdr:row>
      <xdr:rowOff>192881</xdr:rowOff>
    </xdr:to>
    <xdr:cxnSp macro="">
      <xdr:nvCxnSpPr>
        <xdr:cNvPr id="4" name="Straight Connector 3">
          <a:extLst>
            <a:ext uri="{FF2B5EF4-FFF2-40B4-BE49-F238E27FC236}">
              <a16:creationId xmlns:a16="http://schemas.microsoft.com/office/drawing/2014/main" id="{00000000-0008-0000-0600-000004000000}"/>
            </a:ext>
          </a:extLst>
        </xdr:cNvPr>
        <xdr:cNvCxnSpPr/>
      </xdr:nvCxnSpPr>
      <xdr:spPr>
        <a:xfrm>
          <a:off x="704850" y="29718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66675</xdr:rowOff>
    </xdr:from>
    <xdr:to>
      <xdr:col>2</xdr:col>
      <xdr:colOff>319087</xdr:colOff>
      <xdr:row>7</xdr:row>
      <xdr:rowOff>192881</xdr:rowOff>
    </xdr:to>
    <xdr:cxnSp macro="">
      <xdr:nvCxnSpPr>
        <xdr:cNvPr id="5" name="Straight Connector 4">
          <a:extLst>
            <a:ext uri="{FF2B5EF4-FFF2-40B4-BE49-F238E27FC236}">
              <a16:creationId xmlns:a16="http://schemas.microsoft.com/office/drawing/2014/main" id="{00000000-0008-0000-0600-000005000000}"/>
            </a:ext>
          </a:extLst>
        </xdr:cNvPr>
        <xdr:cNvCxnSpPr/>
      </xdr:nvCxnSpPr>
      <xdr:spPr>
        <a:xfrm>
          <a:off x="723900" y="15621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24</xdr:row>
      <xdr:rowOff>66675</xdr:rowOff>
    </xdr:from>
    <xdr:to>
      <xdr:col>2</xdr:col>
      <xdr:colOff>309562</xdr:colOff>
      <xdr:row>24</xdr:row>
      <xdr:rowOff>192881</xdr:rowOff>
    </xdr:to>
    <xdr:cxnSp macro="">
      <xdr:nvCxnSpPr>
        <xdr:cNvPr id="7" name="Straight Connector 6">
          <a:extLst>
            <a:ext uri="{FF2B5EF4-FFF2-40B4-BE49-F238E27FC236}">
              <a16:creationId xmlns:a16="http://schemas.microsoft.com/office/drawing/2014/main" id="{00000000-0008-0000-0600-000007000000}"/>
            </a:ext>
          </a:extLst>
        </xdr:cNvPr>
        <xdr:cNvCxnSpPr/>
      </xdr:nvCxnSpPr>
      <xdr:spPr>
        <a:xfrm>
          <a:off x="714375" y="49911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174625</xdr:colOff>
      <xdr:row>27</xdr:row>
      <xdr:rowOff>476250</xdr:rowOff>
    </xdr:from>
    <xdr:to>
      <xdr:col>2</xdr:col>
      <xdr:colOff>322262</xdr:colOff>
      <xdr:row>27</xdr:row>
      <xdr:rowOff>602456</xdr:rowOff>
    </xdr:to>
    <xdr:cxnSp macro="">
      <xdr:nvCxnSpPr>
        <xdr:cNvPr id="8" name="Straight Connector 7">
          <a:extLst>
            <a:ext uri="{FF2B5EF4-FFF2-40B4-BE49-F238E27FC236}">
              <a16:creationId xmlns:a16="http://schemas.microsoft.com/office/drawing/2014/main" id="{00000000-0008-0000-0600-000008000000}"/>
            </a:ext>
          </a:extLst>
        </xdr:cNvPr>
        <xdr:cNvCxnSpPr/>
      </xdr:nvCxnSpPr>
      <xdr:spPr>
        <a:xfrm>
          <a:off x="733425" y="6508750"/>
          <a:ext cx="147637" cy="1262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28</xdr:row>
      <xdr:rowOff>47625</xdr:rowOff>
    </xdr:from>
    <xdr:to>
      <xdr:col>2</xdr:col>
      <xdr:colOff>309562</xdr:colOff>
      <xdr:row>28</xdr:row>
      <xdr:rowOff>173831</xdr:rowOff>
    </xdr:to>
    <xdr:cxnSp macro="">
      <xdr:nvCxnSpPr>
        <xdr:cNvPr id="9" name="Straight Connector 8">
          <a:extLst>
            <a:ext uri="{FF2B5EF4-FFF2-40B4-BE49-F238E27FC236}">
              <a16:creationId xmlns:a16="http://schemas.microsoft.com/office/drawing/2014/main" id="{00000000-0008-0000-0600-000009000000}"/>
            </a:ext>
          </a:extLst>
        </xdr:cNvPr>
        <xdr:cNvCxnSpPr/>
      </xdr:nvCxnSpPr>
      <xdr:spPr>
        <a:xfrm>
          <a:off x="714375" y="57816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24</xdr:row>
      <xdr:rowOff>66675</xdr:rowOff>
    </xdr:from>
    <xdr:to>
      <xdr:col>2</xdr:col>
      <xdr:colOff>276225</xdr:colOff>
      <xdr:row>25</xdr:row>
      <xdr:rowOff>9524</xdr:rowOff>
    </xdr:to>
    <xdr:cxnSp macro="">
      <xdr:nvCxnSpPr>
        <xdr:cNvPr id="10" name="Straight Connector 9">
          <a:extLst>
            <a:ext uri="{FF2B5EF4-FFF2-40B4-BE49-F238E27FC236}">
              <a16:creationId xmlns:a16="http://schemas.microsoft.com/office/drawing/2014/main" id="{00000000-0008-0000-0600-00000A000000}"/>
            </a:ext>
          </a:extLst>
        </xdr:cNvPr>
        <xdr:cNvCxnSpPr/>
      </xdr:nvCxnSpPr>
      <xdr:spPr>
        <a:xfrm flipV="1">
          <a:off x="714375" y="49911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184150</xdr:colOff>
      <xdr:row>27</xdr:row>
      <xdr:rowOff>428625</xdr:rowOff>
    </xdr:from>
    <xdr:to>
      <xdr:col>2</xdr:col>
      <xdr:colOff>298450</xdr:colOff>
      <xdr:row>27</xdr:row>
      <xdr:rowOff>571499</xdr:rowOff>
    </xdr:to>
    <xdr:cxnSp macro="">
      <xdr:nvCxnSpPr>
        <xdr:cNvPr id="11" name="Straight Connector 10">
          <a:extLst>
            <a:ext uri="{FF2B5EF4-FFF2-40B4-BE49-F238E27FC236}">
              <a16:creationId xmlns:a16="http://schemas.microsoft.com/office/drawing/2014/main" id="{00000000-0008-0000-0600-00000B000000}"/>
            </a:ext>
          </a:extLst>
        </xdr:cNvPr>
        <xdr:cNvCxnSpPr/>
      </xdr:nvCxnSpPr>
      <xdr:spPr>
        <a:xfrm flipV="1">
          <a:off x="742950" y="6461125"/>
          <a:ext cx="114300" cy="1428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28</xdr:row>
      <xdr:rowOff>76200</xdr:rowOff>
    </xdr:from>
    <xdr:to>
      <xdr:col>2</xdr:col>
      <xdr:colOff>276225</xdr:colOff>
      <xdr:row>29</xdr:row>
      <xdr:rowOff>19049</xdr:rowOff>
    </xdr:to>
    <xdr:cxnSp macro="">
      <xdr:nvCxnSpPr>
        <xdr:cNvPr id="12" name="Straight Connector 11">
          <a:extLst>
            <a:ext uri="{FF2B5EF4-FFF2-40B4-BE49-F238E27FC236}">
              <a16:creationId xmlns:a16="http://schemas.microsoft.com/office/drawing/2014/main" id="{00000000-0008-0000-0600-00000C000000}"/>
            </a:ext>
          </a:extLst>
        </xdr:cNvPr>
        <xdr:cNvCxnSpPr/>
      </xdr:nvCxnSpPr>
      <xdr:spPr>
        <a:xfrm flipV="1">
          <a:off x="714375" y="58102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342900</xdr:colOff>
      <xdr:row>7</xdr:row>
      <xdr:rowOff>66675</xdr:rowOff>
    </xdr:from>
    <xdr:to>
      <xdr:col>2</xdr:col>
      <xdr:colOff>457200</xdr:colOff>
      <xdr:row>8</xdr:row>
      <xdr:rowOff>9524</xdr:rowOff>
    </xdr:to>
    <xdr:cxnSp macro="">
      <xdr:nvCxnSpPr>
        <xdr:cNvPr id="2" name="Straight Connector 1">
          <a:extLst>
            <a:ext uri="{FF2B5EF4-FFF2-40B4-BE49-F238E27FC236}">
              <a16:creationId xmlns:a16="http://schemas.microsoft.com/office/drawing/2014/main" id="{00000000-0008-0000-0700-000002000000}"/>
            </a:ext>
          </a:extLst>
        </xdr:cNvPr>
        <xdr:cNvCxnSpPr/>
      </xdr:nvCxnSpPr>
      <xdr:spPr>
        <a:xfrm flipV="1">
          <a:off x="933450" y="17335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7</xdr:row>
      <xdr:rowOff>66675</xdr:rowOff>
    </xdr:from>
    <xdr:to>
      <xdr:col>2</xdr:col>
      <xdr:colOff>490537</xdr:colOff>
      <xdr:row>7</xdr:row>
      <xdr:rowOff>192881</xdr:rowOff>
    </xdr:to>
    <xdr:cxnSp macro="">
      <xdr:nvCxnSpPr>
        <xdr:cNvPr id="3" name="Straight Connector 2">
          <a:extLst>
            <a:ext uri="{FF2B5EF4-FFF2-40B4-BE49-F238E27FC236}">
              <a16:creationId xmlns:a16="http://schemas.microsoft.com/office/drawing/2014/main" id="{00000000-0008-0000-0700-000003000000}"/>
            </a:ext>
          </a:extLst>
        </xdr:cNvPr>
        <xdr:cNvCxnSpPr/>
      </xdr:nvCxnSpPr>
      <xdr:spPr>
        <a:xfrm>
          <a:off x="933450" y="17335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25</xdr:row>
      <xdr:rowOff>66675</xdr:rowOff>
    </xdr:from>
    <xdr:to>
      <xdr:col>2</xdr:col>
      <xdr:colOff>500062</xdr:colOff>
      <xdr:row>25</xdr:row>
      <xdr:rowOff>192881</xdr:rowOff>
    </xdr:to>
    <xdr:cxnSp macro="">
      <xdr:nvCxnSpPr>
        <xdr:cNvPr id="5" name="Straight Connector 4">
          <a:extLst>
            <a:ext uri="{FF2B5EF4-FFF2-40B4-BE49-F238E27FC236}">
              <a16:creationId xmlns:a16="http://schemas.microsoft.com/office/drawing/2014/main" id="{00000000-0008-0000-0700-000005000000}"/>
            </a:ext>
          </a:extLst>
        </xdr:cNvPr>
        <xdr:cNvCxnSpPr/>
      </xdr:nvCxnSpPr>
      <xdr:spPr>
        <a:xfrm>
          <a:off x="942975" y="53721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25</xdr:row>
      <xdr:rowOff>47625</xdr:rowOff>
    </xdr:from>
    <xdr:to>
      <xdr:col>2</xdr:col>
      <xdr:colOff>466725</xdr:colOff>
      <xdr:row>25</xdr:row>
      <xdr:rowOff>190499</xdr:rowOff>
    </xdr:to>
    <xdr:cxnSp macro="">
      <xdr:nvCxnSpPr>
        <xdr:cNvPr id="7" name="Straight Connector 6">
          <a:extLst>
            <a:ext uri="{FF2B5EF4-FFF2-40B4-BE49-F238E27FC236}">
              <a16:creationId xmlns:a16="http://schemas.microsoft.com/office/drawing/2014/main" id="{00000000-0008-0000-0700-000007000000}"/>
            </a:ext>
          </a:extLst>
        </xdr:cNvPr>
        <xdr:cNvCxnSpPr/>
      </xdr:nvCxnSpPr>
      <xdr:spPr>
        <a:xfrm flipV="1">
          <a:off x="942975" y="53530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13</xdr:row>
      <xdr:rowOff>66675</xdr:rowOff>
    </xdr:from>
    <xdr:to>
      <xdr:col>2</xdr:col>
      <xdr:colOff>490537</xdr:colOff>
      <xdr:row>13</xdr:row>
      <xdr:rowOff>192881</xdr:rowOff>
    </xdr:to>
    <xdr:cxnSp macro="">
      <xdr:nvCxnSpPr>
        <xdr:cNvPr id="9" name="Straight Connector 8">
          <a:extLst>
            <a:ext uri="{FF2B5EF4-FFF2-40B4-BE49-F238E27FC236}">
              <a16:creationId xmlns:a16="http://schemas.microsoft.com/office/drawing/2014/main" id="{00000000-0008-0000-0700-000009000000}"/>
            </a:ext>
          </a:extLst>
        </xdr:cNvPr>
        <xdr:cNvCxnSpPr/>
      </xdr:nvCxnSpPr>
      <xdr:spPr>
        <a:xfrm>
          <a:off x="933450" y="29432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13</xdr:row>
      <xdr:rowOff>49357</xdr:rowOff>
    </xdr:from>
    <xdr:to>
      <xdr:col>2</xdr:col>
      <xdr:colOff>457200</xdr:colOff>
      <xdr:row>13</xdr:row>
      <xdr:rowOff>191365</xdr:rowOff>
    </xdr:to>
    <xdr:cxnSp macro="">
      <xdr:nvCxnSpPr>
        <xdr:cNvPr id="10" name="Straight Connector 9">
          <a:extLst>
            <a:ext uri="{FF2B5EF4-FFF2-40B4-BE49-F238E27FC236}">
              <a16:creationId xmlns:a16="http://schemas.microsoft.com/office/drawing/2014/main" id="{00000000-0008-0000-0700-00000A000000}"/>
            </a:ext>
          </a:extLst>
        </xdr:cNvPr>
        <xdr:cNvCxnSpPr/>
      </xdr:nvCxnSpPr>
      <xdr:spPr>
        <a:xfrm flipV="1">
          <a:off x="933450" y="29241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42</xdr:row>
      <xdr:rowOff>57150</xdr:rowOff>
    </xdr:from>
    <xdr:to>
      <xdr:col>2</xdr:col>
      <xdr:colOff>457200</xdr:colOff>
      <xdr:row>42</xdr:row>
      <xdr:rowOff>200024</xdr:rowOff>
    </xdr:to>
    <xdr:cxnSp macro="">
      <xdr:nvCxnSpPr>
        <xdr:cNvPr id="11" name="Straight Connector 10">
          <a:extLst>
            <a:ext uri="{FF2B5EF4-FFF2-40B4-BE49-F238E27FC236}">
              <a16:creationId xmlns:a16="http://schemas.microsoft.com/office/drawing/2014/main" id="{00000000-0008-0000-0700-00000B000000}"/>
            </a:ext>
          </a:extLst>
        </xdr:cNvPr>
        <xdr:cNvCxnSpPr/>
      </xdr:nvCxnSpPr>
      <xdr:spPr>
        <a:xfrm flipV="1">
          <a:off x="933450" y="87820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45</xdr:row>
      <xdr:rowOff>47625</xdr:rowOff>
    </xdr:from>
    <xdr:to>
      <xdr:col>2</xdr:col>
      <xdr:colOff>466725</xdr:colOff>
      <xdr:row>45</xdr:row>
      <xdr:rowOff>190499</xdr:rowOff>
    </xdr:to>
    <xdr:cxnSp macro="">
      <xdr:nvCxnSpPr>
        <xdr:cNvPr id="12" name="Straight Connector 11">
          <a:extLst>
            <a:ext uri="{FF2B5EF4-FFF2-40B4-BE49-F238E27FC236}">
              <a16:creationId xmlns:a16="http://schemas.microsoft.com/office/drawing/2014/main" id="{00000000-0008-0000-0700-00000C000000}"/>
            </a:ext>
          </a:extLst>
        </xdr:cNvPr>
        <xdr:cNvCxnSpPr/>
      </xdr:nvCxnSpPr>
      <xdr:spPr>
        <a:xfrm flipV="1">
          <a:off x="942975" y="93726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48</xdr:row>
      <xdr:rowOff>57150</xdr:rowOff>
    </xdr:from>
    <xdr:to>
      <xdr:col>2</xdr:col>
      <xdr:colOff>466725</xdr:colOff>
      <xdr:row>48</xdr:row>
      <xdr:rowOff>200024</xdr:rowOff>
    </xdr:to>
    <xdr:cxnSp macro="">
      <xdr:nvCxnSpPr>
        <xdr:cNvPr id="13" name="Straight Connector 12">
          <a:extLst>
            <a:ext uri="{FF2B5EF4-FFF2-40B4-BE49-F238E27FC236}">
              <a16:creationId xmlns:a16="http://schemas.microsoft.com/office/drawing/2014/main" id="{00000000-0008-0000-0700-00000D000000}"/>
            </a:ext>
          </a:extLst>
        </xdr:cNvPr>
        <xdr:cNvCxnSpPr/>
      </xdr:nvCxnSpPr>
      <xdr:spPr>
        <a:xfrm flipV="1">
          <a:off x="942975" y="999172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42</xdr:row>
      <xdr:rowOff>66675</xdr:rowOff>
    </xdr:from>
    <xdr:to>
      <xdr:col>2</xdr:col>
      <xdr:colOff>500062</xdr:colOff>
      <xdr:row>42</xdr:row>
      <xdr:rowOff>192881</xdr:rowOff>
    </xdr:to>
    <xdr:cxnSp macro="">
      <xdr:nvCxnSpPr>
        <xdr:cNvPr id="14" name="Straight Connector 13">
          <a:extLst>
            <a:ext uri="{FF2B5EF4-FFF2-40B4-BE49-F238E27FC236}">
              <a16:creationId xmlns:a16="http://schemas.microsoft.com/office/drawing/2014/main" id="{00000000-0008-0000-0700-00000E000000}"/>
            </a:ext>
          </a:extLst>
        </xdr:cNvPr>
        <xdr:cNvCxnSpPr/>
      </xdr:nvCxnSpPr>
      <xdr:spPr>
        <a:xfrm>
          <a:off x="942975" y="87915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342900</xdr:colOff>
      <xdr:row>45</xdr:row>
      <xdr:rowOff>47625</xdr:rowOff>
    </xdr:from>
    <xdr:to>
      <xdr:col>2</xdr:col>
      <xdr:colOff>490537</xdr:colOff>
      <xdr:row>45</xdr:row>
      <xdr:rowOff>173831</xdr:rowOff>
    </xdr:to>
    <xdr:cxnSp macro="">
      <xdr:nvCxnSpPr>
        <xdr:cNvPr id="15" name="Straight Connector 14">
          <a:extLst>
            <a:ext uri="{FF2B5EF4-FFF2-40B4-BE49-F238E27FC236}">
              <a16:creationId xmlns:a16="http://schemas.microsoft.com/office/drawing/2014/main" id="{00000000-0008-0000-0700-00000F000000}"/>
            </a:ext>
          </a:extLst>
        </xdr:cNvPr>
        <xdr:cNvCxnSpPr/>
      </xdr:nvCxnSpPr>
      <xdr:spPr>
        <a:xfrm>
          <a:off x="933450" y="937260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333375</xdr:colOff>
      <xdr:row>48</xdr:row>
      <xdr:rowOff>38100</xdr:rowOff>
    </xdr:from>
    <xdr:to>
      <xdr:col>2</xdr:col>
      <xdr:colOff>481012</xdr:colOff>
      <xdr:row>48</xdr:row>
      <xdr:rowOff>164306</xdr:rowOff>
    </xdr:to>
    <xdr:cxnSp macro="">
      <xdr:nvCxnSpPr>
        <xdr:cNvPr id="16" name="Straight Connector 15">
          <a:extLst>
            <a:ext uri="{FF2B5EF4-FFF2-40B4-BE49-F238E27FC236}">
              <a16:creationId xmlns:a16="http://schemas.microsoft.com/office/drawing/2014/main" id="{00000000-0008-0000-0700-000010000000}"/>
            </a:ext>
          </a:extLst>
        </xdr:cNvPr>
        <xdr:cNvCxnSpPr/>
      </xdr:nvCxnSpPr>
      <xdr:spPr>
        <a:xfrm>
          <a:off x="923925" y="99726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370416</xdr:colOff>
      <xdr:row>19</xdr:row>
      <xdr:rowOff>42332</xdr:rowOff>
    </xdr:from>
    <xdr:to>
      <xdr:col>2</xdr:col>
      <xdr:colOff>484716</xdr:colOff>
      <xdr:row>19</xdr:row>
      <xdr:rowOff>186264</xdr:rowOff>
    </xdr:to>
    <xdr:cxnSp macro="">
      <xdr:nvCxnSpPr>
        <xdr:cNvPr id="17" name="Straight Connector 16">
          <a:extLst>
            <a:ext uri="{FF2B5EF4-FFF2-40B4-BE49-F238E27FC236}">
              <a16:creationId xmlns:a16="http://schemas.microsoft.com/office/drawing/2014/main" id="{00000000-0008-0000-0700-000011000000}"/>
            </a:ext>
          </a:extLst>
        </xdr:cNvPr>
        <xdr:cNvCxnSpPr/>
      </xdr:nvCxnSpPr>
      <xdr:spPr>
        <a:xfrm flipV="1">
          <a:off x="962025" y="4133850"/>
          <a:ext cx="11430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349250</xdr:colOff>
      <xdr:row>19</xdr:row>
      <xdr:rowOff>63498</xdr:rowOff>
    </xdr:from>
    <xdr:to>
      <xdr:col>2</xdr:col>
      <xdr:colOff>496887</xdr:colOff>
      <xdr:row>19</xdr:row>
      <xdr:rowOff>189704</xdr:rowOff>
    </xdr:to>
    <xdr:cxnSp macro="">
      <xdr:nvCxnSpPr>
        <xdr:cNvPr id="18" name="Straight Connector 17">
          <a:extLst>
            <a:ext uri="{FF2B5EF4-FFF2-40B4-BE49-F238E27FC236}">
              <a16:creationId xmlns:a16="http://schemas.microsoft.com/office/drawing/2014/main" id="{00000000-0008-0000-0700-000012000000}"/>
            </a:ext>
          </a:extLst>
        </xdr:cNvPr>
        <xdr:cNvCxnSpPr/>
      </xdr:nvCxnSpPr>
      <xdr:spPr>
        <a:xfrm>
          <a:off x="942975" y="41624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359833</xdr:colOff>
      <xdr:row>32</xdr:row>
      <xdr:rowOff>52915</xdr:rowOff>
    </xdr:from>
    <xdr:to>
      <xdr:col>2</xdr:col>
      <xdr:colOff>507470</xdr:colOff>
      <xdr:row>32</xdr:row>
      <xdr:rowOff>179121</xdr:rowOff>
    </xdr:to>
    <xdr:cxnSp macro="">
      <xdr:nvCxnSpPr>
        <xdr:cNvPr id="19" name="Straight Connector 18">
          <a:extLst>
            <a:ext uri="{FF2B5EF4-FFF2-40B4-BE49-F238E27FC236}">
              <a16:creationId xmlns:a16="http://schemas.microsoft.com/office/drawing/2014/main" id="{00000000-0008-0000-0700-000013000000}"/>
            </a:ext>
          </a:extLst>
        </xdr:cNvPr>
        <xdr:cNvCxnSpPr/>
      </xdr:nvCxnSpPr>
      <xdr:spPr>
        <a:xfrm>
          <a:off x="952500" y="677227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359833</xdr:colOff>
      <xdr:row>32</xdr:row>
      <xdr:rowOff>52915</xdr:rowOff>
    </xdr:from>
    <xdr:to>
      <xdr:col>2</xdr:col>
      <xdr:colOff>474133</xdr:colOff>
      <xdr:row>32</xdr:row>
      <xdr:rowOff>195789</xdr:rowOff>
    </xdr:to>
    <xdr:cxnSp macro="">
      <xdr:nvCxnSpPr>
        <xdr:cNvPr id="20" name="Straight Connector 19">
          <a:extLst>
            <a:ext uri="{FF2B5EF4-FFF2-40B4-BE49-F238E27FC236}">
              <a16:creationId xmlns:a16="http://schemas.microsoft.com/office/drawing/2014/main" id="{00000000-0008-0000-0700-000014000000}"/>
            </a:ext>
          </a:extLst>
        </xdr:cNvPr>
        <xdr:cNvCxnSpPr/>
      </xdr:nvCxnSpPr>
      <xdr:spPr>
        <a:xfrm flipV="1">
          <a:off x="952500" y="6772275"/>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123825</xdr:colOff>
      <xdr:row>21</xdr:row>
      <xdr:rowOff>10583</xdr:rowOff>
    </xdr:from>
    <xdr:to>
      <xdr:col>2</xdr:col>
      <xdr:colOff>232834</xdr:colOff>
      <xdr:row>22</xdr:row>
      <xdr:rowOff>0</xdr:rowOff>
    </xdr:to>
    <xdr:cxnSp macro="">
      <xdr:nvCxnSpPr>
        <xdr:cNvPr id="2" name="Straight Connector 1">
          <a:extLst>
            <a:ext uri="{FF2B5EF4-FFF2-40B4-BE49-F238E27FC236}">
              <a16:creationId xmlns:a16="http://schemas.microsoft.com/office/drawing/2014/main" id="{00000000-0008-0000-0800-000002000000}"/>
            </a:ext>
          </a:extLst>
        </xdr:cNvPr>
        <xdr:cNvCxnSpPr/>
      </xdr:nvCxnSpPr>
      <xdr:spPr>
        <a:xfrm flipV="1">
          <a:off x="809625" y="4467225"/>
          <a:ext cx="104775"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14</xdr:row>
      <xdr:rowOff>19050</xdr:rowOff>
    </xdr:from>
    <xdr:to>
      <xdr:col>2</xdr:col>
      <xdr:colOff>238125</xdr:colOff>
      <xdr:row>15</xdr:row>
      <xdr:rowOff>38100</xdr:rowOff>
    </xdr:to>
    <xdr:cxnSp macro="">
      <xdr:nvCxnSpPr>
        <xdr:cNvPr id="3" name="Straight Connector 2">
          <a:extLst>
            <a:ext uri="{FF2B5EF4-FFF2-40B4-BE49-F238E27FC236}">
              <a16:creationId xmlns:a16="http://schemas.microsoft.com/office/drawing/2014/main" id="{00000000-0008-0000-0800-000003000000}"/>
            </a:ext>
          </a:extLst>
        </xdr:cNvPr>
        <xdr:cNvCxnSpPr/>
      </xdr:nvCxnSpPr>
      <xdr:spPr>
        <a:xfrm flipV="1">
          <a:off x="809625" y="3067050"/>
          <a:ext cx="114300"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xdr:colOff>
      <xdr:row>12</xdr:row>
      <xdr:rowOff>76200</xdr:rowOff>
    </xdr:from>
    <xdr:to>
      <xdr:col>2</xdr:col>
      <xdr:colOff>252412</xdr:colOff>
      <xdr:row>13</xdr:row>
      <xdr:rowOff>2381</xdr:rowOff>
    </xdr:to>
    <xdr:cxnSp macro="">
      <xdr:nvCxnSpPr>
        <xdr:cNvPr id="4" name="Straight Connector 3">
          <a:extLst>
            <a:ext uri="{FF2B5EF4-FFF2-40B4-BE49-F238E27FC236}">
              <a16:creationId xmlns:a16="http://schemas.microsoft.com/office/drawing/2014/main" id="{00000000-0008-0000-0800-000004000000}"/>
            </a:ext>
          </a:extLst>
        </xdr:cNvPr>
        <xdr:cNvCxnSpPr/>
      </xdr:nvCxnSpPr>
      <xdr:spPr>
        <a:xfrm>
          <a:off x="790575" y="27241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14</xdr:row>
      <xdr:rowOff>57150</xdr:rowOff>
    </xdr:from>
    <xdr:to>
      <xdr:col>2</xdr:col>
      <xdr:colOff>242887</xdr:colOff>
      <xdr:row>14</xdr:row>
      <xdr:rowOff>183356</xdr:rowOff>
    </xdr:to>
    <xdr:cxnSp macro="">
      <xdr:nvCxnSpPr>
        <xdr:cNvPr id="5" name="Straight Connector 4">
          <a:extLst>
            <a:ext uri="{FF2B5EF4-FFF2-40B4-BE49-F238E27FC236}">
              <a16:creationId xmlns:a16="http://schemas.microsoft.com/office/drawing/2014/main" id="{00000000-0008-0000-0800-000005000000}"/>
            </a:ext>
          </a:extLst>
        </xdr:cNvPr>
        <xdr:cNvCxnSpPr/>
      </xdr:nvCxnSpPr>
      <xdr:spPr>
        <a:xfrm>
          <a:off x="781050" y="31051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19</xdr:row>
      <xdr:rowOff>66675</xdr:rowOff>
    </xdr:from>
    <xdr:to>
      <xdr:col>2</xdr:col>
      <xdr:colOff>228600</xdr:colOff>
      <xdr:row>20</xdr:row>
      <xdr:rowOff>0</xdr:rowOff>
    </xdr:to>
    <xdr:cxnSp macro="">
      <xdr:nvCxnSpPr>
        <xdr:cNvPr id="8" name="Straight Connector 7">
          <a:extLst>
            <a:ext uri="{FF2B5EF4-FFF2-40B4-BE49-F238E27FC236}">
              <a16:creationId xmlns:a16="http://schemas.microsoft.com/office/drawing/2014/main" id="{00000000-0008-0000-0800-000008000000}"/>
            </a:ext>
          </a:extLst>
        </xdr:cNvPr>
        <xdr:cNvCxnSpPr/>
      </xdr:nvCxnSpPr>
      <xdr:spPr>
        <a:xfrm flipV="1">
          <a:off x="819150" y="4114800"/>
          <a:ext cx="9525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31</xdr:row>
      <xdr:rowOff>66675</xdr:rowOff>
    </xdr:from>
    <xdr:to>
      <xdr:col>2</xdr:col>
      <xdr:colOff>219075</xdr:colOff>
      <xdr:row>32</xdr:row>
      <xdr:rowOff>0</xdr:rowOff>
    </xdr:to>
    <xdr:cxnSp macro="">
      <xdr:nvCxnSpPr>
        <xdr:cNvPr id="9" name="Straight Connector 8">
          <a:extLst>
            <a:ext uri="{FF2B5EF4-FFF2-40B4-BE49-F238E27FC236}">
              <a16:creationId xmlns:a16="http://schemas.microsoft.com/office/drawing/2014/main" id="{00000000-0008-0000-0800-000009000000}"/>
            </a:ext>
          </a:extLst>
        </xdr:cNvPr>
        <xdr:cNvCxnSpPr/>
      </xdr:nvCxnSpPr>
      <xdr:spPr>
        <a:xfrm flipV="1">
          <a:off x="809625" y="6877050"/>
          <a:ext cx="95250" cy="133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133350</xdr:colOff>
      <xdr:row>29</xdr:row>
      <xdr:rowOff>238125</xdr:rowOff>
    </xdr:from>
    <xdr:to>
      <xdr:col>2</xdr:col>
      <xdr:colOff>238125</xdr:colOff>
      <xdr:row>30</xdr:row>
      <xdr:rowOff>1</xdr:rowOff>
    </xdr:to>
    <xdr:cxnSp macro="">
      <xdr:nvCxnSpPr>
        <xdr:cNvPr id="10" name="Straight Connector 9">
          <a:extLst>
            <a:ext uri="{FF2B5EF4-FFF2-40B4-BE49-F238E27FC236}">
              <a16:creationId xmlns:a16="http://schemas.microsoft.com/office/drawing/2014/main" id="{00000000-0008-0000-0800-00000A000000}"/>
            </a:ext>
          </a:extLst>
        </xdr:cNvPr>
        <xdr:cNvCxnSpPr/>
      </xdr:nvCxnSpPr>
      <xdr:spPr>
        <a:xfrm flipV="1">
          <a:off x="819150" y="6457950"/>
          <a:ext cx="104775"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47</xdr:row>
      <xdr:rowOff>38100</xdr:rowOff>
    </xdr:from>
    <xdr:to>
      <xdr:col>2</xdr:col>
      <xdr:colOff>219075</xdr:colOff>
      <xdr:row>47</xdr:row>
      <xdr:rowOff>190500</xdr:rowOff>
    </xdr:to>
    <xdr:cxnSp macro="">
      <xdr:nvCxnSpPr>
        <xdr:cNvPr id="11" name="Straight Connector 10">
          <a:extLst>
            <a:ext uri="{FF2B5EF4-FFF2-40B4-BE49-F238E27FC236}">
              <a16:creationId xmlns:a16="http://schemas.microsoft.com/office/drawing/2014/main" id="{00000000-0008-0000-0800-00000B000000}"/>
            </a:ext>
          </a:extLst>
        </xdr:cNvPr>
        <xdr:cNvCxnSpPr/>
      </xdr:nvCxnSpPr>
      <xdr:spPr>
        <a:xfrm flipV="1">
          <a:off x="828675" y="10525125"/>
          <a:ext cx="7620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52</xdr:row>
      <xdr:rowOff>57150</xdr:rowOff>
    </xdr:from>
    <xdr:to>
      <xdr:col>2</xdr:col>
      <xdr:colOff>219075</xdr:colOff>
      <xdr:row>53</xdr:row>
      <xdr:rowOff>9525</xdr:rowOff>
    </xdr:to>
    <xdr:cxnSp macro="">
      <xdr:nvCxnSpPr>
        <xdr:cNvPr id="13" name="Straight Connector 12">
          <a:extLst>
            <a:ext uri="{FF2B5EF4-FFF2-40B4-BE49-F238E27FC236}">
              <a16:creationId xmlns:a16="http://schemas.microsoft.com/office/drawing/2014/main" id="{00000000-0008-0000-0800-00000D000000}"/>
            </a:ext>
          </a:extLst>
        </xdr:cNvPr>
        <xdr:cNvCxnSpPr/>
      </xdr:nvCxnSpPr>
      <xdr:spPr>
        <a:xfrm flipV="1">
          <a:off x="828675" y="11553825"/>
          <a:ext cx="76200" cy="152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12</xdr:row>
      <xdr:rowOff>38100</xdr:rowOff>
    </xdr:from>
    <xdr:to>
      <xdr:col>2</xdr:col>
      <xdr:colOff>228600</xdr:colOff>
      <xdr:row>13</xdr:row>
      <xdr:rowOff>57150</xdr:rowOff>
    </xdr:to>
    <xdr:cxnSp macro="">
      <xdr:nvCxnSpPr>
        <xdr:cNvPr id="16" name="Straight Connector 15">
          <a:extLst>
            <a:ext uri="{FF2B5EF4-FFF2-40B4-BE49-F238E27FC236}">
              <a16:creationId xmlns:a16="http://schemas.microsoft.com/office/drawing/2014/main" id="{00000000-0008-0000-0800-000010000000}"/>
            </a:ext>
          </a:extLst>
        </xdr:cNvPr>
        <xdr:cNvCxnSpPr/>
      </xdr:nvCxnSpPr>
      <xdr:spPr>
        <a:xfrm flipV="1">
          <a:off x="800100" y="2686050"/>
          <a:ext cx="114300"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29</xdr:row>
      <xdr:rowOff>200025</xdr:rowOff>
    </xdr:from>
    <xdr:to>
      <xdr:col>2</xdr:col>
      <xdr:colOff>238125</xdr:colOff>
      <xdr:row>30</xdr:row>
      <xdr:rowOff>9527</xdr:rowOff>
    </xdr:to>
    <xdr:cxnSp macro="">
      <xdr:nvCxnSpPr>
        <xdr:cNvPr id="17" name="Straight Connector 16">
          <a:extLst>
            <a:ext uri="{FF2B5EF4-FFF2-40B4-BE49-F238E27FC236}">
              <a16:creationId xmlns:a16="http://schemas.microsoft.com/office/drawing/2014/main" id="{00000000-0008-0000-0800-000011000000}"/>
            </a:ext>
          </a:extLst>
        </xdr:cNvPr>
        <xdr:cNvCxnSpPr/>
      </xdr:nvCxnSpPr>
      <xdr:spPr>
        <a:xfrm flipH="1" flipV="1">
          <a:off x="781050" y="6419850"/>
          <a:ext cx="142875"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123825</xdr:colOff>
      <xdr:row>31</xdr:row>
      <xdr:rowOff>66675</xdr:rowOff>
    </xdr:from>
    <xdr:to>
      <xdr:col>2</xdr:col>
      <xdr:colOff>238125</xdr:colOff>
      <xdr:row>32</xdr:row>
      <xdr:rowOff>47624</xdr:rowOff>
    </xdr:to>
    <xdr:cxnSp macro="">
      <xdr:nvCxnSpPr>
        <xdr:cNvPr id="19" name="Straight Connector 18">
          <a:extLst>
            <a:ext uri="{FF2B5EF4-FFF2-40B4-BE49-F238E27FC236}">
              <a16:creationId xmlns:a16="http://schemas.microsoft.com/office/drawing/2014/main" id="{00000000-0008-0000-0800-000013000000}"/>
            </a:ext>
          </a:extLst>
        </xdr:cNvPr>
        <xdr:cNvCxnSpPr/>
      </xdr:nvCxnSpPr>
      <xdr:spPr>
        <a:xfrm flipH="1" flipV="1">
          <a:off x="809625" y="6877050"/>
          <a:ext cx="114300" cy="18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47</xdr:row>
      <xdr:rowOff>38100</xdr:rowOff>
    </xdr:from>
    <xdr:to>
      <xdr:col>2</xdr:col>
      <xdr:colOff>257175</xdr:colOff>
      <xdr:row>48</xdr:row>
      <xdr:rowOff>19049</xdr:rowOff>
    </xdr:to>
    <xdr:cxnSp macro="">
      <xdr:nvCxnSpPr>
        <xdr:cNvPr id="20" name="Straight Connector 19">
          <a:extLst>
            <a:ext uri="{FF2B5EF4-FFF2-40B4-BE49-F238E27FC236}">
              <a16:creationId xmlns:a16="http://schemas.microsoft.com/office/drawing/2014/main" id="{00000000-0008-0000-0800-000014000000}"/>
            </a:ext>
          </a:extLst>
        </xdr:cNvPr>
        <xdr:cNvCxnSpPr/>
      </xdr:nvCxnSpPr>
      <xdr:spPr>
        <a:xfrm flipH="1" flipV="1">
          <a:off x="828675" y="10525125"/>
          <a:ext cx="11430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52</xdr:row>
      <xdr:rowOff>57150</xdr:rowOff>
    </xdr:from>
    <xdr:to>
      <xdr:col>2</xdr:col>
      <xdr:colOff>257175</xdr:colOff>
      <xdr:row>53</xdr:row>
      <xdr:rowOff>38099</xdr:rowOff>
    </xdr:to>
    <xdr:cxnSp macro="">
      <xdr:nvCxnSpPr>
        <xdr:cNvPr id="21" name="Straight Connector 20">
          <a:extLst>
            <a:ext uri="{FF2B5EF4-FFF2-40B4-BE49-F238E27FC236}">
              <a16:creationId xmlns:a16="http://schemas.microsoft.com/office/drawing/2014/main" id="{00000000-0008-0000-0800-000015000000}"/>
            </a:ext>
          </a:extLst>
        </xdr:cNvPr>
        <xdr:cNvCxnSpPr/>
      </xdr:nvCxnSpPr>
      <xdr:spPr>
        <a:xfrm flipH="1" flipV="1">
          <a:off x="828675" y="11553825"/>
          <a:ext cx="114300" cy="1809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124883</xdr:colOff>
      <xdr:row>19</xdr:row>
      <xdr:rowOff>78316</xdr:rowOff>
    </xdr:from>
    <xdr:to>
      <xdr:col>2</xdr:col>
      <xdr:colOff>272520</xdr:colOff>
      <xdr:row>19</xdr:row>
      <xdr:rowOff>204522</xdr:rowOff>
    </xdr:to>
    <xdr:cxnSp macro="">
      <xdr:nvCxnSpPr>
        <xdr:cNvPr id="18" name="Straight Connector 17">
          <a:extLst>
            <a:ext uri="{FF2B5EF4-FFF2-40B4-BE49-F238E27FC236}">
              <a16:creationId xmlns:a16="http://schemas.microsoft.com/office/drawing/2014/main" id="{00000000-0008-0000-0800-000012000000}"/>
            </a:ext>
          </a:extLst>
        </xdr:cNvPr>
        <xdr:cNvCxnSpPr/>
      </xdr:nvCxnSpPr>
      <xdr:spPr>
        <a:xfrm>
          <a:off x="809625" y="4124325"/>
          <a:ext cx="15240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107949</xdr:colOff>
      <xdr:row>21</xdr:row>
      <xdr:rowOff>40216</xdr:rowOff>
    </xdr:from>
    <xdr:to>
      <xdr:col>2</xdr:col>
      <xdr:colOff>255586</xdr:colOff>
      <xdr:row>21</xdr:row>
      <xdr:rowOff>166422</xdr:rowOff>
    </xdr:to>
    <xdr:cxnSp macro="">
      <xdr:nvCxnSpPr>
        <xdr:cNvPr id="22" name="Straight Connector 21">
          <a:extLst>
            <a:ext uri="{FF2B5EF4-FFF2-40B4-BE49-F238E27FC236}">
              <a16:creationId xmlns:a16="http://schemas.microsoft.com/office/drawing/2014/main" id="{00000000-0008-0000-0800-000016000000}"/>
            </a:ext>
          </a:extLst>
        </xdr:cNvPr>
        <xdr:cNvCxnSpPr/>
      </xdr:nvCxnSpPr>
      <xdr:spPr>
        <a:xfrm>
          <a:off x="790575" y="4495800"/>
          <a:ext cx="152400"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190500</xdr:colOff>
      <xdr:row>9</xdr:row>
      <xdr:rowOff>76200</xdr:rowOff>
    </xdr:from>
    <xdr:to>
      <xdr:col>2</xdr:col>
      <xdr:colOff>338137</xdr:colOff>
      <xdr:row>10</xdr:row>
      <xdr:rowOff>2381</xdr:rowOff>
    </xdr:to>
    <xdr:cxnSp macro="">
      <xdr:nvCxnSpPr>
        <xdr:cNvPr id="2" name="Straight Connector 1">
          <a:extLst>
            <a:ext uri="{FF2B5EF4-FFF2-40B4-BE49-F238E27FC236}">
              <a16:creationId xmlns:a16="http://schemas.microsoft.com/office/drawing/2014/main" id="{00000000-0008-0000-0900-000002000000}"/>
            </a:ext>
          </a:extLst>
        </xdr:cNvPr>
        <xdr:cNvCxnSpPr/>
      </xdr:nvCxnSpPr>
      <xdr:spPr>
        <a:xfrm>
          <a:off x="819150" y="2152650"/>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9</xdr:row>
      <xdr:rowOff>76200</xdr:rowOff>
    </xdr:from>
    <xdr:to>
      <xdr:col>2</xdr:col>
      <xdr:colOff>295275</xdr:colOff>
      <xdr:row>10</xdr:row>
      <xdr:rowOff>19049</xdr:rowOff>
    </xdr:to>
    <xdr:cxnSp macro="">
      <xdr:nvCxnSpPr>
        <xdr:cNvPr id="3" name="Straight Connector 2">
          <a:extLst>
            <a:ext uri="{FF2B5EF4-FFF2-40B4-BE49-F238E27FC236}">
              <a16:creationId xmlns:a16="http://schemas.microsoft.com/office/drawing/2014/main" id="{00000000-0008-0000-0900-000003000000}"/>
            </a:ext>
          </a:extLst>
        </xdr:cNvPr>
        <xdr:cNvCxnSpPr/>
      </xdr:nvCxnSpPr>
      <xdr:spPr>
        <a:xfrm flipV="1">
          <a:off x="809625" y="215265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209550</xdr:colOff>
      <xdr:row>15</xdr:row>
      <xdr:rowOff>47625</xdr:rowOff>
    </xdr:from>
    <xdr:to>
      <xdr:col>2</xdr:col>
      <xdr:colOff>323850</xdr:colOff>
      <xdr:row>15</xdr:row>
      <xdr:rowOff>190499</xdr:rowOff>
    </xdr:to>
    <xdr:cxnSp macro="">
      <xdr:nvCxnSpPr>
        <xdr:cNvPr id="4" name="Straight Connector 3">
          <a:extLst>
            <a:ext uri="{FF2B5EF4-FFF2-40B4-BE49-F238E27FC236}">
              <a16:creationId xmlns:a16="http://schemas.microsoft.com/office/drawing/2014/main" id="{00000000-0008-0000-0900-000004000000}"/>
            </a:ext>
          </a:extLst>
        </xdr:cNvPr>
        <xdr:cNvCxnSpPr/>
      </xdr:nvCxnSpPr>
      <xdr:spPr>
        <a:xfrm flipV="1">
          <a:off x="838200" y="3505200"/>
          <a:ext cx="114300" cy="142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180975</xdr:colOff>
      <xdr:row>15</xdr:row>
      <xdr:rowOff>57150</xdr:rowOff>
    </xdr:from>
    <xdr:to>
      <xdr:col>2</xdr:col>
      <xdr:colOff>328612</xdr:colOff>
      <xdr:row>15</xdr:row>
      <xdr:rowOff>183356</xdr:rowOff>
    </xdr:to>
    <xdr:cxnSp macro="">
      <xdr:nvCxnSpPr>
        <xdr:cNvPr id="5" name="Straight Connector 4">
          <a:extLst>
            <a:ext uri="{FF2B5EF4-FFF2-40B4-BE49-F238E27FC236}">
              <a16:creationId xmlns:a16="http://schemas.microsoft.com/office/drawing/2014/main" id="{00000000-0008-0000-0900-000005000000}"/>
            </a:ext>
          </a:extLst>
        </xdr:cNvPr>
        <xdr:cNvCxnSpPr/>
      </xdr:nvCxnSpPr>
      <xdr:spPr>
        <a:xfrm>
          <a:off x="809625" y="3514725"/>
          <a:ext cx="142875" cy="123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9"/>
  <sheetViews>
    <sheetView showGridLines="0" tabSelected="1" workbookViewId="0"/>
  </sheetViews>
  <sheetFormatPr defaultColWidth="9" defaultRowHeight="21" x14ac:dyDescent="0.5"/>
  <cols>
    <col min="1" max="16384" width="9" style="540"/>
  </cols>
  <sheetData>
    <row r="3" spans="1:17" ht="21.5" thickBot="1" x14ac:dyDescent="0.55000000000000004">
      <c r="A3" s="552" t="s">
        <v>1061</v>
      </c>
      <c r="B3" s="539"/>
      <c r="C3" s="539"/>
      <c r="D3" s="539"/>
      <c r="E3" s="538"/>
      <c r="F3" s="538"/>
      <c r="G3" s="538"/>
      <c r="H3" s="538"/>
      <c r="I3" s="538"/>
      <c r="J3" s="538"/>
      <c r="K3" s="538"/>
      <c r="L3" s="538"/>
      <c r="M3" s="538"/>
      <c r="N3" s="538"/>
      <c r="O3" s="552"/>
      <c r="P3" s="539"/>
      <c r="Q3" s="539"/>
    </row>
    <row r="4" spans="1:17" ht="21.5" thickTop="1" x14ac:dyDescent="0.5"/>
    <row r="5" spans="1:17" x14ac:dyDescent="0.5">
      <c r="A5" s="540" t="s">
        <v>797</v>
      </c>
    </row>
    <row r="6" spans="1:17" x14ac:dyDescent="0.5">
      <c r="A6" s="540" t="s">
        <v>798</v>
      </c>
    </row>
    <row r="7" spans="1:17" x14ac:dyDescent="0.5">
      <c r="A7" s="540" t="s">
        <v>799</v>
      </c>
    </row>
    <row r="8" spans="1:17" x14ac:dyDescent="0.5">
      <c r="A8" s="540" t="s">
        <v>800</v>
      </c>
    </row>
    <row r="9" spans="1:17" x14ac:dyDescent="0.5">
      <c r="A9" s="540" t="s">
        <v>801</v>
      </c>
    </row>
  </sheetData>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73"/>
  <sheetViews>
    <sheetView showGridLines="0" workbookViewId="0"/>
  </sheetViews>
  <sheetFormatPr defaultColWidth="11" defaultRowHeight="15.5" x14ac:dyDescent="0.35"/>
  <cols>
    <col min="1" max="2" width="4.08203125" customWidth="1"/>
    <col min="3" max="3" width="6.33203125" customWidth="1"/>
    <col min="4" max="24" width="2.58203125" customWidth="1"/>
    <col min="25" max="25" width="30.58203125" customWidth="1"/>
    <col min="26" max="38" width="2.58203125" customWidth="1"/>
    <col min="39" max="39" width="17" customWidth="1"/>
    <col min="40" max="40" width="3.58203125" customWidth="1"/>
    <col min="41" max="41" width="12" customWidth="1"/>
    <col min="43" max="43" width="14.08203125" bestFit="1" customWidth="1"/>
    <col min="44" max="44" width="14.83203125" customWidth="1"/>
    <col min="45" max="45" width="14.08203125" bestFit="1" customWidth="1"/>
  </cols>
  <sheetData>
    <row r="1" spans="1:50" ht="18" thickBot="1" x14ac:dyDescent="0.4">
      <c r="A1" s="102" t="s">
        <v>16</v>
      </c>
      <c r="B1" s="103"/>
      <c r="C1" s="103"/>
      <c r="D1" s="103"/>
      <c r="E1" s="103"/>
      <c r="F1" s="103"/>
      <c r="G1" s="103"/>
      <c r="H1" s="103"/>
      <c r="I1" s="103"/>
      <c r="J1" s="103"/>
      <c r="K1" s="103"/>
      <c r="L1" s="103"/>
      <c r="AM1" s="61"/>
    </row>
    <row r="2" spans="1:50" ht="16.5" thickTop="1" thickBot="1" x14ac:dyDescent="0.4">
      <c r="AM2" s="61"/>
      <c r="AO2" s="104" t="s">
        <v>173</v>
      </c>
      <c r="AP2" s="105"/>
      <c r="AQ2" s="105"/>
    </row>
    <row r="3" spans="1:50" ht="16" thickTop="1" x14ac:dyDescent="0.35">
      <c r="A3" s="69" t="s">
        <v>172</v>
      </c>
      <c r="AM3" s="61"/>
    </row>
    <row r="4" spans="1:50" x14ac:dyDescent="0.35">
      <c r="AM4" s="61"/>
      <c r="AO4" s="551" t="s">
        <v>1059</v>
      </c>
      <c r="AP4" s="527"/>
      <c r="AQ4" s="527"/>
      <c r="AR4" s="527"/>
      <c r="AS4" s="527"/>
      <c r="AT4" s="527"/>
      <c r="AU4" s="543"/>
      <c r="AV4" s="543"/>
    </row>
    <row r="5" spans="1:50" ht="16" thickBot="1" x14ac:dyDescent="0.4">
      <c r="AM5" s="61"/>
      <c r="AN5" s="3"/>
      <c r="AO5" s="3" t="s">
        <v>334</v>
      </c>
      <c r="AP5" s="3"/>
      <c r="AQ5" s="3"/>
      <c r="AR5" s="3"/>
      <c r="AS5" s="3"/>
      <c r="AT5" s="3"/>
    </row>
    <row r="6" spans="1:50" ht="64.5" customHeight="1" x14ac:dyDescent="0.35">
      <c r="A6" s="1" t="s">
        <v>241</v>
      </c>
      <c r="B6" s="8" t="s">
        <v>242</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61"/>
      <c r="AN6" s="3"/>
      <c r="AO6" s="557" t="s">
        <v>308</v>
      </c>
      <c r="AP6" s="131" t="s">
        <v>1000</v>
      </c>
      <c r="AQ6" s="83" t="s">
        <v>1060</v>
      </c>
    </row>
    <row r="7" spans="1:50" ht="16" thickBot="1" x14ac:dyDescent="0.4">
      <c r="A7" s="3"/>
      <c r="B7" s="3" t="s">
        <v>31</v>
      </c>
      <c r="C7" s="4"/>
      <c r="D7" s="4"/>
      <c r="E7" s="4"/>
      <c r="F7" s="4" t="s">
        <v>32</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61"/>
      <c r="AN7" s="3"/>
      <c r="AO7" s="558"/>
      <c r="AP7" s="133" t="s">
        <v>21</v>
      </c>
      <c r="AQ7" s="154">
        <v>359</v>
      </c>
    </row>
    <row r="8" spans="1:50" x14ac:dyDescent="0.35">
      <c r="A8" s="3"/>
      <c r="B8" s="3"/>
      <c r="C8" s="4"/>
      <c r="D8" s="4"/>
      <c r="E8" s="4"/>
      <c r="F8" s="4"/>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61"/>
      <c r="AN8" s="3"/>
      <c r="AO8" s="526"/>
      <c r="AP8" s="526"/>
      <c r="AQ8" s="522"/>
    </row>
    <row r="9" spans="1:50" x14ac:dyDescent="0.35">
      <c r="A9" s="3"/>
      <c r="B9" s="6"/>
      <c r="C9" s="4" t="s">
        <v>149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61"/>
      <c r="AN9" s="3"/>
    </row>
    <row r="10" spans="1:50" x14ac:dyDescent="0.35">
      <c r="A10" s="3"/>
      <c r="B10" s="5"/>
      <c r="C10" s="5" t="s">
        <v>47</v>
      </c>
      <c r="D10" s="4">
        <v>1</v>
      </c>
      <c r="E10" s="3" t="s">
        <v>21</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61"/>
      <c r="AN10" s="3"/>
      <c r="AO10" s="527" t="s">
        <v>777</v>
      </c>
      <c r="AP10" s="528"/>
      <c r="AQ10" s="528"/>
      <c r="AR10" s="528"/>
      <c r="AS10" s="528"/>
      <c r="AT10" s="528"/>
      <c r="AU10" s="528"/>
      <c r="AV10" s="543"/>
      <c r="AW10" s="543"/>
      <c r="AX10" s="543"/>
    </row>
    <row r="11" spans="1:50" x14ac:dyDescent="0.35">
      <c r="A11" s="3"/>
      <c r="B11" s="5"/>
      <c r="C11" s="5" t="s">
        <v>47</v>
      </c>
      <c r="D11" s="4">
        <v>2</v>
      </c>
      <c r="E11" s="3" t="s">
        <v>150</v>
      </c>
      <c r="F11" s="3"/>
      <c r="G11" s="3"/>
      <c r="H11" s="3"/>
      <c r="I11" s="3"/>
      <c r="J11" s="3"/>
      <c r="K11" s="3"/>
      <c r="L11" s="3"/>
      <c r="M11" s="3"/>
      <c r="N11" s="3"/>
      <c r="O11" s="3"/>
      <c r="P11" s="3"/>
      <c r="Q11" s="3"/>
      <c r="R11" s="3"/>
      <c r="S11" s="3"/>
      <c r="T11" s="3"/>
      <c r="U11" s="3"/>
      <c r="V11" s="3"/>
      <c r="W11" s="3"/>
      <c r="X11" s="3"/>
      <c r="Y11" s="3"/>
      <c r="Z11" s="3"/>
      <c r="AA11" s="3"/>
      <c r="AB11" s="3"/>
      <c r="AC11" s="3"/>
      <c r="AD11" s="100" t="s">
        <v>151</v>
      </c>
      <c r="AE11" s="100" t="s">
        <v>243</v>
      </c>
      <c r="AF11" s="3"/>
      <c r="AG11" s="100"/>
      <c r="AH11" s="3"/>
      <c r="AI11" s="3"/>
      <c r="AJ11" s="3"/>
      <c r="AK11" s="3"/>
      <c r="AL11" s="3"/>
      <c r="AM11" s="61"/>
      <c r="AN11" s="3"/>
      <c r="AO11" t="s">
        <v>778</v>
      </c>
      <c r="AP11" s="3"/>
      <c r="AQ11" s="3"/>
      <c r="AR11" s="3"/>
      <c r="AS11" s="3"/>
      <c r="AT11" s="3"/>
      <c r="AU11" s="3"/>
      <c r="AV11" s="3"/>
    </row>
    <row r="12" spans="1:50" ht="16" thickBot="1" x14ac:dyDescent="0.4">
      <c r="A12" s="3"/>
      <c r="B12" s="5"/>
      <c r="C12" s="5"/>
      <c r="D12" s="4"/>
      <c r="E12" s="3"/>
      <c r="F12" s="3"/>
      <c r="G12" s="3"/>
      <c r="H12" s="3"/>
      <c r="I12" s="3"/>
      <c r="J12" s="3"/>
      <c r="K12" s="3"/>
      <c r="L12" s="3"/>
      <c r="M12" s="3"/>
      <c r="N12" s="3"/>
      <c r="O12" s="3"/>
      <c r="P12" s="3"/>
      <c r="Q12" s="3"/>
      <c r="R12" s="3"/>
      <c r="S12" s="3"/>
      <c r="T12" s="3"/>
      <c r="U12" s="3"/>
      <c r="V12" s="3"/>
      <c r="W12" s="3"/>
      <c r="X12" s="3"/>
      <c r="Y12" s="3"/>
      <c r="Z12" s="3"/>
      <c r="AA12" s="3"/>
      <c r="AB12" s="3"/>
      <c r="AC12" s="3"/>
      <c r="AD12" s="100"/>
      <c r="AE12" s="100"/>
      <c r="AF12" s="3"/>
      <c r="AG12" s="3"/>
      <c r="AH12" s="3"/>
      <c r="AI12" s="3"/>
      <c r="AJ12" s="3"/>
      <c r="AK12" s="3"/>
      <c r="AL12" s="3"/>
      <c r="AM12" s="61"/>
      <c r="AN12" s="3"/>
      <c r="AO12" s="3" t="s">
        <v>335</v>
      </c>
      <c r="AP12" s="3"/>
      <c r="AQ12" s="3"/>
      <c r="AR12" s="3"/>
      <c r="AS12" s="3"/>
      <c r="AT12" s="3"/>
      <c r="AU12" s="3"/>
      <c r="AV12" s="3"/>
    </row>
    <row r="13" spans="1:50" ht="65.25" customHeight="1" x14ac:dyDescent="0.35">
      <c r="A13" s="1" t="s">
        <v>244</v>
      </c>
      <c r="B13" s="3" t="s">
        <v>245</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61"/>
      <c r="AN13" s="3"/>
      <c r="AO13" s="576" t="s">
        <v>308</v>
      </c>
      <c r="AP13" s="131" t="s">
        <v>1000</v>
      </c>
      <c r="AQ13" s="71" t="s">
        <v>1060</v>
      </c>
      <c r="AR13" s="115" t="s">
        <v>1005</v>
      </c>
    </row>
    <row r="14" spans="1:50" ht="16" thickBot="1" x14ac:dyDescent="0.4">
      <c r="A14" s="3"/>
      <c r="B14" s="3" t="s">
        <v>31</v>
      </c>
      <c r="C14" s="4"/>
      <c r="D14" s="4"/>
      <c r="E14" s="4"/>
      <c r="F14" s="4" t="s">
        <v>32</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61"/>
      <c r="AN14" s="3"/>
      <c r="AO14" s="577"/>
      <c r="AP14" s="72" t="s">
        <v>21</v>
      </c>
      <c r="AQ14" s="155">
        <v>359</v>
      </c>
      <c r="AR14" s="156">
        <v>265</v>
      </c>
    </row>
    <row r="15" spans="1:50" x14ac:dyDescent="0.35">
      <c r="A15" s="3"/>
      <c r="B15" s="4" t="s">
        <v>74</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4"/>
      <c r="AF15" s="4"/>
      <c r="AG15" s="4"/>
      <c r="AH15" s="4"/>
      <c r="AI15" s="4"/>
      <c r="AJ15" s="9" t="s">
        <v>246</v>
      </c>
      <c r="AK15" s="3"/>
      <c r="AM15" s="61"/>
      <c r="AN15" s="3"/>
    </row>
    <row r="16" spans="1:50" x14ac:dyDescent="0.35">
      <c r="A16" s="3"/>
      <c r="B16" s="5"/>
      <c r="C16" s="5" t="s">
        <v>47</v>
      </c>
      <c r="D16" s="4">
        <v>1</v>
      </c>
      <c r="E16" s="3" t="s">
        <v>247</v>
      </c>
      <c r="F16" s="3"/>
      <c r="G16" s="3"/>
      <c r="H16" s="3"/>
      <c r="I16" s="3"/>
      <c r="J16" s="3"/>
      <c r="K16" s="3"/>
      <c r="L16" s="3"/>
      <c r="M16" s="3"/>
      <c r="N16" s="3"/>
      <c r="O16" s="3"/>
      <c r="P16" s="3"/>
      <c r="Q16" s="3"/>
      <c r="R16" s="4"/>
      <c r="S16" s="4"/>
      <c r="T16" s="4" t="s">
        <v>48</v>
      </c>
      <c r="U16" s="4" t="s">
        <v>48</v>
      </c>
      <c r="V16" s="4" t="s">
        <v>48</v>
      </c>
      <c r="W16" s="4" t="s">
        <v>48</v>
      </c>
      <c r="X16" s="4" t="s">
        <v>48</v>
      </c>
      <c r="Y16" s="4" t="s">
        <v>48</v>
      </c>
      <c r="Z16" s="4" t="s">
        <v>48</v>
      </c>
      <c r="AA16" s="4" t="s">
        <v>48</v>
      </c>
      <c r="AB16" s="4" t="s">
        <v>48</v>
      </c>
      <c r="AC16" s="4" t="s">
        <v>48</v>
      </c>
      <c r="AD16" s="18"/>
      <c r="AE16" s="163">
        <v>3</v>
      </c>
      <c r="AF16" s="163">
        <v>5</v>
      </c>
      <c r="AG16" s="163">
        <v>9</v>
      </c>
      <c r="AH16" s="164" t="s">
        <v>48</v>
      </c>
      <c r="AI16" s="163">
        <v>0</v>
      </c>
      <c r="AJ16" s="163">
        <v>0</v>
      </c>
      <c r="AK16" s="4"/>
      <c r="AM16" s="61"/>
      <c r="AN16" s="3"/>
      <c r="AO16" s="3"/>
      <c r="AP16" s="3"/>
    </row>
    <row r="17" spans="1:45" x14ac:dyDescent="0.35">
      <c r="A17" s="3"/>
      <c r="B17" s="5"/>
      <c r="C17" s="5" t="s">
        <v>47</v>
      </c>
      <c r="D17" s="4">
        <v>2</v>
      </c>
      <c r="E17" s="3" t="s">
        <v>248</v>
      </c>
      <c r="F17" s="3"/>
      <c r="G17" s="3"/>
      <c r="H17" s="3"/>
      <c r="I17" s="3"/>
      <c r="J17" s="3"/>
      <c r="K17" s="3"/>
      <c r="L17" s="3"/>
      <c r="M17" s="3"/>
      <c r="N17" s="3"/>
      <c r="O17" s="3"/>
      <c r="P17" s="3"/>
      <c r="Q17" s="3"/>
      <c r="R17" s="3"/>
      <c r="S17" s="3"/>
      <c r="T17" s="3"/>
      <c r="U17" s="3"/>
      <c r="V17" s="3"/>
      <c r="W17" s="3"/>
      <c r="X17" s="3"/>
      <c r="Y17" s="4"/>
      <c r="Z17" s="4"/>
      <c r="AA17" s="4"/>
      <c r="AB17" s="4" t="s">
        <v>48</v>
      </c>
      <c r="AC17" s="4" t="s">
        <v>48</v>
      </c>
      <c r="AD17" s="18"/>
      <c r="AE17" s="18"/>
      <c r="AF17" s="18"/>
      <c r="AG17" s="18"/>
      <c r="AH17" s="153" t="s">
        <v>48</v>
      </c>
      <c r="AI17" s="18"/>
      <c r="AJ17" s="18"/>
      <c r="AK17" s="4"/>
      <c r="AM17" s="61"/>
      <c r="AN17" s="3"/>
      <c r="AO17" s="3"/>
      <c r="AP17" s="3"/>
    </row>
    <row r="18" spans="1:45" x14ac:dyDescent="0.35">
      <c r="A18" s="3"/>
      <c r="B18" s="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M18" s="61"/>
      <c r="AN18" s="3"/>
      <c r="AO18" s="528" t="s">
        <v>193</v>
      </c>
      <c r="AP18" s="527"/>
      <c r="AQ18" s="528"/>
      <c r="AR18" s="528"/>
      <c r="AS18" s="528"/>
    </row>
    <row r="19" spans="1:45" x14ac:dyDescent="0.35">
      <c r="AM19" s="61"/>
      <c r="AN19" s="3"/>
      <c r="AO19" s="120" t="s">
        <v>250</v>
      </c>
      <c r="AP19" s="3"/>
    </row>
    <row r="20" spans="1:45" x14ac:dyDescent="0.35">
      <c r="B20" s="162" t="s">
        <v>254</v>
      </c>
      <c r="AM20" s="61"/>
      <c r="AN20" s="3"/>
      <c r="AO20" s="76" t="s">
        <v>251</v>
      </c>
      <c r="AP20" s="3"/>
    </row>
    <row r="21" spans="1:45" x14ac:dyDescent="0.35">
      <c r="AM21" s="61"/>
      <c r="AO21" s="77" t="s">
        <v>252</v>
      </c>
    </row>
    <row r="22" spans="1:45" ht="16" thickBot="1" x14ac:dyDescent="0.4">
      <c r="AM22" s="130"/>
      <c r="AO22" s="3" t="s">
        <v>336</v>
      </c>
    </row>
    <row r="23" spans="1:45" ht="68.25" customHeight="1" x14ac:dyDescent="0.35">
      <c r="A23" s="127"/>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8"/>
      <c r="AB23" s="127"/>
      <c r="AC23" s="127"/>
      <c r="AD23" s="127"/>
      <c r="AE23" s="127"/>
      <c r="AF23" s="127"/>
      <c r="AG23" s="127"/>
      <c r="AH23" s="127"/>
      <c r="AI23" s="127"/>
      <c r="AJ23" s="127"/>
      <c r="AK23" s="127"/>
      <c r="AL23" s="127"/>
      <c r="AM23" s="61"/>
      <c r="AO23" s="132" t="s">
        <v>2</v>
      </c>
      <c r="AP23" s="131" t="s">
        <v>249</v>
      </c>
      <c r="AQ23" s="71" t="s">
        <v>1060</v>
      </c>
      <c r="AR23" s="131" t="s">
        <v>355</v>
      </c>
      <c r="AS23" s="115" t="s">
        <v>3</v>
      </c>
    </row>
    <row r="24" spans="1:45" x14ac:dyDescent="0.35">
      <c r="A24" s="39" t="s">
        <v>110</v>
      </c>
      <c r="B24" s="7" t="s">
        <v>111</v>
      </c>
      <c r="C24" s="13"/>
      <c r="D24" s="13"/>
      <c r="E24" s="13"/>
      <c r="F24" s="45"/>
      <c r="G24" s="45"/>
      <c r="H24" s="45"/>
      <c r="I24" s="45"/>
      <c r="J24" s="13"/>
      <c r="K24" s="13"/>
      <c r="L24" s="13"/>
      <c r="M24" s="13"/>
      <c r="N24" s="13"/>
      <c r="O24" s="45"/>
      <c r="AM24" s="61"/>
      <c r="AO24" s="116">
        <v>1</v>
      </c>
      <c r="AP24" s="114" t="s">
        <v>21</v>
      </c>
      <c r="AQ24" s="214">
        <v>359</v>
      </c>
      <c r="AR24" s="266">
        <v>265</v>
      </c>
      <c r="AS24" s="159" t="s">
        <v>1006</v>
      </c>
    </row>
    <row r="25" spans="1:45" ht="15.75" customHeight="1" x14ac:dyDescent="0.35">
      <c r="A25" s="3"/>
      <c r="B25" s="10"/>
      <c r="C25" s="7" t="s">
        <v>31</v>
      </c>
      <c r="D25" s="13" t="s">
        <v>32</v>
      </c>
      <c r="E25" s="13"/>
      <c r="F25" s="13"/>
      <c r="G25" s="45"/>
      <c r="H25" s="45"/>
      <c r="I25" s="45"/>
      <c r="J25" s="45"/>
      <c r="K25" s="13"/>
      <c r="L25" s="13"/>
      <c r="M25" s="13"/>
      <c r="N25" s="13"/>
      <c r="O25" s="13"/>
      <c r="P25" s="45"/>
      <c r="AM25" s="61"/>
      <c r="AO25" s="267">
        <v>2</v>
      </c>
      <c r="AP25" s="114" t="s">
        <v>21</v>
      </c>
      <c r="AQ25" s="266">
        <v>179</v>
      </c>
      <c r="AR25" s="266">
        <v>265</v>
      </c>
      <c r="AS25" s="169" t="s">
        <v>8</v>
      </c>
    </row>
    <row r="26" spans="1:45" x14ac:dyDescent="0.35">
      <c r="A26" s="3"/>
      <c r="B26" s="43"/>
      <c r="C26" s="44"/>
      <c r="D26" s="4" t="s">
        <v>74</v>
      </c>
      <c r="E26" s="13"/>
      <c r="F26" s="13"/>
      <c r="G26" s="45"/>
      <c r="H26" s="45"/>
      <c r="I26" s="45"/>
      <c r="J26" s="45"/>
      <c r="K26" s="13"/>
      <c r="L26" s="13"/>
      <c r="M26" s="13"/>
      <c r="N26" s="13"/>
      <c r="O26" s="45"/>
      <c r="P26" s="45"/>
      <c r="AM26" s="61"/>
      <c r="AO26" s="116">
        <v>3</v>
      </c>
      <c r="AP26" s="114" t="s">
        <v>21</v>
      </c>
      <c r="AQ26" s="266">
        <v>480</v>
      </c>
      <c r="AR26" s="266">
        <v>265</v>
      </c>
      <c r="AS26" s="159" t="s">
        <v>1006</v>
      </c>
    </row>
    <row r="27" spans="1:45" x14ac:dyDescent="0.35">
      <c r="AM27" s="61"/>
      <c r="AO27" s="267">
        <v>4</v>
      </c>
      <c r="AP27" s="266" t="s">
        <v>1001</v>
      </c>
      <c r="AQ27" s="266"/>
      <c r="AR27" s="266"/>
      <c r="AS27" s="159" t="s">
        <v>1006</v>
      </c>
    </row>
    <row r="28" spans="1:45" x14ac:dyDescent="0.35">
      <c r="A28" s="19"/>
      <c r="C28" s="43"/>
      <c r="D28" s="44"/>
      <c r="E28" s="13"/>
      <c r="F28" s="13"/>
      <c r="G28" s="13"/>
      <c r="Z28" s="42" t="s">
        <v>103</v>
      </c>
      <c r="AA28" s="4"/>
      <c r="AB28" s="4"/>
      <c r="AC28" s="4"/>
      <c r="AD28" s="4"/>
      <c r="AE28" s="4"/>
      <c r="AF28" s="4"/>
      <c r="AG28" s="42" t="s">
        <v>104</v>
      </c>
      <c r="AM28" s="61"/>
      <c r="AO28" s="116">
        <v>5</v>
      </c>
      <c r="AP28" s="114" t="s">
        <v>21</v>
      </c>
      <c r="AQ28" s="266">
        <v>265</v>
      </c>
      <c r="AR28" s="266">
        <v>265</v>
      </c>
      <c r="AS28" s="160" t="s">
        <v>1007</v>
      </c>
    </row>
    <row r="29" spans="1:45" ht="15.75" customHeight="1" x14ac:dyDescent="0.35">
      <c r="C29" s="45" t="s">
        <v>47</v>
      </c>
      <c r="D29" s="45" t="s">
        <v>112</v>
      </c>
      <c r="E29" s="13" t="s">
        <v>113</v>
      </c>
      <c r="G29" s="13"/>
      <c r="Z29" s="46"/>
      <c r="AA29" s="46"/>
      <c r="AB29" s="46"/>
      <c r="AC29" s="47" t="s">
        <v>48</v>
      </c>
      <c r="AD29" s="46"/>
      <c r="AE29" s="46"/>
      <c r="AG29" s="46"/>
      <c r="AH29" s="46"/>
      <c r="AM29" s="61"/>
      <c r="AO29" s="267">
        <v>6</v>
      </c>
      <c r="AP29" s="114" t="s">
        <v>21</v>
      </c>
      <c r="AQ29" s="266">
        <v>180</v>
      </c>
      <c r="AR29" s="266">
        <v>265</v>
      </c>
      <c r="AS29" s="169" t="s">
        <v>8</v>
      </c>
    </row>
    <row r="30" spans="1:45" x14ac:dyDescent="0.35">
      <c r="C30" s="45" t="s">
        <v>47</v>
      </c>
      <c r="D30" s="45" t="s">
        <v>114</v>
      </c>
      <c r="E30" s="13" t="s">
        <v>115</v>
      </c>
      <c r="G30" s="13"/>
      <c r="Z30" s="46"/>
      <c r="AA30" s="46"/>
      <c r="AB30" s="46"/>
      <c r="AC30" s="47" t="s">
        <v>48</v>
      </c>
      <c r="AD30" s="46"/>
      <c r="AE30" s="46"/>
      <c r="AG30" s="46"/>
      <c r="AH30" s="46"/>
      <c r="AM30" s="61"/>
      <c r="AO30" s="116">
        <v>7</v>
      </c>
      <c r="AP30" s="114" t="s">
        <v>150</v>
      </c>
      <c r="AQ30" s="266"/>
      <c r="AR30" s="266"/>
      <c r="AS30" s="159" t="s">
        <v>1006</v>
      </c>
    </row>
    <row r="31" spans="1:45" x14ac:dyDescent="0.35">
      <c r="C31" s="45" t="s">
        <v>47</v>
      </c>
      <c r="D31" s="45">
        <v>2</v>
      </c>
      <c r="E31" s="13" t="s">
        <v>116</v>
      </c>
      <c r="G31" s="13"/>
      <c r="Z31" s="46"/>
      <c r="AA31" s="46"/>
      <c r="AB31" s="46"/>
      <c r="AC31" s="47" t="s">
        <v>48</v>
      </c>
      <c r="AD31" s="46"/>
      <c r="AE31" s="46"/>
      <c r="AG31" s="46"/>
      <c r="AH31" s="46"/>
      <c r="AM31" s="61"/>
      <c r="AO31" s="267">
        <v>8</v>
      </c>
      <c r="AP31" s="114" t="s">
        <v>21</v>
      </c>
      <c r="AQ31" s="266">
        <v>360</v>
      </c>
      <c r="AR31" s="266">
        <v>265</v>
      </c>
      <c r="AS31" s="159" t="s">
        <v>1006</v>
      </c>
    </row>
    <row r="32" spans="1:45" x14ac:dyDescent="0.35">
      <c r="C32" s="45" t="s">
        <v>47</v>
      </c>
      <c r="D32" s="45">
        <v>3</v>
      </c>
      <c r="E32" s="13" t="s">
        <v>117</v>
      </c>
      <c r="G32" s="13"/>
      <c r="Z32" s="46"/>
      <c r="AA32" s="46"/>
      <c r="AB32" s="98">
        <v>3</v>
      </c>
      <c r="AC32" s="97" t="s">
        <v>48</v>
      </c>
      <c r="AD32" s="98">
        <v>0</v>
      </c>
      <c r="AE32" s="98">
        <v>0</v>
      </c>
      <c r="AG32" s="46" t="s">
        <v>92</v>
      </c>
      <c r="AH32" s="46" t="s">
        <v>93</v>
      </c>
      <c r="AM32" s="61"/>
      <c r="AO32" s="116">
        <v>9</v>
      </c>
      <c r="AP32" s="114" t="s">
        <v>21</v>
      </c>
      <c r="AQ32" s="266">
        <v>500</v>
      </c>
      <c r="AR32" s="266">
        <v>265</v>
      </c>
      <c r="AS32" s="159" t="s">
        <v>1006</v>
      </c>
    </row>
    <row r="33" spans="1:48" ht="16" thickBot="1" x14ac:dyDescent="0.4">
      <c r="C33" s="45" t="s">
        <v>47</v>
      </c>
      <c r="D33" s="45">
        <v>4</v>
      </c>
      <c r="E33" s="13" t="s">
        <v>118</v>
      </c>
      <c r="G33" s="13"/>
      <c r="Z33" s="46"/>
      <c r="AA33" s="46"/>
      <c r="AB33" s="46"/>
      <c r="AC33" s="47" t="s">
        <v>48</v>
      </c>
      <c r="AD33" s="46"/>
      <c r="AE33" s="46"/>
      <c r="AG33" s="46"/>
      <c r="AH33" s="46"/>
      <c r="AM33" s="61"/>
      <c r="AO33" s="268">
        <v>10</v>
      </c>
      <c r="AP33" s="72" t="s">
        <v>21</v>
      </c>
      <c r="AQ33" s="269">
        <v>260</v>
      </c>
      <c r="AR33" s="269">
        <v>265</v>
      </c>
      <c r="AS33" s="158" t="s">
        <v>1008</v>
      </c>
    </row>
    <row r="34" spans="1:48" x14ac:dyDescent="0.35">
      <c r="C34" s="45" t="s">
        <v>47</v>
      </c>
      <c r="D34" s="45" t="s">
        <v>119</v>
      </c>
      <c r="E34" s="13" t="s">
        <v>120</v>
      </c>
      <c r="G34" s="13"/>
      <c r="Z34" s="46"/>
      <c r="AA34" s="46"/>
      <c r="AB34" s="98">
        <v>6</v>
      </c>
      <c r="AC34" s="97" t="s">
        <v>48</v>
      </c>
      <c r="AD34" s="98">
        <v>0</v>
      </c>
      <c r="AE34" s="98">
        <v>0</v>
      </c>
      <c r="AG34" s="46" t="s">
        <v>92</v>
      </c>
      <c r="AH34" s="46" t="s">
        <v>93</v>
      </c>
      <c r="AM34" s="61"/>
    </row>
    <row r="35" spans="1:48" x14ac:dyDescent="0.35">
      <c r="C35" s="45" t="s">
        <v>47</v>
      </c>
      <c r="D35" s="45" t="s">
        <v>121</v>
      </c>
      <c r="E35" s="13" t="s">
        <v>122</v>
      </c>
      <c r="G35" s="13"/>
      <c r="Z35" s="46"/>
      <c r="AA35" s="46"/>
      <c r="AB35" s="46"/>
      <c r="AC35" s="47" t="s">
        <v>48</v>
      </c>
      <c r="AD35" s="46"/>
      <c r="AE35" s="46"/>
      <c r="AG35" s="46"/>
      <c r="AH35" s="46"/>
      <c r="AM35" s="61"/>
    </row>
    <row r="36" spans="1:48" x14ac:dyDescent="0.35">
      <c r="C36" s="45" t="s">
        <v>47</v>
      </c>
      <c r="D36" s="45">
        <v>6</v>
      </c>
      <c r="E36" s="13" t="s">
        <v>123</v>
      </c>
      <c r="G36" s="13"/>
      <c r="Z36" s="46"/>
      <c r="AA36" s="46"/>
      <c r="AB36" s="46"/>
      <c r="AC36" s="47" t="s">
        <v>48</v>
      </c>
      <c r="AD36" s="46"/>
      <c r="AE36" s="46"/>
      <c r="AG36" s="46"/>
      <c r="AH36" s="46"/>
      <c r="AM36" s="61"/>
      <c r="AO36" s="528" t="s">
        <v>194</v>
      </c>
      <c r="AP36" s="528"/>
      <c r="AQ36" s="528"/>
      <c r="AR36" s="528"/>
      <c r="AS36" s="528"/>
      <c r="AT36" s="528"/>
      <c r="AU36" s="528"/>
      <c r="AV36" s="543"/>
    </row>
    <row r="37" spans="1:48" x14ac:dyDescent="0.35">
      <c r="C37" s="45"/>
      <c r="D37" s="45"/>
      <c r="E37" s="13"/>
      <c r="Y37" s="11" t="s">
        <v>126</v>
      </c>
      <c r="Z37" s="46"/>
      <c r="AA37" s="46"/>
      <c r="AB37" s="46">
        <v>9</v>
      </c>
      <c r="AC37" s="47" t="s">
        <v>48</v>
      </c>
      <c r="AD37" s="46">
        <v>0</v>
      </c>
      <c r="AE37" s="46">
        <v>0</v>
      </c>
      <c r="AG37" s="46" t="s">
        <v>92</v>
      </c>
      <c r="AH37" s="46" t="s">
        <v>93</v>
      </c>
      <c r="AM37" s="61"/>
      <c r="AO37" t="s">
        <v>761</v>
      </c>
    </row>
    <row r="38" spans="1:48" x14ac:dyDescent="0.35">
      <c r="C38" s="45"/>
      <c r="D38" s="45"/>
      <c r="E38" s="13"/>
      <c r="G38" s="13"/>
      <c r="Z38" s="13"/>
      <c r="AA38" s="13"/>
      <c r="AB38" s="13"/>
      <c r="AC38" s="13"/>
      <c r="AD38" s="13"/>
      <c r="AE38" s="13"/>
      <c r="AG38" s="13"/>
      <c r="AH38" s="13"/>
      <c r="AM38" s="61"/>
      <c r="AO38" s="548" t="s">
        <v>1056</v>
      </c>
    </row>
    <row r="39" spans="1:48" ht="16" thickBot="1" x14ac:dyDescent="0.4">
      <c r="AM39" s="61"/>
      <c r="AO39" s="3" t="s">
        <v>337</v>
      </c>
    </row>
    <row r="40" spans="1:48" ht="43.5" x14ac:dyDescent="0.35">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130"/>
      <c r="AO40" s="70" t="s">
        <v>2</v>
      </c>
      <c r="AP40" s="71" t="s">
        <v>184</v>
      </c>
      <c r="AQ40" s="149" t="s">
        <v>3</v>
      </c>
    </row>
    <row r="41" spans="1:48" ht="15.75" customHeight="1" x14ac:dyDescent="0.35">
      <c r="AM41" s="61"/>
      <c r="AO41" s="116">
        <v>1</v>
      </c>
      <c r="AP41" s="114">
        <v>9</v>
      </c>
      <c r="AQ41" s="159" t="s">
        <v>1002</v>
      </c>
    </row>
    <row r="42" spans="1:48" x14ac:dyDescent="0.35">
      <c r="AM42" s="61"/>
      <c r="AO42" s="116">
        <v>2</v>
      </c>
      <c r="AP42" s="114">
        <v>15</v>
      </c>
      <c r="AQ42" s="161" t="s">
        <v>8</v>
      </c>
    </row>
    <row r="43" spans="1:48" ht="15.75" customHeight="1" x14ac:dyDescent="0.35">
      <c r="AM43" s="61"/>
      <c r="AO43" s="116">
        <v>3</v>
      </c>
      <c r="AP43" s="114">
        <v>20</v>
      </c>
      <c r="AQ43" s="159" t="s">
        <v>1002</v>
      </c>
    </row>
    <row r="44" spans="1:48" ht="15.75" customHeight="1" x14ac:dyDescent="0.35">
      <c r="AM44" s="61"/>
      <c r="AO44" s="116">
        <v>4</v>
      </c>
      <c r="AP44" s="114">
        <v>14</v>
      </c>
      <c r="AQ44" s="159" t="s">
        <v>1002</v>
      </c>
    </row>
    <row r="45" spans="1:48" x14ac:dyDescent="0.35">
      <c r="AM45" s="61"/>
      <c r="AO45" s="116">
        <v>5</v>
      </c>
      <c r="AP45" s="114">
        <v>2</v>
      </c>
      <c r="AQ45" s="160" t="s">
        <v>1003</v>
      </c>
    </row>
    <row r="46" spans="1:48" ht="15.75" customHeight="1" x14ac:dyDescent="0.35">
      <c r="AM46" s="61"/>
      <c r="AO46" s="116">
        <v>6</v>
      </c>
      <c r="AP46" s="114">
        <v>17</v>
      </c>
      <c r="AQ46" s="161" t="s">
        <v>8</v>
      </c>
    </row>
    <row r="47" spans="1:48" ht="15.75" customHeight="1" x14ac:dyDescent="0.35">
      <c r="AM47" s="61"/>
      <c r="AO47" s="116">
        <v>7</v>
      </c>
      <c r="AP47" s="114">
        <v>3</v>
      </c>
      <c r="AQ47" s="159" t="s">
        <v>1002</v>
      </c>
    </row>
    <row r="48" spans="1:48" ht="15.75" customHeight="1" x14ac:dyDescent="0.35">
      <c r="AM48" s="61"/>
      <c r="AO48" s="116">
        <v>8</v>
      </c>
      <c r="AP48" s="114">
        <v>23</v>
      </c>
      <c r="AQ48" s="159" t="s">
        <v>1002</v>
      </c>
    </row>
    <row r="49" spans="39:49" x14ac:dyDescent="0.35">
      <c r="AM49" s="61"/>
      <c r="AO49" s="116">
        <v>9</v>
      </c>
      <c r="AP49" s="114">
        <v>8</v>
      </c>
      <c r="AQ49" s="159" t="s">
        <v>1002</v>
      </c>
    </row>
    <row r="50" spans="39:49" ht="16" thickBot="1" x14ac:dyDescent="0.4">
      <c r="AM50" s="61"/>
      <c r="AO50" s="118">
        <v>10</v>
      </c>
      <c r="AP50" s="72">
        <v>2</v>
      </c>
      <c r="AQ50" s="158" t="s">
        <v>1004</v>
      </c>
    </row>
    <row r="51" spans="39:49" x14ac:dyDescent="0.35">
      <c r="AM51" s="61"/>
    </row>
    <row r="52" spans="39:49" x14ac:dyDescent="0.35">
      <c r="AM52" s="61"/>
    </row>
    <row r="53" spans="39:49" x14ac:dyDescent="0.35">
      <c r="AM53" s="61"/>
    </row>
    <row r="54" spans="39:49" x14ac:dyDescent="0.35">
      <c r="AM54" s="61"/>
      <c r="AO54" s="528" t="s">
        <v>253</v>
      </c>
      <c r="AP54" s="528"/>
      <c r="AQ54" s="528"/>
      <c r="AR54" s="528"/>
      <c r="AS54" s="528"/>
      <c r="AT54" s="528"/>
      <c r="AU54" s="528"/>
      <c r="AV54" s="528"/>
      <c r="AW54" s="543"/>
    </row>
    <row r="55" spans="39:49" ht="16" thickBot="1" x14ac:dyDescent="0.4">
      <c r="AM55" s="61"/>
      <c r="AO55" s="3" t="s">
        <v>338</v>
      </c>
    </row>
    <row r="56" spans="39:49" ht="43.5" x14ac:dyDescent="0.35">
      <c r="AM56" s="61"/>
      <c r="AO56" s="70" t="s">
        <v>3</v>
      </c>
      <c r="AP56" s="71" t="s">
        <v>184</v>
      </c>
      <c r="AQ56" s="149" t="s">
        <v>7</v>
      </c>
    </row>
    <row r="57" spans="39:49" x14ac:dyDescent="0.35">
      <c r="AM57" s="61"/>
      <c r="AO57" s="91" t="s">
        <v>4</v>
      </c>
      <c r="AP57" s="78">
        <f>AP41+AP43+AP44+AP47+AP48+AP49</f>
        <v>77</v>
      </c>
      <c r="AQ57" s="85">
        <f>AP57/$AP$60</f>
        <v>0.68141592920353977</v>
      </c>
    </row>
    <row r="58" spans="39:49" x14ac:dyDescent="0.35">
      <c r="AM58" s="61"/>
      <c r="AO58" s="92" t="s">
        <v>5</v>
      </c>
      <c r="AP58" s="86">
        <f>AP45</f>
        <v>2</v>
      </c>
      <c r="AQ58" s="122">
        <f t="shared" ref="AQ58:AQ60" si="0">AP58/$AP$60</f>
        <v>1.7699115044247787E-2</v>
      </c>
    </row>
    <row r="59" spans="39:49" x14ac:dyDescent="0.35">
      <c r="AM59" s="61"/>
      <c r="AO59" s="93" t="s">
        <v>8</v>
      </c>
      <c r="AP59" s="81">
        <f>AP42+AP46+AP50</f>
        <v>34</v>
      </c>
      <c r="AQ59" s="88">
        <f t="shared" si="0"/>
        <v>0.30088495575221241</v>
      </c>
    </row>
    <row r="60" spans="39:49" ht="16" thickBot="1" x14ac:dyDescent="0.4">
      <c r="AM60" s="61"/>
      <c r="AO60" s="94" t="s">
        <v>9</v>
      </c>
      <c r="AP60" s="89">
        <f>SUM(AP57:AP59)</f>
        <v>113</v>
      </c>
      <c r="AQ60" s="90">
        <f t="shared" si="0"/>
        <v>1</v>
      </c>
    </row>
    <row r="61" spans="39:49" x14ac:dyDescent="0.35">
      <c r="AM61" s="61"/>
    </row>
    <row r="62" spans="39:49" x14ac:dyDescent="0.35">
      <c r="AM62" s="61"/>
    </row>
    <row r="63" spans="39:49" x14ac:dyDescent="0.35">
      <c r="AM63" s="61"/>
    </row>
    <row r="64" spans="39:49" x14ac:dyDescent="0.35">
      <c r="AM64" s="61"/>
    </row>
    <row r="65" spans="39:39" x14ac:dyDescent="0.35">
      <c r="AM65" s="61"/>
    </row>
    <row r="66" spans="39:39" x14ac:dyDescent="0.35">
      <c r="AM66" s="61"/>
    </row>
    <row r="67" spans="39:39" x14ac:dyDescent="0.35">
      <c r="AM67" s="61"/>
    </row>
    <row r="68" spans="39:39" x14ac:dyDescent="0.35">
      <c r="AM68" s="61"/>
    </row>
    <row r="69" spans="39:39" x14ac:dyDescent="0.35">
      <c r="AM69" s="61"/>
    </row>
    <row r="70" spans="39:39" x14ac:dyDescent="0.35">
      <c r="AM70" s="61"/>
    </row>
    <row r="71" spans="39:39" x14ac:dyDescent="0.35">
      <c r="AM71" s="61"/>
    </row>
    <row r="72" spans="39:39" x14ac:dyDescent="0.35">
      <c r="AM72" s="61"/>
    </row>
    <row r="73" spans="39:39" x14ac:dyDescent="0.35">
      <c r="AM73" s="61"/>
    </row>
  </sheetData>
  <mergeCells count="2">
    <mergeCell ref="AO6:AO7"/>
    <mergeCell ref="AO13:AO14"/>
  </mergeCell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F354"/>
  <sheetViews>
    <sheetView showGridLines="0" workbookViewId="0"/>
  </sheetViews>
  <sheetFormatPr defaultColWidth="11" defaultRowHeight="15.5" x14ac:dyDescent="0.35"/>
  <cols>
    <col min="1" max="1" width="3.5" customWidth="1"/>
    <col min="2" max="2" width="3.08203125" customWidth="1"/>
    <col min="3" max="3" width="5" customWidth="1"/>
    <col min="4" max="47" width="2.58203125" customWidth="1"/>
    <col min="48" max="49" width="7.08203125" customWidth="1"/>
    <col min="50" max="50" width="49.25" customWidth="1"/>
    <col min="51" max="51" width="7.08203125" customWidth="1"/>
    <col min="52" max="52" width="14.08203125" customWidth="1"/>
    <col min="53" max="53" width="12" customWidth="1"/>
    <col min="54" max="55" width="13.33203125" customWidth="1"/>
    <col min="56" max="56" width="10.83203125" customWidth="1"/>
    <col min="57" max="59" width="10.58203125" bestFit="1" customWidth="1"/>
    <col min="60" max="60" width="11.58203125" customWidth="1"/>
    <col min="61" max="63" width="7.08203125" customWidth="1"/>
  </cols>
  <sheetData>
    <row r="1" spans="1:60" ht="18" thickBot="1" x14ac:dyDescent="0.4">
      <c r="A1" s="102" t="s">
        <v>17</v>
      </c>
      <c r="B1" s="103"/>
      <c r="C1" s="103"/>
      <c r="D1" s="103"/>
      <c r="E1" s="103"/>
      <c r="F1" s="103"/>
      <c r="G1" s="103"/>
      <c r="H1" s="103"/>
      <c r="I1" s="103"/>
      <c r="J1" s="103"/>
      <c r="K1" s="103"/>
      <c r="L1" s="103"/>
      <c r="AX1" s="61"/>
    </row>
    <row r="2" spans="1:60" ht="16.5" thickTop="1" thickBot="1" x14ac:dyDescent="0.4">
      <c r="AX2" s="61"/>
      <c r="AZ2" s="104" t="s">
        <v>173</v>
      </c>
      <c r="BA2" s="105"/>
      <c r="BB2" s="105"/>
    </row>
    <row r="3" spans="1:60" ht="16" thickTop="1" x14ac:dyDescent="0.35">
      <c r="A3" s="69" t="s">
        <v>172</v>
      </c>
      <c r="AX3" s="61"/>
    </row>
    <row r="4" spans="1:60" x14ac:dyDescent="0.35">
      <c r="AX4" s="61"/>
      <c r="AZ4" s="527" t="s">
        <v>553</v>
      </c>
      <c r="BA4" s="527"/>
      <c r="BB4" s="527"/>
      <c r="BC4" s="528"/>
      <c r="BD4" s="543"/>
      <c r="BE4" s="543"/>
    </row>
    <row r="5" spans="1:60" ht="16" thickBot="1" x14ac:dyDescent="0.4">
      <c r="A5" s="1" t="s">
        <v>515</v>
      </c>
      <c r="B5" s="8" t="s">
        <v>516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61"/>
      <c r="AY5" s="3"/>
      <c r="AZ5" s="3" t="s">
        <v>534</v>
      </c>
      <c r="BA5" s="3"/>
      <c r="BB5" s="3"/>
      <c r="BC5" s="3"/>
      <c r="BD5" s="3"/>
      <c r="BE5" s="3"/>
      <c r="BF5" s="3"/>
      <c r="BG5" s="3"/>
      <c r="BH5" s="3"/>
    </row>
    <row r="6" spans="1:60" x14ac:dyDescent="0.35">
      <c r="A6" s="1"/>
      <c r="B6" s="8" t="s">
        <v>1009</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61"/>
      <c r="AY6" s="3"/>
      <c r="AZ6" s="576" t="s">
        <v>308</v>
      </c>
      <c r="BA6" s="131" t="s">
        <v>543</v>
      </c>
      <c r="BB6" s="131" t="s">
        <v>544</v>
      </c>
      <c r="BC6" s="131" t="s">
        <v>545</v>
      </c>
      <c r="BD6" s="131" t="s">
        <v>546</v>
      </c>
      <c r="BE6" s="131" t="s">
        <v>547</v>
      </c>
      <c r="BF6" s="131" t="s">
        <v>548</v>
      </c>
      <c r="BG6" s="131" t="s">
        <v>549</v>
      </c>
      <c r="BH6" s="115" t="s">
        <v>550</v>
      </c>
    </row>
    <row r="7" spans="1:60" ht="16" thickBot="1" x14ac:dyDescent="0.4">
      <c r="A7" s="3"/>
      <c r="B7" s="3" t="s">
        <v>31</v>
      </c>
      <c r="C7" s="4"/>
      <c r="D7" s="4"/>
      <c r="E7" s="4"/>
      <c r="F7" s="4" t="s">
        <v>1011</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61"/>
      <c r="AY7" s="3"/>
      <c r="AZ7" s="577"/>
      <c r="BA7" s="72" t="s">
        <v>21</v>
      </c>
      <c r="BB7" s="72" t="s">
        <v>21</v>
      </c>
      <c r="BC7" s="72" t="s">
        <v>21</v>
      </c>
      <c r="BD7" s="72" t="s">
        <v>150</v>
      </c>
      <c r="BE7" s="72" t="s">
        <v>21</v>
      </c>
      <c r="BF7" s="72" t="s">
        <v>150</v>
      </c>
      <c r="BG7" s="72" t="s">
        <v>150</v>
      </c>
      <c r="BH7" s="119" t="s">
        <v>150</v>
      </c>
    </row>
    <row r="8" spans="1:60" x14ac:dyDescent="0.35">
      <c r="A8" s="3"/>
      <c r="B8" s="4" t="s">
        <v>149</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61"/>
      <c r="AY8" s="3"/>
      <c r="BC8" s="3"/>
      <c r="BD8" s="3"/>
      <c r="BE8" s="3"/>
      <c r="BF8" s="3"/>
      <c r="BG8" s="3"/>
      <c r="BH8" s="3"/>
    </row>
    <row r="9" spans="1:60" x14ac:dyDescent="0.35">
      <c r="A9" s="3"/>
      <c r="B9" s="5"/>
      <c r="C9" s="5" t="s">
        <v>47</v>
      </c>
      <c r="D9" s="4">
        <v>1</v>
      </c>
      <c r="E9" s="3" t="s">
        <v>21</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61"/>
      <c r="AY9" s="3"/>
      <c r="AZ9" s="3"/>
      <c r="BA9" s="3"/>
      <c r="BB9" s="3"/>
      <c r="BC9" s="3"/>
      <c r="BD9" s="3"/>
      <c r="BE9" s="3"/>
      <c r="BF9" s="3"/>
      <c r="BG9" s="3"/>
      <c r="BH9" s="3"/>
    </row>
    <row r="10" spans="1:60" x14ac:dyDescent="0.35">
      <c r="A10" s="3"/>
      <c r="B10" s="5"/>
      <c r="C10" s="5" t="s">
        <v>47</v>
      </c>
      <c r="D10" s="4">
        <v>2</v>
      </c>
      <c r="E10" s="3" t="s">
        <v>150</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61"/>
      <c r="AY10" s="3"/>
    </row>
    <row r="11" spans="1:60" x14ac:dyDescent="0.35">
      <c r="A11" s="3"/>
      <c r="B11" s="5"/>
      <c r="C11" s="5" t="s">
        <v>47</v>
      </c>
      <c r="D11" s="4">
        <v>3</v>
      </c>
      <c r="E11" s="3" t="s">
        <v>257</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61"/>
      <c r="AY11" s="3"/>
      <c r="AZ11" s="527" t="s">
        <v>554</v>
      </c>
      <c r="BA11" s="528"/>
      <c r="BB11" s="528"/>
      <c r="BC11" s="528"/>
      <c r="BD11" s="528"/>
      <c r="BE11" s="528"/>
      <c r="BF11" s="528"/>
      <c r="BG11" s="528"/>
      <c r="BH11" s="543"/>
    </row>
    <row r="12" spans="1:60" ht="16" thickBot="1" x14ac:dyDescent="0.4">
      <c r="A12" s="3"/>
      <c r="B12" s="5"/>
      <c r="C12" s="5" t="s">
        <v>47</v>
      </c>
      <c r="D12" s="4">
        <v>4</v>
      </c>
      <c r="E12" s="3" t="s">
        <v>1010</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61"/>
      <c r="AY12" s="3"/>
      <c r="AZ12" s="3" t="s">
        <v>552</v>
      </c>
    </row>
    <row r="13" spans="1:60" x14ac:dyDescent="0.35">
      <c r="A13" s="3"/>
      <c r="B13" s="5"/>
      <c r="C13" s="5"/>
      <c r="D13" s="4"/>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61"/>
      <c r="AY13" s="3"/>
      <c r="AZ13" s="576" t="s">
        <v>308</v>
      </c>
      <c r="BA13" s="131" t="s">
        <v>1018</v>
      </c>
      <c r="BB13" s="131" t="s">
        <v>1020</v>
      </c>
      <c r="BC13" s="131" t="s">
        <v>1024</v>
      </c>
      <c r="BD13" s="131" t="s">
        <v>1029</v>
      </c>
      <c r="BE13" s="131" t="s">
        <v>1030</v>
      </c>
      <c r="BF13" s="131" t="s">
        <v>1031</v>
      </c>
      <c r="BG13" s="131" t="s">
        <v>1032</v>
      </c>
      <c r="BH13" s="115" t="s">
        <v>1033</v>
      </c>
    </row>
    <row r="14" spans="1:60" ht="16" thickBot="1" x14ac:dyDescent="0.4">
      <c r="A14" s="1" t="s">
        <v>520</v>
      </c>
      <c r="B14" s="8" t="s">
        <v>521</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61"/>
      <c r="AY14" s="3"/>
      <c r="AZ14" s="577"/>
      <c r="BA14" s="72" t="s">
        <v>21</v>
      </c>
      <c r="BB14" s="72" t="s">
        <v>21</v>
      </c>
      <c r="BC14" s="72" t="s">
        <v>21</v>
      </c>
      <c r="BD14" s="72" t="s">
        <v>150</v>
      </c>
      <c r="BE14" s="72" t="s">
        <v>21</v>
      </c>
      <c r="BF14" s="72" t="s">
        <v>150</v>
      </c>
      <c r="BG14" s="72" t="s">
        <v>150</v>
      </c>
      <c r="BH14" s="119" t="s">
        <v>150</v>
      </c>
    </row>
    <row r="15" spans="1:60" x14ac:dyDescent="0.35">
      <c r="A15" s="3"/>
      <c r="B15" s="8" t="s">
        <v>1009</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61"/>
      <c r="AY15" s="3"/>
      <c r="AZ15" s="3"/>
      <c r="BA15" s="3"/>
      <c r="BB15" s="3"/>
      <c r="BC15" s="3"/>
      <c r="BD15" s="3"/>
      <c r="BE15" s="3"/>
      <c r="BF15" s="3"/>
      <c r="BG15" s="3"/>
      <c r="BH15" s="3"/>
    </row>
    <row r="16" spans="1:60" x14ac:dyDescent="0.35">
      <c r="A16" s="3"/>
      <c r="B16" s="3" t="s">
        <v>31</v>
      </c>
      <c r="C16" s="4"/>
      <c r="D16" s="4"/>
      <c r="E16" s="4"/>
      <c r="F16" s="4" t="s">
        <v>1011</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61"/>
      <c r="AY16" s="3"/>
      <c r="AZ16" s="3"/>
      <c r="BA16" s="3"/>
      <c r="BB16" s="3"/>
      <c r="BC16" s="3"/>
      <c r="BD16" s="3"/>
      <c r="BE16" s="3"/>
      <c r="BF16" s="3"/>
      <c r="BG16" s="3"/>
      <c r="BH16" s="3"/>
    </row>
    <row r="17" spans="1:60" x14ac:dyDescent="0.35">
      <c r="A17" s="3"/>
      <c r="B17" s="4" t="s">
        <v>149</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61"/>
      <c r="AY17" s="3"/>
      <c r="AZ17" s="527" t="s">
        <v>779</v>
      </c>
      <c r="BA17" s="527"/>
      <c r="BB17" s="527"/>
      <c r="BC17" s="527"/>
      <c r="BD17" s="544"/>
      <c r="BE17" s="3"/>
      <c r="BF17" s="3"/>
      <c r="BG17" s="3"/>
      <c r="BH17" s="3"/>
    </row>
    <row r="18" spans="1:60" x14ac:dyDescent="0.35">
      <c r="A18" s="3"/>
      <c r="B18" s="5"/>
      <c r="C18" s="5" t="s">
        <v>47</v>
      </c>
      <c r="D18" s="4">
        <v>1</v>
      </c>
      <c r="E18" s="3" t="s">
        <v>21</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61"/>
      <c r="AY18" s="3"/>
      <c r="AZ18" t="s">
        <v>780</v>
      </c>
      <c r="BA18" s="3"/>
      <c r="BB18" s="3"/>
      <c r="BC18" s="3"/>
      <c r="BD18" s="3"/>
      <c r="BE18" s="3"/>
      <c r="BF18" s="3"/>
      <c r="BG18" s="3"/>
      <c r="BH18" s="3"/>
    </row>
    <row r="19" spans="1:60" ht="16" thickBot="1" x14ac:dyDescent="0.4">
      <c r="A19" s="3"/>
      <c r="B19" s="5"/>
      <c r="C19" s="5" t="s">
        <v>47</v>
      </c>
      <c r="D19" s="4">
        <v>2</v>
      </c>
      <c r="E19" s="3" t="s">
        <v>150</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61"/>
      <c r="AY19" s="3"/>
      <c r="AZ19" s="3" t="s">
        <v>551</v>
      </c>
      <c r="BA19" s="3"/>
      <c r="BB19" s="3"/>
      <c r="BC19" s="3"/>
      <c r="BD19" s="3"/>
      <c r="BE19" s="3"/>
      <c r="BF19" s="3"/>
      <c r="BG19" s="3"/>
      <c r="BH19" s="3"/>
    </row>
    <row r="20" spans="1:60" x14ac:dyDescent="0.35">
      <c r="A20" s="3"/>
      <c r="B20" s="5"/>
      <c r="C20" s="5" t="s">
        <v>47</v>
      </c>
      <c r="D20" s="4">
        <v>3</v>
      </c>
      <c r="E20" s="3" t="s">
        <v>257</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61"/>
      <c r="AY20" s="3"/>
      <c r="AZ20" s="576" t="s">
        <v>308</v>
      </c>
      <c r="BA20" s="131" t="s">
        <v>535</v>
      </c>
      <c r="BB20" s="131" t="s">
        <v>536</v>
      </c>
      <c r="BC20" s="131" t="s">
        <v>537</v>
      </c>
      <c r="BD20" s="131" t="s">
        <v>538</v>
      </c>
      <c r="BE20" s="131" t="s">
        <v>539</v>
      </c>
      <c r="BF20" s="131" t="s">
        <v>540</v>
      </c>
      <c r="BG20" s="131" t="s">
        <v>541</v>
      </c>
      <c r="BH20" s="115" t="s">
        <v>542</v>
      </c>
    </row>
    <row r="21" spans="1:60" ht="16" thickBot="1" x14ac:dyDescent="0.4">
      <c r="A21" s="3"/>
      <c r="B21" s="5"/>
      <c r="C21" s="5" t="s">
        <v>47</v>
      </c>
      <c r="D21" s="4">
        <v>4</v>
      </c>
      <c r="E21" s="3" t="s">
        <v>1010</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61"/>
      <c r="AY21" s="3"/>
      <c r="AZ21" s="577"/>
      <c r="BA21" s="72">
        <v>1</v>
      </c>
      <c r="BB21" s="72">
        <v>1</v>
      </c>
      <c r="BC21" s="72">
        <v>1</v>
      </c>
      <c r="BD21" s="72">
        <v>0</v>
      </c>
      <c r="BE21" s="72">
        <v>1</v>
      </c>
      <c r="BF21" s="72">
        <v>0</v>
      </c>
      <c r="BG21" s="72">
        <v>0</v>
      </c>
      <c r="BH21" s="119">
        <v>0</v>
      </c>
    </row>
    <row r="22" spans="1:60" x14ac:dyDescent="0.35">
      <c r="A22" s="3"/>
      <c r="B22" s="6"/>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61"/>
      <c r="AY22" s="3"/>
      <c r="AZ22" s="3"/>
    </row>
    <row r="23" spans="1:60" x14ac:dyDescent="0.35">
      <c r="A23" s="1" t="s">
        <v>522</v>
      </c>
      <c r="B23" s="8" t="s">
        <v>523</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61"/>
      <c r="AY23" s="3"/>
      <c r="AZ23" s="3"/>
    </row>
    <row r="24" spans="1:60" x14ac:dyDescent="0.35">
      <c r="A24" s="3"/>
      <c r="B24" s="3" t="s">
        <v>31</v>
      </c>
      <c r="C24" s="3"/>
      <c r="D24" s="4"/>
      <c r="E24" s="4"/>
      <c r="F24" s="4" t="s">
        <v>1011</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61"/>
      <c r="AY24" s="3"/>
      <c r="AZ24" s="3"/>
      <c r="BA24" s="3"/>
      <c r="BB24" s="3"/>
      <c r="BC24" s="3"/>
      <c r="BD24" s="3"/>
      <c r="BE24" s="3"/>
      <c r="BF24" s="3"/>
      <c r="BG24" s="3"/>
      <c r="BH24" s="3"/>
    </row>
    <row r="25" spans="1:60" x14ac:dyDescent="0.35">
      <c r="A25" s="3"/>
      <c r="B25" s="4" t="s">
        <v>149</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61"/>
      <c r="AY25" s="3"/>
      <c r="AZ25" s="528" t="s">
        <v>556</v>
      </c>
      <c r="BA25" s="528"/>
      <c r="BB25" s="528"/>
      <c r="BC25" s="527"/>
      <c r="BD25" s="527"/>
      <c r="BE25" s="3"/>
      <c r="BF25" s="3"/>
      <c r="BG25" s="3"/>
      <c r="BH25" s="3"/>
    </row>
    <row r="26" spans="1:60" ht="16" thickBot="1" x14ac:dyDescent="0.4">
      <c r="A26" s="3"/>
      <c r="B26" s="5"/>
      <c r="C26" s="5" t="s">
        <v>47</v>
      </c>
      <c r="D26" s="4">
        <v>1</v>
      </c>
      <c r="E26" s="3" t="s">
        <v>21</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61"/>
      <c r="AY26" s="3"/>
      <c r="AZ26" t="s">
        <v>555</v>
      </c>
      <c r="BC26" s="3"/>
      <c r="BD26" s="3"/>
      <c r="BE26" s="3"/>
      <c r="BF26" s="3"/>
      <c r="BG26" s="3"/>
      <c r="BH26" s="3"/>
    </row>
    <row r="27" spans="1:60" ht="29" x14ac:dyDescent="0.35">
      <c r="A27" s="3"/>
      <c r="B27" s="5"/>
      <c r="C27" s="5" t="s">
        <v>47</v>
      </c>
      <c r="D27" s="4">
        <v>2</v>
      </c>
      <c r="E27" s="3" t="s">
        <v>150</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61"/>
      <c r="AY27" s="3"/>
      <c r="AZ27" s="576" t="s">
        <v>308</v>
      </c>
      <c r="BA27" s="115" t="s">
        <v>1019</v>
      </c>
      <c r="BC27" s="3"/>
      <c r="BD27" s="3"/>
      <c r="BE27" s="3"/>
      <c r="BF27" s="3"/>
      <c r="BG27" s="3"/>
      <c r="BH27" s="3"/>
    </row>
    <row r="28" spans="1:60" ht="16" thickBot="1" x14ac:dyDescent="0.4">
      <c r="A28" s="3"/>
      <c r="B28" s="5"/>
      <c r="C28" s="5" t="s">
        <v>47</v>
      </c>
      <c r="D28" s="4">
        <v>3</v>
      </c>
      <c r="E28" s="3" t="s">
        <v>257</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61"/>
      <c r="AY28" s="3"/>
      <c r="AZ28" s="577"/>
      <c r="BA28" s="119">
        <v>4</v>
      </c>
      <c r="BC28" s="3"/>
      <c r="BD28" s="3"/>
      <c r="BE28" s="3"/>
      <c r="BF28" s="3"/>
      <c r="BG28" s="3"/>
      <c r="BH28" s="3"/>
    </row>
    <row r="29" spans="1:60" x14ac:dyDescent="0.35">
      <c r="A29" s="3"/>
      <c r="B29" s="5"/>
      <c r="C29" s="5" t="s">
        <v>47</v>
      </c>
      <c r="D29" s="4">
        <v>4</v>
      </c>
      <c r="E29" s="3" t="s">
        <v>1010</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61"/>
      <c r="AY29" s="3"/>
      <c r="BC29" s="3"/>
      <c r="BD29" s="3"/>
      <c r="BE29" s="3"/>
      <c r="BF29" s="3"/>
      <c r="BG29" s="3"/>
      <c r="BH29" s="3"/>
    </row>
    <row r="30" spans="1:60" x14ac:dyDescent="0.35">
      <c r="A30" s="3"/>
      <c r="B30" s="6"/>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61"/>
      <c r="AY30" s="3"/>
      <c r="BC30" s="3"/>
      <c r="BD30" s="3"/>
      <c r="BE30" s="3"/>
      <c r="BF30" s="3"/>
      <c r="BG30" s="3"/>
      <c r="BH30" s="3"/>
    </row>
    <row r="31" spans="1:60" x14ac:dyDescent="0.35">
      <c r="A31" s="1" t="s">
        <v>524</v>
      </c>
      <c r="B31" s="8" t="s">
        <v>525</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61"/>
      <c r="AY31" s="3"/>
      <c r="AZ31" s="528" t="s">
        <v>790</v>
      </c>
      <c r="BA31" s="528"/>
      <c r="BB31" s="528"/>
      <c r="BC31" s="527"/>
      <c r="BD31" s="527"/>
      <c r="BE31" s="527"/>
      <c r="BF31" s="527"/>
      <c r="BG31" s="527"/>
      <c r="BH31" s="527"/>
    </row>
    <row r="32" spans="1:60" ht="16" thickBot="1" x14ac:dyDescent="0.4">
      <c r="A32" s="3"/>
      <c r="B32" s="3" t="s">
        <v>31</v>
      </c>
      <c r="C32" s="4"/>
      <c r="D32" s="4"/>
      <c r="E32" s="4"/>
      <c r="F32" s="4" t="s">
        <v>1011</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61"/>
      <c r="AY32" s="3"/>
      <c r="AZ32" t="s">
        <v>628</v>
      </c>
      <c r="BC32" s="3"/>
      <c r="BD32" s="3"/>
      <c r="BE32" s="3"/>
      <c r="BF32" s="3"/>
      <c r="BG32" s="3"/>
      <c r="BH32" s="3"/>
    </row>
    <row r="33" spans="1:84" ht="29" x14ac:dyDescent="0.35">
      <c r="A33" s="3"/>
      <c r="B33" s="4" t="s">
        <v>149</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61"/>
      <c r="AY33" s="3"/>
      <c r="AZ33" s="372" t="s">
        <v>1012</v>
      </c>
      <c r="BA33" s="369" t="s">
        <v>1019</v>
      </c>
      <c r="BC33" s="3"/>
      <c r="BD33" s="3"/>
      <c r="BE33" s="3"/>
      <c r="BF33" s="3"/>
      <c r="BG33" s="3"/>
      <c r="BH33" s="3"/>
    </row>
    <row r="34" spans="1:84" x14ac:dyDescent="0.35">
      <c r="A34" s="3"/>
      <c r="B34" s="5"/>
      <c r="C34" s="5" t="s">
        <v>47</v>
      </c>
      <c r="D34" s="4">
        <v>1</v>
      </c>
      <c r="E34" s="3" t="s">
        <v>21</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61"/>
      <c r="AY34" s="3"/>
      <c r="AZ34" s="373">
        <v>1</v>
      </c>
      <c r="BA34" s="367">
        <f t="shared" ref="BA34:BA73" si="0">SUM(AZ85:BG85)</f>
        <v>4</v>
      </c>
      <c r="BC34" s="3"/>
      <c r="BD34" s="3"/>
      <c r="BE34" s="3"/>
      <c r="BF34" s="3"/>
      <c r="BG34" s="3"/>
      <c r="BX34" s="3"/>
      <c r="BY34" s="3"/>
      <c r="BZ34" s="3"/>
      <c r="CA34" s="3"/>
      <c r="CB34" s="3"/>
      <c r="CC34" s="3"/>
      <c r="CD34" s="3"/>
      <c r="CE34" s="3"/>
    </row>
    <row r="35" spans="1:84" x14ac:dyDescent="0.35">
      <c r="A35" s="3"/>
      <c r="B35" s="5"/>
      <c r="C35" s="5" t="s">
        <v>47</v>
      </c>
      <c r="D35" s="4">
        <v>2</v>
      </c>
      <c r="E35" s="3" t="s">
        <v>150</v>
      </c>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61"/>
      <c r="AY35" s="3"/>
      <c r="AZ35" s="370">
        <v>2</v>
      </c>
      <c r="BA35" s="367">
        <f t="shared" si="0"/>
        <v>6</v>
      </c>
      <c r="BX35" s="3"/>
      <c r="BY35" s="3"/>
      <c r="BZ35" s="3"/>
      <c r="CA35" s="3"/>
      <c r="CB35" s="3"/>
      <c r="CC35" s="3"/>
      <c r="CD35" s="3"/>
      <c r="CE35" s="3"/>
    </row>
    <row r="36" spans="1:84" x14ac:dyDescent="0.35">
      <c r="A36" s="3"/>
      <c r="B36" s="5"/>
      <c r="C36" s="5" t="s">
        <v>47</v>
      </c>
      <c r="D36" s="4">
        <v>3</v>
      </c>
      <c r="E36" s="3" t="s">
        <v>257</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61"/>
      <c r="AY36" s="3"/>
      <c r="AZ36" s="373">
        <v>3</v>
      </c>
      <c r="BA36" s="367">
        <f t="shared" si="0"/>
        <v>2</v>
      </c>
      <c r="BW36" s="3"/>
      <c r="BX36" s="3"/>
      <c r="BY36" s="3"/>
      <c r="BZ36" s="3"/>
      <c r="CA36" s="3"/>
      <c r="CB36" s="3"/>
      <c r="CC36" s="3"/>
      <c r="CD36" s="3"/>
      <c r="CE36" s="3"/>
    </row>
    <row r="37" spans="1:84" x14ac:dyDescent="0.35">
      <c r="A37" s="3"/>
      <c r="B37" s="5"/>
      <c r="C37" s="5" t="s">
        <v>47</v>
      </c>
      <c r="D37" s="4">
        <v>4</v>
      </c>
      <c r="E37" s="3" t="s">
        <v>1010</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61"/>
      <c r="AY37" s="3"/>
      <c r="AZ37" s="370">
        <v>4</v>
      </c>
      <c r="BA37" s="367">
        <f t="shared" si="0"/>
        <v>3</v>
      </c>
      <c r="BW37" s="3"/>
      <c r="BX37" s="3"/>
      <c r="BY37" s="3"/>
      <c r="BZ37" s="3"/>
      <c r="CA37" s="3"/>
      <c r="CB37" s="3"/>
      <c r="CC37" s="3"/>
      <c r="CD37" s="3"/>
      <c r="CE37" s="3"/>
    </row>
    <row r="38" spans="1:84" x14ac:dyDescent="0.35">
      <c r="A38" s="3"/>
      <c r="B38" s="6"/>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61"/>
      <c r="AY38" s="3"/>
      <c r="AZ38" s="373">
        <v>5</v>
      </c>
      <c r="BA38" s="367">
        <f t="shared" si="0"/>
        <v>1</v>
      </c>
      <c r="BW38" s="3"/>
      <c r="BX38" s="3"/>
      <c r="BY38" s="3"/>
      <c r="BZ38" s="3"/>
      <c r="CA38" s="3"/>
      <c r="CB38" s="3"/>
      <c r="CC38" s="3"/>
      <c r="CD38" s="3"/>
      <c r="CE38" s="3"/>
    </row>
    <row r="39" spans="1:84" x14ac:dyDescent="0.35">
      <c r="A39" s="1" t="s">
        <v>526</v>
      </c>
      <c r="B39" s="8" t="s">
        <v>527</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61"/>
      <c r="AY39" s="3"/>
      <c r="AZ39" s="370">
        <v>6</v>
      </c>
      <c r="BA39" s="367">
        <f t="shared" si="0"/>
        <v>7</v>
      </c>
      <c r="BW39" s="3"/>
      <c r="BX39" s="3"/>
      <c r="BY39" s="3"/>
      <c r="BZ39" s="3"/>
      <c r="CA39" s="3"/>
      <c r="CB39" s="3"/>
      <c r="CC39" s="3"/>
      <c r="CD39" s="3"/>
      <c r="CE39" s="3"/>
    </row>
    <row r="40" spans="1:84" x14ac:dyDescent="0.35">
      <c r="A40" s="3"/>
      <c r="B40" s="8" t="s">
        <v>517</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61"/>
      <c r="AY40" s="3"/>
      <c r="AZ40" s="373">
        <v>7</v>
      </c>
      <c r="BA40" s="367">
        <f t="shared" si="0"/>
        <v>1</v>
      </c>
      <c r="BW40" s="3"/>
      <c r="BX40" s="3"/>
      <c r="BY40" s="3"/>
      <c r="BZ40" s="3"/>
      <c r="CA40" s="3"/>
      <c r="CB40" s="3"/>
      <c r="CC40" s="3"/>
      <c r="CD40" s="3"/>
      <c r="CE40" s="3"/>
    </row>
    <row r="41" spans="1:84" x14ac:dyDescent="0.35">
      <c r="A41" s="3"/>
      <c r="B41" s="3" t="s">
        <v>31</v>
      </c>
      <c r="C41" s="4"/>
      <c r="D41" s="4"/>
      <c r="E41" s="4"/>
      <c r="F41" s="4" t="s">
        <v>1011</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61"/>
      <c r="AY41" s="3"/>
      <c r="AZ41" s="370">
        <v>8</v>
      </c>
      <c r="BA41" s="367">
        <f t="shared" si="0"/>
        <v>8</v>
      </c>
      <c r="BW41" s="3"/>
      <c r="BX41" s="3"/>
      <c r="BY41" s="3"/>
      <c r="BZ41" s="3"/>
      <c r="CA41" s="3"/>
      <c r="CB41" s="3"/>
      <c r="CC41" s="3"/>
      <c r="CD41" s="3"/>
      <c r="CE41" s="3"/>
    </row>
    <row r="42" spans="1:84" x14ac:dyDescent="0.35">
      <c r="A42" s="3"/>
      <c r="B42" s="4" t="s">
        <v>149</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61"/>
      <c r="AY42" s="3"/>
      <c r="AZ42" s="373">
        <v>9</v>
      </c>
      <c r="BA42" s="367">
        <f t="shared" si="0"/>
        <v>0</v>
      </c>
      <c r="BW42" s="3"/>
      <c r="BX42" s="3"/>
      <c r="BY42" s="3"/>
      <c r="BZ42" s="3"/>
      <c r="CA42" s="3"/>
      <c r="CB42" s="3"/>
      <c r="CC42" s="3"/>
      <c r="CD42" s="3"/>
      <c r="CE42" s="3"/>
    </row>
    <row r="43" spans="1:84" x14ac:dyDescent="0.35">
      <c r="A43" s="3"/>
      <c r="B43" s="5"/>
      <c r="C43" s="5" t="s">
        <v>47</v>
      </c>
      <c r="D43" s="4">
        <v>1</v>
      </c>
      <c r="E43" s="3" t="s">
        <v>21</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61"/>
      <c r="AY43" s="3"/>
      <c r="AZ43" s="370">
        <v>10</v>
      </c>
      <c r="BA43" s="367">
        <f t="shared" si="0"/>
        <v>3</v>
      </c>
      <c r="BW43" s="3"/>
      <c r="BX43" s="3"/>
      <c r="BY43" s="3"/>
      <c r="BZ43" s="3"/>
      <c r="CA43" s="3"/>
      <c r="CB43" s="3"/>
      <c r="CC43" s="3"/>
      <c r="CD43" s="3"/>
      <c r="CE43" s="3"/>
    </row>
    <row r="44" spans="1:84" x14ac:dyDescent="0.35">
      <c r="A44" s="3"/>
      <c r="B44" s="5"/>
      <c r="C44" s="5" t="s">
        <v>47</v>
      </c>
      <c r="D44" s="4">
        <v>2</v>
      </c>
      <c r="E44" s="3" t="s">
        <v>150</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61"/>
      <c r="AY44" s="3"/>
      <c r="AZ44" s="370">
        <v>11</v>
      </c>
      <c r="BA44" s="367">
        <f t="shared" si="0"/>
        <v>3</v>
      </c>
      <c r="BU44" s="3"/>
      <c r="BV44" s="3"/>
      <c r="BW44" s="3"/>
      <c r="BX44" s="3"/>
      <c r="BY44" s="3"/>
      <c r="BZ44" s="3"/>
      <c r="CA44" s="3"/>
      <c r="CB44" s="3"/>
      <c r="CC44" s="3"/>
    </row>
    <row r="45" spans="1:84" x14ac:dyDescent="0.35">
      <c r="A45" s="3"/>
      <c r="B45" s="5"/>
      <c r="C45" s="5" t="s">
        <v>47</v>
      </c>
      <c r="D45" s="4">
        <v>3</v>
      </c>
      <c r="E45" s="3" t="s">
        <v>257</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61"/>
      <c r="AY45" s="3"/>
      <c r="AZ45" s="373">
        <v>12</v>
      </c>
      <c r="BA45" s="367">
        <f t="shared" si="0"/>
        <v>5</v>
      </c>
      <c r="BX45" s="3"/>
      <c r="BY45" s="3"/>
      <c r="BZ45" s="3"/>
      <c r="CA45" s="3"/>
      <c r="CB45" s="3"/>
      <c r="CC45" s="3"/>
      <c r="CD45" s="3"/>
      <c r="CE45" s="3"/>
      <c r="CF45" s="3"/>
    </row>
    <row r="46" spans="1:84" x14ac:dyDescent="0.35">
      <c r="A46" s="3"/>
      <c r="B46" s="5"/>
      <c r="C46" s="5" t="s">
        <v>47</v>
      </c>
      <c r="D46" s="4">
        <v>4</v>
      </c>
      <c r="E46" s="3" t="s">
        <v>1010</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61"/>
      <c r="AY46" s="3"/>
      <c r="AZ46" s="370">
        <v>13</v>
      </c>
      <c r="BA46" s="367">
        <f t="shared" si="0"/>
        <v>2</v>
      </c>
      <c r="BX46" s="3"/>
      <c r="BY46" s="3"/>
      <c r="BZ46" s="3"/>
      <c r="CA46" s="3"/>
      <c r="CB46" s="3"/>
      <c r="CC46" s="3"/>
      <c r="CD46" s="3"/>
      <c r="CE46" s="3"/>
      <c r="CF46" s="3"/>
    </row>
    <row r="47" spans="1:84" x14ac:dyDescent="0.35">
      <c r="A47" s="3"/>
      <c r="B47" s="35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61"/>
      <c r="AY47" s="3"/>
      <c r="AZ47" s="370">
        <v>14</v>
      </c>
      <c r="BA47" s="367">
        <f t="shared" si="0"/>
        <v>4</v>
      </c>
      <c r="BX47" s="3"/>
      <c r="BY47" s="3"/>
      <c r="BZ47" s="3"/>
      <c r="CA47" s="3"/>
      <c r="CB47" s="3"/>
      <c r="CC47" s="3"/>
      <c r="CD47" s="3"/>
      <c r="CE47" s="3"/>
      <c r="CF47" s="3"/>
    </row>
    <row r="48" spans="1:84" x14ac:dyDescent="0.35">
      <c r="A48" s="1" t="s">
        <v>528</v>
      </c>
      <c r="B48" s="8" t="s">
        <v>529</v>
      </c>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61"/>
      <c r="AY48" s="3"/>
      <c r="AZ48" s="373">
        <v>15</v>
      </c>
      <c r="BA48" s="367">
        <f t="shared" si="0"/>
        <v>1</v>
      </c>
      <c r="BX48" s="3"/>
      <c r="BY48" s="3"/>
      <c r="BZ48" s="3"/>
      <c r="CA48" s="3"/>
      <c r="CB48" s="3"/>
      <c r="CC48" s="3"/>
      <c r="CD48" s="3"/>
      <c r="CE48" s="3"/>
      <c r="CF48" s="3"/>
    </row>
    <row r="49" spans="1:84" x14ac:dyDescent="0.35">
      <c r="A49" s="3"/>
      <c r="B49" s="3" t="s">
        <v>31</v>
      </c>
      <c r="C49" s="4"/>
      <c r="D49" s="4"/>
      <c r="E49" s="4"/>
      <c r="F49" s="4" t="s">
        <v>1011</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61"/>
      <c r="AY49" s="3"/>
      <c r="AZ49" s="370">
        <v>16</v>
      </c>
      <c r="BA49" s="367">
        <f t="shared" si="0"/>
        <v>7</v>
      </c>
      <c r="BX49" s="3"/>
      <c r="BY49" s="3"/>
      <c r="BZ49" s="3"/>
      <c r="CA49" s="3"/>
      <c r="CB49" s="3"/>
      <c r="CC49" s="3"/>
      <c r="CD49" s="3"/>
      <c r="CE49" s="3"/>
      <c r="CF49" s="3"/>
    </row>
    <row r="50" spans="1:84" x14ac:dyDescent="0.35">
      <c r="A50" s="3"/>
      <c r="B50" s="4" t="s">
        <v>149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61"/>
      <c r="AY50" s="3"/>
      <c r="AZ50" s="370">
        <v>17</v>
      </c>
      <c r="BA50" s="367">
        <f t="shared" si="0"/>
        <v>1</v>
      </c>
      <c r="BX50" s="3"/>
      <c r="BY50" s="3"/>
      <c r="BZ50" s="3"/>
      <c r="CA50" s="3"/>
      <c r="CB50" s="3"/>
      <c r="CC50" s="3"/>
      <c r="CD50" s="3"/>
      <c r="CE50" s="3"/>
      <c r="CF50" s="3"/>
    </row>
    <row r="51" spans="1:84" x14ac:dyDescent="0.35">
      <c r="A51" s="3"/>
      <c r="B51" s="5"/>
      <c r="C51" s="5" t="s">
        <v>47</v>
      </c>
      <c r="D51" s="4">
        <v>1</v>
      </c>
      <c r="E51" s="3" t="s">
        <v>21</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61"/>
      <c r="AY51" s="3"/>
      <c r="AZ51" s="373">
        <v>18</v>
      </c>
      <c r="BA51" s="367">
        <f t="shared" si="0"/>
        <v>8</v>
      </c>
    </row>
    <row r="52" spans="1:84" x14ac:dyDescent="0.35">
      <c r="A52" s="3"/>
      <c r="B52" s="5"/>
      <c r="C52" s="5" t="s">
        <v>47</v>
      </c>
      <c r="D52" s="4">
        <v>2</v>
      </c>
      <c r="E52" s="3" t="s">
        <v>150</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61"/>
      <c r="AY52" s="3"/>
      <c r="AZ52" s="370">
        <v>19</v>
      </c>
      <c r="BA52" s="367">
        <f t="shared" si="0"/>
        <v>7</v>
      </c>
    </row>
    <row r="53" spans="1:84" x14ac:dyDescent="0.35">
      <c r="A53" s="3"/>
      <c r="B53" s="5"/>
      <c r="C53" s="5" t="s">
        <v>47</v>
      </c>
      <c r="D53" s="4">
        <v>3</v>
      </c>
      <c r="E53" s="3" t="s">
        <v>257</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61"/>
      <c r="AY53" s="3"/>
      <c r="AZ53" s="370">
        <v>20</v>
      </c>
      <c r="BA53" s="367">
        <f t="shared" si="0"/>
        <v>3</v>
      </c>
    </row>
    <row r="54" spans="1:84" x14ac:dyDescent="0.35">
      <c r="A54" s="3"/>
      <c r="B54" s="5"/>
      <c r="C54" s="5" t="s">
        <v>47</v>
      </c>
      <c r="D54" s="4">
        <v>4</v>
      </c>
      <c r="E54" s="3" t="s">
        <v>1010</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61"/>
      <c r="AY54" s="3"/>
      <c r="AZ54" s="373">
        <v>21</v>
      </c>
      <c r="BA54" s="367">
        <f t="shared" si="0"/>
        <v>4</v>
      </c>
    </row>
    <row r="55" spans="1:84" x14ac:dyDescent="0.35">
      <c r="A55" s="3"/>
      <c r="B55" s="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61"/>
      <c r="AY55" s="3"/>
      <c r="AZ55" s="370">
        <v>22</v>
      </c>
      <c r="BA55" s="367">
        <f t="shared" si="0"/>
        <v>6</v>
      </c>
    </row>
    <row r="56" spans="1:84" x14ac:dyDescent="0.35">
      <c r="A56" s="1" t="s">
        <v>530</v>
      </c>
      <c r="B56" s="8" t="s">
        <v>531</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61"/>
      <c r="AY56" s="3"/>
      <c r="AZ56" s="370">
        <v>23</v>
      </c>
      <c r="BA56" s="367">
        <f t="shared" si="0"/>
        <v>2</v>
      </c>
    </row>
    <row r="57" spans="1:84" x14ac:dyDescent="0.35">
      <c r="A57" s="3"/>
      <c r="B57" s="3" t="s">
        <v>31</v>
      </c>
      <c r="C57" s="4"/>
      <c r="D57" s="4"/>
      <c r="E57" s="4"/>
      <c r="F57" s="4" t="s">
        <v>1011</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61"/>
      <c r="AY57" s="3"/>
      <c r="AZ57" s="373">
        <v>24</v>
      </c>
      <c r="BA57" s="367">
        <f t="shared" si="0"/>
        <v>3</v>
      </c>
    </row>
    <row r="58" spans="1:84" x14ac:dyDescent="0.35">
      <c r="A58" s="3"/>
      <c r="B58" s="4" t="s">
        <v>149</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61"/>
      <c r="AY58" s="3"/>
      <c r="AZ58" s="370">
        <v>25</v>
      </c>
      <c r="BA58" s="367">
        <f t="shared" si="0"/>
        <v>1</v>
      </c>
    </row>
    <row r="59" spans="1:84" x14ac:dyDescent="0.35">
      <c r="A59" s="3"/>
      <c r="B59" s="5"/>
      <c r="C59" s="5" t="s">
        <v>47</v>
      </c>
      <c r="D59" s="4">
        <v>1</v>
      </c>
      <c r="E59" s="3" t="s">
        <v>21</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61"/>
      <c r="AY59" s="3"/>
      <c r="AZ59" s="370">
        <v>26</v>
      </c>
      <c r="BA59" s="367">
        <f t="shared" si="0"/>
        <v>7</v>
      </c>
    </row>
    <row r="60" spans="1:84" x14ac:dyDescent="0.35">
      <c r="A60" s="3"/>
      <c r="B60" s="5"/>
      <c r="C60" s="5" t="s">
        <v>47</v>
      </c>
      <c r="D60" s="4">
        <v>2</v>
      </c>
      <c r="E60" s="3" t="s">
        <v>150</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61"/>
      <c r="AY60" s="3"/>
      <c r="AZ60" s="373">
        <v>27</v>
      </c>
      <c r="BA60" s="367">
        <f t="shared" si="0"/>
        <v>1</v>
      </c>
    </row>
    <row r="61" spans="1:84" x14ac:dyDescent="0.35">
      <c r="A61" s="3"/>
      <c r="B61" s="5"/>
      <c r="C61" s="5" t="s">
        <v>47</v>
      </c>
      <c r="D61" s="4">
        <v>3</v>
      </c>
      <c r="E61" s="3" t="s">
        <v>257</v>
      </c>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61"/>
      <c r="AY61" s="3"/>
      <c r="AZ61" s="370">
        <v>28</v>
      </c>
      <c r="BA61" s="367">
        <f t="shared" si="0"/>
        <v>8</v>
      </c>
    </row>
    <row r="62" spans="1:84" x14ac:dyDescent="0.35">
      <c r="A62" s="3"/>
      <c r="B62" s="5"/>
      <c r="C62" s="5" t="s">
        <v>47</v>
      </c>
      <c r="D62" s="4">
        <v>4</v>
      </c>
      <c r="E62" s="3" t="s">
        <v>1010</v>
      </c>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61"/>
      <c r="AY62" s="3"/>
      <c r="AZ62" s="370">
        <v>29</v>
      </c>
      <c r="BA62" s="367">
        <f t="shared" si="0"/>
        <v>0</v>
      </c>
    </row>
    <row r="63" spans="1:84" x14ac:dyDescent="0.35">
      <c r="A63" s="3"/>
      <c r="B63" s="6"/>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61"/>
      <c r="AY63" s="3"/>
      <c r="AZ63" s="373">
        <v>30</v>
      </c>
      <c r="BA63" s="367">
        <f t="shared" si="0"/>
        <v>7</v>
      </c>
    </row>
    <row r="64" spans="1:84" x14ac:dyDescent="0.35">
      <c r="A64" s="1" t="s">
        <v>532</v>
      </c>
      <c r="B64" s="8" t="s">
        <v>533</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61"/>
      <c r="AY64" s="3"/>
      <c r="AZ64" s="370">
        <v>31</v>
      </c>
      <c r="BA64" s="367">
        <f t="shared" si="0"/>
        <v>7</v>
      </c>
    </row>
    <row r="65" spans="1:57" x14ac:dyDescent="0.35">
      <c r="A65" s="3"/>
      <c r="B65" s="3" t="s">
        <v>31</v>
      </c>
      <c r="C65" s="4"/>
      <c r="D65" s="4"/>
      <c r="E65" s="4"/>
      <c r="F65" s="4" t="s">
        <v>518</v>
      </c>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61"/>
      <c r="AY65" s="3"/>
      <c r="AZ65" s="370">
        <v>32</v>
      </c>
      <c r="BA65" s="367">
        <f t="shared" si="0"/>
        <v>3</v>
      </c>
    </row>
    <row r="66" spans="1:57" x14ac:dyDescent="0.35">
      <c r="A66" s="3"/>
      <c r="B66" s="4" t="s">
        <v>149</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61"/>
      <c r="AY66" s="3"/>
      <c r="AZ66" s="370">
        <v>33</v>
      </c>
      <c r="BA66" s="367">
        <f t="shared" si="0"/>
        <v>3</v>
      </c>
    </row>
    <row r="67" spans="1:57" x14ac:dyDescent="0.35">
      <c r="A67" s="7"/>
      <c r="B67" s="45"/>
      <c r="C67" s="45" t="s">
        <v>47</v>
      </c>
      <c r="D67" s="13">
        <v>1</v>
      </c>
      <c r="E67" s="7" t="s">
        <v>21</v>
      </c>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3"/>
      <c r="AR67" s="3"/>
      <c r="AS67" s="3"/>
      <c r="AT67" s="3"/>
      <c r="AU67" s="3"/>
      <c r="AV67" s="3"/>
      <c r="AW67" s="3"/>
      <c r="AX67" s="61"/>
      <c r="AY67" s="3"/>
      <c r="AZ67" s="373">
        <v>34</v>
      </c>
      <c r="BA67" s="367">
        <f t="shared" si="0"/>
        <v>1</v>
      </c>
    </row>
    <row r="68" spans="1:57" x14ac:dyDescent="0.35">
      <c r="A68" s="7"/>
      <c r="B68" s="45"/>
      <c r="C68" s="45" t="s">
        <v>47</v>
      </c>
      <c r="D68" s="13">
        <v>2</v>
      </c>
      <c r="E68" s="7" t="s">
        <v>150</v>
      </c>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3"/>
      <c r="AR68" s="3"/>
      <c r="AS68" s="3"/>
      <c r="AT68" s="3"/>
      <c r="AU68" s="3"/>
      <c r="AV68" s="3"/>
      <c r="AW68" s="3"/>
      <c r="AX68" s="61"/>
      <c r="AY68" s="3"/>
      <c r="AZ68" s="370">
        <v>35</v>
      </c>
      <c r="BA68" s="367">
        <f t="shared" si="0"/>
        <v>1</v>
      </c>
    </row>
    <row r="69" spans="1:57" x14ac:dyDescent="0.35">
      <c r="A69" s="3"/>
      <c r="B69" s="5"/>
      <c r="C69" s="5" t="s">
        <v>47</v>
      </c>
      <c r="D69" s="4">
        <v>3</v>
      </c>
      <c r="E69" s="3" t="s">
        <v>257</v>
      </c>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61"/>
      <c r="AY69" s="3"/>
      <c r="AZ69" s="370">
        <v>36</v>
      </c>
      <c r="BA69" s="367">
        <f t="shared" si="0"/>
        <v>1</v>
      </c>
    </row>
    <row r="70" spans="1:57" x14ac:dyDescent="0.35">
      <c r="A70" s="3"/>
      <c r="B70" s="5"/>
      <c r="C70" s="5" t="s">
        <v>47</v>
      </c>
      <c r="D70" s="4">
        <v>4</v>
      </c>
      <c r="E70" s="3" t="s">
        <v>519</v>
      </c>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61"/>
      <c r="AY70" s="3"/>
      <c r="AZ70" s="370">
        <v>37</v>
      </c>
      <c r="BA70" s="367">
        <f t="shared" si="0"/>
        <v>1</v>
      </c>
    </row>
    <row r="71" spans="1:57" x14ac:dyDescent="0.35">
      <c r="A71" s="7"/>
      <c r="B71" s="4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3"/>
      <c r="AR71" s="3"/>
      <c r="AS71" s="3"/>
      <c r="AT71" s="3"/>
      <c r="AU71" s="3"/>
      <c r="AV71" s="3"/>
      <c r="AW71" s="3"/>
      <c r="AX71" s="61"/>
      <c r="AZ71" s="373">
        <v>38</v>
      </c>
      <c r="BA71" s="367">
        <f t="shared" si="0"/>
        <v>4</v>
      </c>
    </row>
    <row r="72" spans="1:57" x14ac:dyDescent="0.35">
      <c r="AX72" s="61"/>
      <c r="AZ72" s="370">
        <v>39</v>
      </c>
      <c r="BA72" s="367">
        <f t="shared" si="0"/>
        <v>4</v>
      </c>
    </row>
    <row r="73" spans="1:57" ht="16" thickBot="1" x14ac:dyDescent="0.4">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130"/>
      <c r="AZ73" s="371">
        <v>40</v>
      </c>
      <c r="BA73" s="368">
        <f t="shared" si="0"/>
        <v>7</v>
      </c>
    </row>
    <row r="74" spans="1:57" x14ac:dyDescent="0.35">
      <c r="AX74" s="61"/>
    </row>
    <row r="75" spans="1:57" x14ac:dyDescent="0.35">
      <c r="A75" s="39" t="s">
        <v>110</v>
      </c>
      <c r="B75" s="7" t="s">
        <v>111</v>
      </c>
      <c r="C75" s="13"/>
      <c r="D75" s="13"/>
      <c r="E75" s="13"/>
      <c r="F75" s="45"/>
      <c r="G75" s="45"/>
      <c r="H75" s="45"/>
      <c r="I75" s="45"/>
      <c r="J75" s="45"/>
      <c r="K75" s="13"/>
      <c r="L75" s="13"/>
      <c r="M75" s="13"/>
      <c r="N75" s="13"/>
      <c r="O75" s="13"/>
      <c r="P75" s="45"/>
      <c r="Q75" s="45"/>
      <c r="R75" s="45"/>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X75" s="61"/>
    </row>
    <row r="76" spans="1:57" x14ac:dyDescent="0.35">
      <c r="A76" s="10"/>
      <c r="B76" s="7" t="s">
        <v>31</v>
      </c>
      <c r="C76" s="13"/>
      <c r="D76" s="13"/>
      <c r="E76" s="13"/>
      <c r="F76" s="13" t="s">
        <v>32</v>
      </c>
      <c r="G76" s="45"/>
      <c r="H76" s="45"/>
      <c r="I76" s="45"/>
      <c r="J76" s="45"/>
      <c r="K76" s="13"/>
      <c r="L76" s="13"/>
      <c r="M76" s="13"/>
      <c r="N76" s="13"/>
      <c r="O76" s="13"/>
      <c r="P76" s="45"/>
      <c r="Q76" s="45"/>
      <c r="R76" s="45"/>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X76" s="61"/>
    </row>
    <row r="77" spans="1:57" x14ac:dyDescent="0.35">
      <c r="A77" s="43"/>
      <c r="B77" s="44"/>
      <c r="C77" s="4" t="s">
        <v>74</v>
      </c>
      <c r="D77" s="13"/>
      <c r="E77" s="13"/>
      <c r="F77" s="45"/>
      <c r="G77" s="45"/>
      <c r="H77" s="45"/>
      <c r="I77" s="45"/>
      <c r="J77" s="45"/>
      <c r="K77" s="13"/>
      <c r="L77" s="13"/>
      <c r="M77" s="13"/>
      <c r="N77" s="13"/>
      <c r="O77" s="13"/>
      <c r="P77" s="45"/>
      <c r="Q77" s="45"/>
      <c r="R77" s="45"/>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79"/>
      <c r="AR77" s="180"/>
      <c r="AS77" s="13"/>
      <c r="AT77" s="13"/>
      <c r="AU77" s="13"/>
      <c r="AX77" s="61"/>
      <c r="AZ77" s="528" t="s">
        <v>635</v>
      </c>
      <c r="BA77" s="528"/>
      <c r="BB77" s="528"/>
      <c r="BC77" s="528"/>
      <c r="BD77" s="528"/>
      <c r="BE77" s="528"/>
    </row>
    <row r="78" spans="1:57" x14ac:dyDescent="0.35">
      <c r="A78" s="43"/>
      <c r="B78" s="44"/>
      <c r="C78" s="13"/>
      <c r="D78" s="13"/>
      <c r="E78" s="13"/>
      <c r="F78" s="45"/>
      <c r="G78" s="45"/>
      <c r="H78" s="45"/>
      <c r="I78" s="45"/>
      <c r="J78" s="45"/>
      <c r="K78" s="13"/>
      <c r="L78" s="13"/>
      <c r="M78" s="13"/>
      <c r="N78" s="13"/>
      <c r="O78" s="13"/>
      <c r="P78" s="45"/>
      <c r="Q78" s="45"/>
      <c r="R78" s="45"/>
      <c r="S78" s="13"/>
      <c r="T78" s="13"/>
      <c r="U78" s="13"/>
      <c r="V78" s="13"/>
      <c r="W78" s="13"/>
      <c r="X78" s="13"/>
      <c r="Y78" s="13"/>
      <c r="Z78" s="13"/>
      <c r="AA78" s="13"/>
      <c r="AB78" s="13"/>
      <c r="AC78" s="13"/>
      <c r="AD78" s="13"/>
      <c r="AE78" s="13"/>
      <c r="AF78" s="13"/>
      <c r="AG78" s="13"/>
      <c r="AH78" s="13"/>
      <c r="AI78" s="13"/>
      <c r="AJ78" s="13"/>
      <c r="AK78" s="42" t="s">
        <v>103</v>
      </c>
      <c r="AL78" s="4"/>
      <c r="AM78" s="4"/>
      <c r="AN78" s="4"/>
      <c r="AO78" s="4"/>
      <c r="AP78" s="4"/>
      <c r="AR78" s="42" t="s">
        <v>104</v>
      </c>
      <c r="AS78" s="13"/>
      <c r="AT78" s="13"/>
      <c r="AU78" s="13"/>
      <c r="AX78" s="61"/>
      <c r="AZ78" s="387" t="s">
        <v>630</v>
      </c>
    </row>
    <row r="79" spans="1:57" ht="17.5" x14ac:dyDescent="0.35">
      <c r="A79" s="43"/>
      <c r="B79" s="44"/>
      <c r="C79" s="45" t="s">
        <v>47</v>
      </c>
      <c r="D79" s="13" t="s">
        <v>112</v>
      </c>
      <c r="E79" s="13" t="s">
        <v>113</v>
      </c>
      <c r="F79" s="13"/>
      <c r="G79" s="13"/>
      <c r="H79" s="45"/>
      <c r="I79" s="45"/>
      <c r="J79" s="45"/>
      <c r="K79" s="13"/>
      <c r="L79" s="13"/>
      <c r="M79" s="13"/>
      <c r="N79" s="13"/>
      <c r="O79" s="13"/>
      <c r="P79" s="13"/>
      <c r="Q79" s="13"/>
      <c r="R79" s="13"/>
      <c r="S79" s="13"/>
      <c r="T79" s="13"/>
      <c r="U79" s="13"/>
      <c r="V79" s="13"/>
      <c r="W79" s="13"/>
      <c r="X79" s="13"/>
      <c r="Y79" s="13"/>
      <c r="Z79" s="13"/>
      <c r="AA79" s="13"/>
      <c r="AB79" s="13"/>
      <c r="AC79" s="13"/>
      <c r="AD79" s="13"/>
      <c r="AE79" s="13"/>
      <c r="AF79" s="13"/>
      <c r="AG79" s="13"/>
      <c r="AH79" s="13" t="s">
        <v>48</v>
      </c>
      <c r="AI79" s="13" t="s">
        <v>48</v>
      </c>
      <c r="AJ79" s="13"/>
      <c r="AK79" s="46"/>
      <c r="AL79" s="46"/>
      <c r="AM79" s="46"/>
      <c r="AN79" s="47" t="s">
        <v>48</v>
      </c>
      <c r="AO79" s="46"/>
      <c r="AP79" s="46"/>
      <c r="AR79" s="46"/>
      <c r="AS79" s="46"/>
      <c r="AX79" s="61"/>
      <c r="AZ79" s="387" t="s">
        <v>631</v>
      </c>
    </row>
    <row r="80" spans="1:57" ht="17.5" x14ac:dyDescent="0.35">
      <c r="A80" s="43"/>
      <c r="B80" s="44"/>
      <c r="C80" s="45" t="s">
        <v>47</v>
      </c>
      <c r="D80" s="13" t="s">
        <v>114</v>
      </c>
      <c r="E80" s="13" t="s">
        <v>115</v>
      </c>
      <c r="F80" s="13"/>
      <c r="G80" s="13"/>
      <c r="H80" s="45"/>
      <c r="I80" s="45"/>
      <c r="J80" s="45"/>
      <c r="K80" s="13"/>
      <c r="L80" s="13"/>
      <c r="M80" s="13"/>
      <c r="N80" s="13"/>
      <c r="O80" s="13"/>
      <c r="P80" s="45"/>
      <c r="Q80" s="45"/>
      <c r="R80" s="45"/>
      <c r="S80" s="13"/>
      <c r="T80" s="13"/>
      <c r="U80" s="13"/>
      <c r="V80" s="13"/>
      <c r="W80" s="13"/>
      <c r="X80" s="13"/>
      <c r="Y80" s="13"/>
      <c r="Z80" s="13"/>
      <c r="AA80" s="13"/>
      <c r="AB80" s="13"/>
      <c r="AC80" s="13"/>
      <c r="AD80" s="13"/>
      <c r="AE80" s="13"/>
      <c r="AF80" s="13"/>
      <c r="AG80" s="13"/>
      <c r="AH80" s="13" t="s">
        <v>48</v>
      </c>
      <c r="AI80" s="13" t="s">
        <v>48</v>
      </c>
      <c r="AJ80" s="13"/>
      <c r="AK80" s="46"/>
      <c r="AL80" s="46"/>
      <c r="AM80" s="46"/>
      <c r="AN80" s="47" t="s">
        <v>48</v>
      </c>
      <c r="AO80" s="46"/>
      <c r="AP80" s="46"/>
      <c r="AR80" s="46"/>
      <c r="AS80" s="46"/>
      <c r="AX80" s="61"/>
      <c r="AZ80" s="387" t="s">
        <v>632</v>
      </c>
    </row>
    <row r="81" spans="1:63" ht="17.5" x14ac:dyDescent="0.35">
      <c r="A81" s="43"/>
      <c r="B81" s="44"/>
      <c r="C81" s="45" t="s">
        <v>47</v>
      </c>
      <c r="D81" s="13">
        <v>2</v>
      </c>
      <c r="E81" s="13" t="s">
        <v>116</v>
      </c>
      <c r="F81" s="13"/>
      <c r="G81" s="13"/>
      <c r="H81" s="45"/>
      <c r="I81" s="45"/>
      <c r="J81" s="45"/>
      <c r="K81" s="13"/>
      <c r="L81" s="13" t="s">
        <v>48</v>
      </c>
      <c r="M81" s="13" t="s">
        <v>48</v>
      </c>
      <c r="N81" s="13" t="s">
        <v>48</v>
      </c>
      <c r="O81" s="13" t="s">
        <v>48</v>
      </c>
      <c r="P81" s="13" t="s">
        <v>48</v>
      </c>
      <c r="Q81" s="13" t="s">
        <v>48</v>
      </c>
      <c r="R81" s="13" t="s">
        <v>48</v>
      </c>
      <c r="S81" s="13" t="s">
        <v>48</v>
      </c>
      <c r="T81" s="13" t="s">
        <v>48</v>
      </c>
      <c r="U81" s="13" t="s">
        <v>48</v>
      </c>
      <c r="V81" s="13" t="s">
        <v>48</v>
      </c>
      <c r="W81" s="13" t="s">
        <v>48</v>
      </c>
      <c r="X81" s="13" t="s">
        <v>48</v>
      </c>
      <c r="Y81" s="13" t="s">
        <v>48</v>
      </c>
      <c r="Z81" s="13" t="s">
        <v>48</v>
      </c>
      <c r="AA81" s="13" t="s">
        <v>48</v>
      </c>
      <c r="AB81" s="13" t="s">
        <v>48</v>
      </c>
      <c r="AC81" s="13" t="s">
        <v>48</v>
      </c>
      <c r="AD81" s="13" t="s">
        <v>48</v>
      </c>
      <c r="AE81" s="13" t="s">
        <v>48</v>
      </c>
      <c r="AF81" s="13" t="s">
        <v>48</v>
      </c>
      <c r="AG81" s="13" t="s">
        <v>48</v>
      </c>
      <c r="AH81" s="13" t="s">
        <v>48</v>
      </c>
      <c r="AI81" s="13" t="s">
        <v>48</v>
      </c>
      <c r="AJ81" s="13"/>
      <c r="AK81" s="46"/>
      <c r="AL81" s="46"/>
      <c r="AM81" s="46"/>
      <c r="AN81" s="47" t="s">
        <v>48</v>
      </c>
      <c r="AO81" s="46"/>
      <c r="AP81" s="46"/>
      <c r="AR81" s="46"/>
      <c r="AS81" s="46"/>
      <c r="AX81" s="61"/>
      <c r="AZ81" s="387" t="s">
        <v>633</v>
      </c>
    </row>
    <row r="82" spans="1:63" ht="17.5" x14ac:dyDescent="0.35">
      <c r="A82" s="43"/>
      <c r="B82" s="44"/>
      <c r="C82" s="45" t="s">
        <v>47</v>
      </c>
      <c r="D82" s="13">
        <v>3</v>
      </c>
      <c r="E82" s="13" t="s">
        <v>117</v>
      </c>
      <c r="F82" s="13"/>
      <c r="G82" s="13"/>
      <c r="H82" s="45"/>
      <c r="I82" s="45"/>
      <c r="J82" s="45"/>
      <c r="K82" s="13"/>
      <c r="L82" s="13"/>
      <c r="M82" s="13"/>
      <c r="N82" s="13"/>
      <c r="O82" s="13"/>
      <c r="P82" s="13"/>
      <c r="Q82" s="13"/>
      <c r="R82" s="13" t="s">
        <v>48</v>
      </c>
      <c r="S82" s="13" t="s">
        <v>48</v>
      </c>
      <c r="T82" s="13" t="s">
        <v>48</v>
      </c>
      <c r="U82" s="13" t="s">
        <v>48</v>
      </c>
      <c r="V82" s="13" t="s">
        <v>48</v>
      </c>
      <c r="W82" s="13" t="s">
        <v>48</v>
      </c>
      <c r="X82" s="13" t="s">
        <v>48</v>
      </c>
      <c r="Y82" s="13" t="s">
        <v>48</v>
      </c>
      <c r="Z82" s="13" t="s">
        <v>48</v>
      </c>
      <c r="AA82" s="13" t="s">
        <v>48</v>
      </c>
      <c r="AB82" s="13" t="s">
        <v>48</v>
      </c>
      <c r="AC82" s="13" t="s">
        <v>48</v>
      </c>
      <c r="AD82" s="13" t="s">
        <v>48</v>
      </c>
      <c r="AE82" s="13" t="s">
        <v>48</v>
      </c>
      <c r="AF82" s="13" t="s">
        <v>48</v>
      </c>
      <c r="AG82" s="13" t="s">
        <v>48</v>
      </c>
      <c r="AH82" s="13" t="s">
        <v>48</v>
      </c>
      <c r="AI82" s="13" t="s">
        <v>48</v>
      </c>
      <c r="AJ82" s="13"/>
      <c r="AK82" s="46"/>
      <c r="AL82" s="46"/>
      <c r="AM82" s="98">
        <v>3</v>
      </c>
      <c r="AN82" s="97" t="s">
        <v>48</v>
      </c>
      <c r="AO82" s="98">
        <v>0</v>
      </c>
      <c r="AP82" s="98">
        <v>0</v>
      </c>
      <c r="AR82" s="46" t="s">
        <v>92</v>
      </c>
      <c r="AS82" s="46" t="s">
        <v>93</v>
      </c>
      <c r="AX82" s="61"/>
      <c r="AZ82" s="387" t="s">
        <v>634</v>
      </c>
    </row>
    <row r="83" spans="1:63" ht="16" thickBot="1" x14ac:dyDescent="0.4">
      <c r="A83" s="43"/>
      <c r="B83" s="44"/>
      <c r="C83" s="45" t="s">
        <v>47</v>
      </c>
      <c r="D83" s="13">
        <v>4</v>
      </c>
      <c r="E83" s="13" t="s">
        <v>118</v>
      </c>
      <c r="F83" s="13"/>
      <c r="G83" s="13"/>
      <c r="H83" s="45"/>
      <c r="I83" s="45"/>
      <c r="J83" s="45"/>
      <c r="K83" s="13"/>
      <c r="L83" s="13"/>
      <c r="M83" s="13"/>
      <c r="N83" s="13"/>
      <c r="O83" s="13"/>
      <c r="P83" s="13"/>
      <c r="Q83" s="13" t="s">
        <v>48</v>
      </c>
      <c r="R83" s="13" t="s">
        <v>48</v>
      </c>
      <c r="S83" s="13" t="s">
        <v>48</v>
      </c>
      <c r="T83" s="13" t="s">
        <v>48</v>
      </c>
      <c r="U83" s="13" t="s">
        <v>48</v>
      </c>
      <c r="V83" s="13" t="s">
        <v>48</v>
      </c>
      <c r="W83" s="13" t="s">
        <v>48</v>
      </c>
      <c r="X83" s="13" t="s">
        <v>48</v>
      </c>
      <c r="Y83" s="13" t="s">
        <v>48</v>
      </c>
      <c r="Z83" s="13" t="s">
        <v>48</v>
      </c>
      <c r="AA83" s="13" t="s">
        <v>48</v>
      </c>
      <c r="AB83" s="13" t="s">
        <v>48</v>
      </c>
      <c r="AC83" s="13" t="s">
        <v>48</v>
      </c>
      <c r="AD83" s="13" t="s">
        <v>48</v>
      </c>
      <c r="AE83" s="13" t="s">
        <v>48</v>
      </c>
      <c r="AF83" s="13" t="s">
        <v>48</v>
      </c>
      <c r="AG83" s="13" t="s">
        <v>48</v>
      </c>
      <c r="AH83" s="13" t="s">
        <v>48</v>
      </c>
      <c r="AI83" s="13" t="s">
        <v>48</v>
      </c>
      <c r="AJ83" s="13"/>
      <c r="AK83" s="46"/>
      <c r="AL83" s="46"/>
      <c r="AM83" s="46"/>
      <c r="AN83" s="47" t="s">
        <v>48</v>
      </c>
      <c r="AO83" s="46"/>
      <c r="AP83" s="46"/>
      <c r="AR83" s="46"/>
      <c r="AS83" s="46"/>
      <c r="AX83" s="61"/>
      <c r="AZ83" t="s">
        <v>629</v>
      </c>
    </row>
    <row r="84" spans="1:63" ht="29" x14ac:dyDescent="0.35">
      <c r="A84" s="43"/>
      <c r="B84" s="44"/>
      <c r="C84" s="45" t="s">
        <v>47</v>
      </c>
      <c r="D84" s="13" t="s">
        <v>119</v>
      </c>
      <c r="E84" s="13" t="s">
        <v>120</v>
      </c>
      <c r="F84" s="13"/>
      <c r="G84" s="13"/>
      <c r="H84" s="45"/>
      <c r="I84" s="45"/>
      <c r="J84" s="45"/>
      <c r="K84" s="13"/>
      <c r="L84" s="13"/>
      <c r="M84" s="13"/>
      <c r="N84" s="13"/>
      <c r="O84" s="13"/>
      <c r="P84" s="45"/>
      <c r="Q84" s="45"/>
      <c r="R84" s="45"/>
      <c r="S84" s="13"/>
      <c r="T84" s="13"/>
      <c r="U84" s="13"/>
      <c r="V84" s="13"/>
      <c r="W84" s="13"/>
      <c r="X84" s="13"/>
      <c r="Y84" s="13"/>
      <c r="Z84" s="13"/>
      <c r="AA84" s="13"/>
      <c r="AB84" s="13"/>
      <c r="AC84" s="13"/>
      <c r="AD84" s="13"/>
      <c r="AE84" s="13"/>
      <c r="AF84" s="13"/>
      <c r="AG84" s="13"/>
      <c r="AH84" s="13" t="s">
        <v>48</v>
      </c>
      <c r="AI84" s="13" t="s">
        <v>48</v>
      </c>
      <c r="AJ84" s="13"/>
      <c r="AK84" s="46"/>
      <c r="AL84" s="46"/>
      <c r="AM84" s="98">
        <v>6</v>
      </c>
      <c r="AN84" s="97" t="s">
        <v>48</v>
      </c>
      <c r="AO84" s="98">
        <v>0</v>
      </c>
      <c r="AP84" s="98">
        <v>0</v>
      </c>
      <c r="AR84" s="46" t="s">
        <v>92</v>
      </c>
      <c r="AS84" s="46" t="s">
        <v>93</v>
      </c>
      <c r="AX84" s="61"/>
      <c r="AZ84" s="132" t="s">
        <v>535</v>
      </c>
      <c r="BA84" s="131" t="s">
        <v>536</v>
      </c>
      <c r="BB84" s="131" t="s">
        <v>537</v>
      </c>
      <c r="BC84" s="131" t="s">
        <v>538</v>
      </c>
      <c r="BD84" s="131" t="s">
        <v>539</v>
      </c>
      <c r="BE84" s="131" t="s">
        <v>540</v>
      </c>
      <c r="BF84" s="131" t="s">
        <v>541</v>
      </c>
      <c r="BG84" s="131" t="s">
        <v>542</v>
      </c>
      <c r="BH84" s="131" t="s">
        <v>608</v>
      </c>
      <c r="BI84" s="131" t="s">
        <v>609</v>
      </c>
      <c r="BJ84" s="131" t="s">
        <v>610</v>
      </c>
      <c r="BK84" s="115" t="s">
        <v>754</v>
      </c>
    </row>
    <row r="85" spans="1:63" x14ac:dyDescent="0.35">
      <c r="A85" s="43"/>
      <c r="B85" s="44"/>
      <c r="C85" s="45" t="s">
        <v>47</v>
      </c>
      <c r="D85" s="13" t="s">
        <v>121</v>
      </c>
      <c r="E85" s="13" t="s">
        <v>122</v>
      </c>
      <c r="F85" s="13"/>
      <c r="G85" s="13"/>
      <c r="H85" s="45"/>
      <c r="I85" s="45"/>
      <c r="J85" s="45"/>
      <c r="K85" s="13"/>
      <c r="L85" s="13"/>
      <c r="M85" s="13"/>
      <c r="N85" s="13"/>
      <c r="O85" s="13"/>
      <c r="P85" s="45"/>
      <c r="Q85" s="45"/>
      <c r="R85" s="45"/>
      <c r="S85" s="13"/>
      <c r="T85" s="13"/>
      <c r="U85" s="13"/>
      <c r="V85" s="13"/>
      <c r="W85" s="13"/>
      <c r="X85" s="13"/>
      <c r="Y85" s="13"/>
      <c r="Z85" s="13"/>
      <c r="AA85" s="13"/>
      <c r="AB85" s="13"/>
      <c r="AC85" s="13"/>
      <c r="AD85" s="13"/>
      <c r="AE85" s="13"/>
      <c r="AF85" s="13"/>
      <c r="AG85" s="13"/>
      <c r="AH85" s="13" t="s">
        <v>48</v>
      </c>
      <c r="AI85" s="13" t="s">
        <v>48</v>
      </c>
      <c r="AJ85" s="13"/>
      <c r="AK85" s="46"/>
      <c r="AL85" s="46"/>
      <c r="AM85" s="46"/>
      <c r="AN85" s="47" t="s">
        <v>48</v>
      </c>
      <c r="AO85" s="46"/>
      <c r="AP85" s="46"/>
      <c r="AR85" s="46"/>
      <c r="AS85" s="46"/>
      <c r="AX85" s="61"/>
      <c r="AZ85" s="116">
        <v>1</v>
      </c>
      <c r="BA85" s="114">
        <v>1</v>
      </c>
      <c r="BB85" s="114">
        <v>1</v>
      </c>
      <c r="BC85" s="114">
        <v>0</v>
      </c>
      <c r="BD85" s="114">
        <v>1</v>
      </c>
      <c r="BE85" s="114">
        <v>0</v>
      </c>
      <c r="BF85" s="114">
        <v>0</v>
      </c>
      <c r="BG85" s="114">
        <v>0</v>
      </c>
      <c r="BH85" s="388" t="s">
        <v>1034</v>
      </c>
      <c r="BI85" s="388" t="s">
        <v>1034</v>
      </c>
      <c r="BJ85" s="388" t="s">
        <v>1034</v>
      </c>
      <c r="BK85" s="390" t="s">
        <v>1034</v>
      </c>
    </row>
    <row r="86" spans="1:63" x14ac:dyDescent="0.35">
      <c r="A86" s="43"/>
      <c r="B86" s="44"/>
      <c r="C86" s="45" t="s">
        <v>47</v>
      </c>
      <c r="D86" s="13">
        <v>6</v>
      </c>
      <c r="E86" s="13" t="s">
        <v>123</v>
      </c>
      <c r="F86" s="13"/>
      <c r="G86" s="13"/>
      <c r="H86" s="45"/>
      <c r="I86" s="45"/>
      <c r="J86" s="45"/>
      <c r="K86" s="13"/>
      <c r="L86" s="13"/>
      <c r="M86" s="13"/>
      <c r="N86" s="13"/>
      <c r="O86" s="13"/>
      <c r="P86" s="45"/>
      <c r="Q86" s="45"/>
      <c r="R86" s="13" t="s">
        <v>48</v>
      </c>
      <c r="S86" s="13" t="s">
        <v>48</v>
      </c>
      <c r="T86" s="13" t="s">
        <v>48</v>
      </c>
      <c r="U86" s="13" t="s">
        <v>48</v>
      </c>
      <c r="V86" s="13" t="s">
        <v>48</v>
      </c>
      <c r="W86" s="13" t="s">
        <v>48</v>
      </c>
      <c r="X86" s="13" t="s">
        <v>48</v>
      </c>
      <c r="Y86" s="13" t="s">
        <v>48</v>
      </c>
      <c r="Z86" s="13" t="s">
        <v>48</v>
      </c>
      <c r="AA86" s="13" t="s">
        <v>48</v>
      </c>
      <c r="AB86" s="13" t="s">
        <v>48</v>
      </c>
      <c r="AC86" s="13" t="s">
        <v>48</v>
      </c>
      <c r="AD86" s="13" t="s">
        <v>48</v>
      </c>
      <c r="AE86" s="13" t="s">
        <v>48</v>
      </c>
      <c r="AF86" s="13" t="s">
        <v>48</v>
      </c>
      <c r="AG86" s="13" t="s">
        <v>48</v>
      </c>
      <c r="AH86" s="13" t="s">
        <v>48</v>
      </c>
      <c r="AI86" s="13" t="s">
        <v>48</v>
      </c>
      <c r="AJ86" s="13"/>
      <c r="AK86" s="46"/>
      <c r="AL86" s="46"/>
      <c r="AM86" s="46"/>
      <c r="AN86" s="47" t="s">
        <v>48</v>
      </c>
      <c r="AO86" s="46"/>
      <c r="AP86" s="46"/>
      <c r="AR86" s="46"/>
      <c r="AS86" s="46"/>
      <c r="AX86" s="61"/>
      <c r="AZ86" s="389">
        <v>1</v>
      </c>
      <c r="BA86" s="388">
        <v>1</v>
      </c>
      <c r="BB86" s="388">
        <v>1</v>
      </c>
      <c r="BC86" s="388">
        <v>1</v>
      </c>
      <c r="BD86" s="388">
        <v>1</v>
      </c>
      <c r="BE86" s="388">
        <v>1</v>
      </c>
      <c r="BF86" s="388">
        <v>0</v>
      </c>
      <c r="BG86" s="388">
        <v>0</v>
      </c>
      <c r="BH86" s="388" t="s">
        <v>1034</v>
      </c>
      <c r="BI86" s="388" t="s">
        <v>1034</v>
      </c>
      <c r="BJ86" s="388" t="s">
        <v>1034</v>
      </c>
      <c r="BK86" s="390" t="s">
        <v>1034</v>
      </c>
    </row>
    <row r="87" spans="1:63" x14ac:dyDescent="0.35">
      <c r="A87" s="43"/>
      <c r="B87" s="44"/>
      <c r="C87" s="45"/>
      <c r="D87" s="13"/>
      <c r="E87" s="13"/>
      <c r="F87" s="13"/>
      <c r="G87" s="13"/>
      <c r="H87" s="45"/>
      <c r="I87" s="45"/>
      <c r="J87" s="45"/>
      <c r="K87" s="13"/>
      <c r="L87" s="13"/>
      <c r="M87" s="13"/>
      <c r="N87" s="13"/>
      <c r="O87" s="13"/>
      <c r="P87" s="45"/>
      <c r="Q87" s="45"/>
      <c r="R87" s="45"/>
      <c r="S87" s="13"/>
      <c r="T87" s="13"/>
      <c r="U87" s="13"/>
      <c r="V87" s="13"/>
      <c r="W87" s="13"/>
      <c r="X87" s="13"/>
      <c r="Y87" s="13"/>
      <c r="Z87" s="13"/>
      <c r="AA87" s="13"/>
      <c r="AB87" s="13"/>
      <c r="AC87" s="13"/>
      <c r="AD87" s="13"/>
      <c r="AE87" s="7"/>
      <c r="AF87" s="13"/>
      <c r="AG87" s="13"/>
      <c r="AH87" s="13"/>
      <c r="AI87" s="11" t="s">
        <v>126</v>
      </c>
      <c r="AJ87" s="13"/>
      <c r="AK87" s="46"/>
      <c r="AL87" s="46"/>
      <c r="AM87" s="46">
        <v>9</v>
      </c>
      <c r="AN87" s="47" t="s">
        <v>48</v>
      </c>
      <c r="AO87" s="46">
        <v>0</v>
      </c>
      <c r="AP87" s="46">
        <v>0</v>
      </c>
      <c r="AR87" s="46" t="s">
        <v>92</v>
      </c>
      <c r="AS87" s="46" t="s">
        <v>93</v>
      </c>
      <c r="AX87" s="61"/>
      <c r="AZ87" s="389">
        <v>1</v>
      </c>
      <c r="BA87" s="388">
        <v>1</v>
      </c>
      <c r="BB87" s="388">
        <v>0</v>
      </c>
      <c r="BC87" s="388">
        <v>0</v>
      </c>
      <c r="BD87" s="388">
        <v>0</v>
      </c>
      <c r="BE87" s="388">
        <v>0</v>
      </c>
      <c r="BF87" s="388">
        <v>0</v>
      </c>
      <c r="BG87" s="388">
        <v>0</v>
      </c>
      <c r="BH87" s="388" t="s">
        <v>1034</v>
      </c>
      <c r="BI87" s="388" t="s">
        <v>1034</v>
      </c>
      <c r="BJ87" s="388" t="s">
        <v>1034</v>
      </c>
      <c r="BK87" s="390" t="s">
        <v>1034</v>
      </c>
    </row>
    <row r="88" spans="1:63" x14ac:dyDescent="0.35">
      <c r="AX88" s="61"/>
      <c r="AZ88" s="389">
        <v>1</v>
      </c>
      <c r="BA88" s="388">
        <v>1</v>
      </c>
      <c r="BB88" s="388">
        <v>1</v>
      </c>
      <c r="BC88" s="388">
        <v>0</v>
      </c>
      <c r="BD88" s="388">
        <v>0</v>
      </c>
      <c r="BE88" s="388">
        <v>0</v>
      </c>
      <c r="BF88" s="388">
        <v>0</v>
      </c>
      <c r="BG88" s="388">
        <v>0</v>
      </c>
      <c r="BH88" s="388" t="s">
        <v>1034</v>
      </c>
      <c r="BI88" s="388" t="s">
        <v>1034</v>
      </c>
      <c r="BJ88" s="388" t="s">
        <v>1034</v>
      </c>
      <c r="BK88" s="390" t="s">
        <v>1034</v>
      </c>
    </row>
    <row r="89" spans="1:63" x14ac:dyDescent="0.3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130"/>
      <c r="AZ89" s="389">
        <v>1</v>
      </c>
      <c r="BA89" s="388">
        <v>0</v>
      </c>
      <c r="BB89" s="388">
        <v>0</v>
      </c>
      <c r="BC89" s="388">
        <v>0</v>
      </c>
      <c r="BD89" s="388">
        <v>0</v>
      </c>
      <c r="BE89" s="388">
        <v>0</v>
      </c>
      <c r="BF89" s="388">
        <v>0</v>
      </c>
      <c r="BG89" s="388">
        <v>0</v>
      </c>
      <c r="BH89" s="388" t="s">
        <v>1034</v>
      </c>
      <c r="BI89" s="388" t="s">
        <v>1034</v>
      </c>
      <c r="BJ89" s="388" t="s">
        <v>1034</v>
      </c>
      <c r="BK89" s="390" t="s">
        <v>1034</v>
      </c>
    </row>
    <row r="90" spans="1:63" x14ac:dyDescent="0.35">
      <c r="AX90" s="61"/>
      <c r="AZ90" s="389">
        <v>1</v>
      </c>
      <c r="BA90" s="388">
        <v>1</v>
      </c>
      <c r="BB90" s="388">
        <v>1</v>
      </c>
      <c r="BC90" s="388">
        <v>1</v>
      </c>
      <c r="BD90" s="388">
        <v>1</v>
      </c>
      <c r="BE90" s="388">
        <v>1</v>
      </c>
      <c r="BF90" s="388">
        <v>1</v>
      </c>
      <c r="BG90" s="388">
        <v>0</v>
      </c>
      <c r="BH90" s="388" t="s">
        <v>1034</v>
      </c>
      <c r="BI90" s="388" t="s">
        <v>1034</v>
      </c>
      <c r="BJ90" s="388" t="s">
        <v>1034</v>
      </c>
      <c r="BK90" s="390" t="s">
        <v>1034</v>
      </c>
    </row>
    <row r="91" spans="1:63" x14ac:dyDescent="0.35">
      <c r="AX91" s="61"/>
      <c r="AZ91" s="389">
        <v>1</v>
      </c>
      <c r="BA91" s="388">
        <v>0</v>
      </c>
      <c r="BB91" s="388">
        <v>0</v>
      </c>
      <c r="BC91" s="388">
        <v>0</v>
      </c>
      <c r="BD91" s="388">
        <v>0</v>
      </c>
      <c r="BE91" s="388">
        <v>0</v>
      </c>
      <c r="BF91" s="388">
        <v>0</v>
      </c>
      <c r="BG91" s="388">
        <v>0</v>
      </c>
      <c r="BH91" s="388" t="s">
        <v>1034</v>
      </c>
      <c r="BI91" s="388" t="s">
        <v>1034</v>
      </c>
      <c r="BJ91" s="388" t="s">
        <v>1034</v>
      </c>
      <c r="BK91" s="390" t="s">
        <v>1034</v>
      </c>
    </row>
    <row r="92" spans="1:63" x14ac:dyDescent="0.35">
      <c r="AX92" s="61"/>
      <c r="AZ92" s="389">
        <v>1</v>
      </c>
      <c r="BA92" s="388">
        <v>1</v>
      </c>
      <c r="BB92" s="388">
        <v>1</v>
      </c>
      <c r="BC92" s="388">
        <v>1</v>
      </c>
      <c r="BD92" s="388">
        <v>1</v>
      </c>
      <c r="BE92" s="388">
        <v>1</v>
      </c>
      <c r="BF92" s="388">
        <v>1</v>
      </c>
      <c r="BG92" s="388">
        <v>1</v>
      </c>
      <c r="BH92" s="388" t="s">
        <v>1034</v>
      </c>
      <c r="BI92" s="388" t="s">
        <v>1034</v>
      </c>
      <c r="BJ92" s="388" t="s">
        <v>1034</v>
      </c>
      <c r="BK92" s="390" t="s">
        <v>1034</v>
      </c>
    </row>
    <row r="93" spans="1:63" x14ac:dyDescent="0.35">
      <c r="AX93" s="61"/>
      <c r="AZ93" s="389">
        <v>0</v>
      </c>
      <c r="BA93" s="388">
        <v>0</v>
      </c>
      <c r="BB93" s="388">
        <v>0</v>
      </c>
      <c r="BC93" s="388">
        <v>0</v>
      </c>
      <c r="BD93" s="388">
        <v>0</v>
      </c>
      <c r="BE93" s="388">
        <v>0</v>
      </c>
      <c r="BF93" s="388">
        <v>0</v>
      </c>
      <c r="BG93" s="388">
        <v>0</v>
      </c>
      <c r="BH93" s="388" t="s">
        <v>1034</v>
      </c>
      <c r="BI93" s="388" t="s">
        <v>1034</v>
      </c>
      <c r="BJ93" s="388" t="s">
        <v>1034</v>
      </c>
      <c r="BK93" s="390" t="s">
        <v>1034</v>
      </c>
    </row>
    <row r="94" spans="1:63" x14ac:dyDescent="0.35">
      <c r="AX94" s="61"/>
      <c r="AZ94" s="389">
        <v>1</v>
      </c>
      <c r="BA94" s="388">
        <v>1</v>
      </c>
      <c r="BB94" s="388">
        <v>1</v>
      </c>
      <c r="BC94" s="388">
        <v>0</v>
      </c>
      <c r="BD94" s="388">
        <v>0</v>
      </c>
      <c r="BE94" s="388">
        <v>0</v>
      </c>
      <c r="BF94" s="388">
        <v>0</v>
      </c>
      <c r="BG94" s="388">
        <v>0</v>
      </c>
      <c r="BH94" s="388" t="s">
        <v>1034</v>
      </c>
      <c r="BI94" s="388" t="s">
        <v>1034</v>
      </c>
      <c r="BJ94" s="388" t="s">
        <v>1034</v>
      </c>
      <c r="BK94" s="390" t="s">
        <v>1034</v>
      </c>
    </row>
    <row r="95" spans="1:63" x14ac:dyDescent="0.35">
      <c r="AX95" s="61"/>
      <c r="AZ95" s="389">
        <v>1</v>
      </c>
      <c r="BA95" s="388">
        <v>0</v>
      </c>
      <c r="BB95" s="388">
        <v>1</v>
      </c>
      <c r="BC95" s="388">
        <v>0</v>
      </c>
      <c r="BD95" s="388">
        <v>1</v>
      </c>
      <c r="BE95" s="388">
        <v>0</v>
      </c>
      <c r="BF95" s="388">
        <v>0</v>
      </c>
      <c r="BG95" s="388">
        <v>0</v>
      </c>
      <c r="BH95" s="388" t="s">
        <v>1034</v>
      </c>
      <c r="BI95" s="388" t="s">
        <v>1034</v>
      </c>
      <c r="BJ95" s="388" t="s">
        <v>1034</v>
      </c>
      <c r="BK95" s="390" t="s">
        <v>1034</v>
      </c>
    </row>
    <row r="96" spans="1:63" x14ac:dyDescent="0.35">
      <c r="AX96" s="61"/>
      <c r="AZ96" s="389">
        <v>1</v>
      </c>
      <c r="BA96" s="388">
        <v>1</v>
      </c>
      <c r="BB96" s="388">
        <v>1</v>
      </c>
      <c r="BC96" s="388">
        <v>0</v>
      </c>
      <c r="BD96" s="388">
        <v>1</v>
      </c>
      <c r="BE96" s="388">
        <v>1</v>
      </c>
      <c r="BF96" s="388">
        <v>0</v>
      </c>
      <c r="BG96" s="388">
        <v>0</v>
      </c>
      <c r="BH96" s="388" t="s">
        <v>1034</v>
      </c>
      <c r="BI96" s="388" t="s">
        <v>1034</v>
      </c>
      <c r="BJ96" s="388" t="s">
        <v>1034</v>
      </c>
      <c r="BK96" s="390" t="s">
        <v>1034</v>
      </c>
    </row>
    <row r="97" spans="50:63" x14ac:dyDescent="0.35">
      <c r="AX97" s="61"/>
      <c r="AZ97" s="389">
        <v>1</v>
      </c>
      <c r="BA97" s="388">
        <v>1</v>
      </c>
      <c r="BB97" s="388">
        <v>0</v>
      </c>
      <c r="BC97" s="388">
        <v>0</v>
      </c>
      <c r="BD97" s="388">
        <v>0</v>
      </c>
      <c r="BE97" s="388">
        <v>0</v>
      </c>
      <c r="BF97" s="388">
        <v>0</v>
      </c>
      <c r="BG97" s="388">
        <v>0</v>
      </c>
      <c r="BH97" s="388" t="s">
        <v>1034</v>
      </c>
      <c r="BI97" s="388" t="s">
        <v>1034</v>
      </c>
      <c r="BJ97" s="388" t="s">
        <v>1034</v>
      </c>
      <c r="BK97" s="390" t="s">
        <v>1034</v>
      </c>
    </row>
    <row r="98" spans="50:63" x14ac:dyDescent="0.35">
      <c r="AX98" s="61"/>
      <c r="AZ98" s="389">
        <v>1</v>
      </c>
      <c r="BA98" s="388">
        <v>1</v>
      </c>
      <c r="BB98" s="388">
        <v>1</v>
      </c>
      <c r="BC98" s="388">
        <v>0</v>
      </c>
      <c r="BD98" s="388">
        <v>1</v>
      </c>
      <c r="BE98" s="388">
        <v>0</v>
      </c>
      <c r="BF98" s="388">
        <v>0</v>
      </c>
      <c r="BG98" s="388">
        <v>0</v>
      </c>
      <c r="BH98" s="388" t="s">
        <v>1034</v>
      </c>
      <c r="BI98" s="388" t="s">
        <v>1034</v>
      </c>
      <c r="BJ98" s="388" t="s">
        <v>1034</v>
      </c>
      <c r="BK98" s="390" t="s">
        <v>1034</v>
      </c>
    </row>
    <row r="99" spans="50:63" x14ac:dyDescent="0.35">
      <c r="AX99" s="61"/>
      <c r="AZ99" s="389">
        <v>1</v>
      </c>
      <c r="BA99" s="388">
        <v>0</v>
      </c>
      <c r="BB99" s="388">
        <v>0</v>
      </c>
      <c r="BC99" s="388">
        <v>0</v>
      </c>
      <c r="BD99" s="388">
        <v>0</v>
      </c>
      <c r="BE99" s="388">
        <v>0</v>
      </c>
      <c r="BF99" s="388">
        <v>0</v>
      </c>
      <c r="BG99" s="388">
        <v>0</v>
      </c>
      <c r="BH99" s="388" t="s">
        <v>1034</v>
      </c>
      <c r="BI99" s="388" t="s">
        <v>1034</v>
      </c>
      <c r="BJ99" s="388" t="s">
        <v>1034</v>
      </c>
      <c r="BK99" s="390" t="s">
        <v>1034</v>
      </c>
    </row>
    <row r="100" spans="50:63" x14ac:dyDescent="0.35">
      <c r="AX100" s="61"/>
      <c r="AZ100" s="389">
        <v>1</v>
      </c>
      <c r="BA100" s="388">
        <v>1</v>
      </c>
      <c r="BB100" s="388">
        <v>1</v>
      </c>
      <c r="BC100" s="388">
        <v>1</v>
      </c>
      <c r="BD100" s="388">
        <v>1</v>
      </c>
      <c r="BE100" s="388">
        <v>1</v>
      </c>
      <c r="BF100" s="388">
        <v>0</v>
      </c>
      <c r="BG100" s="388">
        <v>1</v>
      </c>
      <c r="BH100" s="388" t="s">
        <v>1034</v>
      </c>
      <c r="BI100" s="388" t="s">
        <v>1034</v>
      </c>
      <c r="BJ100" s="388" t="s">
        <v>1034</v>
      </c>
      <c r="BK100" s="390" t="s">
        <v>1034</v>
      </c>
    </row>
    <row r="101" spans="50:63" x14ac:dyDescent="0.35">
      <c r="AX101" s="61"/>
      <c r="AZ101" s="389">
        <v>1</v>
      </c>
      <c r="BA101" s="388">
        <v>0</v>
      </c>
      <c r="BB101" s="388">
        <v>0</v>
      </c>
      <c r="BC101" s="388">
        <v>0</v>
      </c>
      <c r="BD101" s="388">
        <v>0</v>
      </c>
      <c r="BE101" s="388">
        <v>0</v>
      </c>
      <c r="BF101" s="388">
        <v>0</v>
      </c>
      <c r="BG101" s="388">
        <v>0</v>
      </c>
      <c r="BH101" s="388" t="s">
        <v>1034</v>
      </c>
      <c r="BI101" s="388" t="s">
        <v>1034</v>
      </c>
      <c r="BJ101" s="388" t="s">
        <v>1034</v>
      </c>
      <c r="BK101" s="390" t="s">
        <v>1034</v>
      </c>
    </row>
    <row r="102" spans="50:63" x14ac:dyDescent="0.35">
      <c r="AX102" s="61"/>
      <c r="AZ102" s="389">
        <v>1</v>
      </c>
      <c r="BA102" s="388">
        <v>1</v>
      </c>
      <c r="BB102" s="388">
        <v>1</v>
      </c>
      <c r="BC102" s="388">
        <v>1</v>
      </c>
      <c r="BD102" s="388">
        <v>1</v>
      </c>
      <c r="BE102" s="388">
        <v>1</v>
      </c>
      <c r="BF102" s="388">
        <v>1</v>
      </c>
      <c r="BG102" s="388">
        <v>1</v>
      </c>
      <c r="BH102" s="388" t="s">
        <v>1034</v>
      </c>
      <c r="BI102" s="388" t="s">
        <v>1034</v>
      </c>
      <c r="BJ102" s="388" t="s">
        <v>1034</v>
      </c>
      <c r="BK102" s="390" t="s">
        <v>1034</v>
      </c>
    </row>
    <row r="103" spans="50:63" x14ac:dyDescent="0.35">
      <c r="AX103" s="61"/>
      <c r="AZ103" s="389">
        <v>1</v>
      </c>
      <c r="BA103" s="388">
        <v>1</v>
      </c>
      <c r="BB103" s="388">
        <v>1</v>
      </c>
      <c r="BC103" s="388">
        <v>1</v>
      </c>
      <c r="BD103" s="388">
        <v>1</v>
      </c>
      <c r="BE103" s="388">
        <v>1</v>
      </c>
      <c r="BF103" s="388">
        <v>0</v>
      </c>
      <c r="BG103" s="388">
        <v>1</v>
      </c>
      <c r="BH103" s="388" t="s">
        <v>1034</v>
      </c>
      <c r="BI103" s="388" t="s">
        <v>1034</v>
      </c>
      <c r="BJ103" s="388" t="s">
        <v>1034</v>
      </c>
      <c r="BK103" s="390" t="s">
        <v>1034</v>
      </c>
    </row>
    <row r="104" spans="50:63" x14ac:dyDescent="0.35">
      <c r="AX104" s="61"/>
      <c r="AZ104" s="389">
        <v>1</v>
      </c>
      <c r="BA104" s="388">
        <v>1</v>
      </c>
      <c r="BB104" s="388">
        <v>1</v>
      </c>
      <c r="BC104" s="388">
        <v>0</v>
      </c>
      <c r="BD104" s="388">
        <v>0</v>
      </c>
      <c r="BE104" s="388">
        <v>0</v>
      </c>
      <c r="BF104" s="388">
        <v>0</v>
      </c>
      <c r="BG104" s="388">
        <v>0</v>
      </c>
      <c r="BH104" s="388" t="s">
        <v>1034</v>
      </c>
      <c r="BI104" s="388" t="s">
        <v>1034</v>
      </c>
      <c r="BJ104" s="388" t="s">
        <v>1034</v>
      </c>
      <c r="BK104" s="390" t="s">
        <v>1034</v>
      </c>
    </row>
    <row r="105" spans="50:63" x14ac:dyDescent="0.35">
      <c r="AX105" s="61"/>
      <c r="AZ105" s="389">
        <v>1</v>
      </c>
      <c r="BA105" s="388">
        <v>1</v>
      </c>
      <c r="BB105" s="388">
        <v>1</v>
      </c>
      <c r="BC105" s="388">
        <v>0</v>
      </c>
      <c r="BD105" s="388">
        <v>1</v>
      </c>
      <c r="BE105" s="388">
        <v>0</v>
      </c>
      <c r="BF105" s="388">
        <v>0</v>
      </c>
      <c r="BG105" s="388">
        <v>0</v>
      </c>
      <c r="BH105" s="388" t="s">
        <v>1034</v>
      </c>
      <c r="BI105" s="388" t="s">
        <v>1034</v>
      </c>
      <c r="BJ105" s="388" t="s">
        <v>1034</v>
      </c>
      <c r="BK105" s="390" t="s">
        <v>1034</v>
      </c>
    </row>
    <row r="106" spans="50:63" x14ac:dyDescent="0.35">
      <c r="AX106" s="61"/>
      <c r="AZ106" s="389">
        <v>1</v>
      </c>
      <c r="BA106" s="388">
        <v>1</v>
      </c>
      <c r="BB106" s="388">
        <v>1</v>
      </c>
      <c r="BC106" s="388">
        <v>1</v>
      </c>
      <c r="BD106" s="388">
        <v>1</v>
      </c>
      <c r="BE106" s="388">
        <v>1</v>
      </c>
      <c r="BF106" s="388">
        <v>0</v>
      </c>
      <c r="BG106" s="388">
        <v>0</v>
      </c>
      <c r="BH106" s="388" t="s">
        <v>1034</v>
      </c>
      <c r="BI106" s="388" t="s">
        <v>1034</v>
      </c>
      <c r="BJ106" s="388" t="s">
        <v>1034</v>
      </c>
      <c r="BK106" s="390" t="s">
        <v>1034</v>
      </c>
    </row>
    <row r="107" spans="50:63" x14ac:dyDescent="0.35">
      <c r="AX107" s="61"/>
      <c r="AZ107" s="389">
        <v>1</v>
      </c>
      <c r="BA107" s="388">
        <v>1</v>
      </c>
      <c r="BB107" s="388">
        <v>0</v>
      </c>
      <c r="BC107" s="388">
        <v>0</v>
      </c>
      <c r="BD107" s="388">
        <v>0</v>
      </c>
      <c r="BE107" s="388">
        <v>0</v>
      </c>
      <c r="BF107" s="388">
        <v>0</v>
      </c>
      <c r="BG107" s="388">
        <v>0</v>
      </c>
      <c r="BH107" s="388" t="s">
        <v>1034</v>
      </c>
      <c r="BI107" s="388" t="s">
        <v>1034</v>
      </c>
      <c r="BJ107" s="388" t="s">
        <v>1034</v>
      </c>
      <c r="BK107" s="390" t="s">
        <v>1034</v>
      </c>
    </row>
    <row r="108" spans="50:63" x14ac:dyDescent="0.35">
      <c r="AX108" s="61"/>
      <c r="AZ108" s="389">
        <v>1</v>
      </c>
      <c r="BA108" s="388">
        <v>1</v>
      </c>
      <c r="BB108" s="388">
        <v>1</v>
      </c>
      <c r="BC108" s="388">
        <v>0</v>
      </c>
      <c r="BD108" s="388">
        <v>0</v>
      </c>
      <c r="BE108" s="388">
        <v>0</v>
      </c>
      <c r="BF108" s="388">
        <v>0</v>
      </c>
      <c r="BG108" s="388">
        <v>0</v>
      </c>
      <c r="BH108" s="388" t="s">
        <v>1034</v>
      </c>
      <c r="BI108" s="388" t="s">
        <v>1034</v>
      </c>
      <c r="BJ108" s="388" t="s">
        <v>1034</v>
      </c>
      <c r="BK108" s="390" t="s">
        <v>1034</v>
      </c>
    </row>
    <row r="109" spans="50:63" x14ac:dyDescent="0.35">
      <c r="AX109" s="61"/>
      <c r="AZ109" s="389">
        <v>1</v>
      </c>
      <c r="BA109" s="388">
        <v>0</v>
      </c>
      <c r="BB109" s="388">
        <v>0</v>
      </c>
      <c r="BC109" s="388">
        <v>0</v>
      </c>
      <c r="BD109" s="388">
        <v>0</v>
      </c>
      <c r="BE109" s="388">
        <v>0</v>
      </c>
      <c r="BF109" s="388">
        <v>0</v>
      </c>
      <c r="BG109" s="388">
        <v>0</v>
      </c>
      <c r="BH109" s="388" t="s">
        <v>1034</v>
      </c>
      <c r="BI109" s="388" t="s">
        <v>1034</v>
      </c>
      <c r="BJ109" s="388" t="s">
        <v>1034</v>
      </c>
      <c r="BK109" s="390" t="s">
        <v>1034</v>
      </c>
    </row>
    <row r="110" spans="50:63" x14ac:dyDescent="0.35">
      <c r="AX110" s="61"/>
      <c r="AZ110" s="389">
        <v>1</v>
      </c>
      <c r="BA110" s="388">
        <v>1</v>
      </c>
      <c r="BB110" s="388">
        <v>1</v>
      </c>
      <c r="BC110" s="388">
        <v>1</v>
      </c>
      <c r="BD110" s="388">
        <v>1</v>
      </c>
      <c r="BE110" s="388">
        <v>1</v>
      </c>
      <c r="BF110" s="388">
        <v>1</v>
      </c>
      <c r="BG110" s="388">
        <v>0</v>
      </c>
      <c r="BH110" s="388" t="s">
        <v>1034</v>
      </c>
      <c r="BI110" s="388" t="s">
        <v>1034</v>
      </c>
      <c r="BJ110" s="388" t="s">
        <v>1034</v>
      </c>
      <c r="BK110" s="390" t="s">
        <v>1034</v>
      </c>
    </row>
    <row r="111" spans="50:63" x14ac:dyDescent="0.35">
      <c r="AX111" s="61"/>
      <c r="AZ111" s="389">
        <v>1</v>
      </c>
      <c r="BA111" s="388">
        <v>0</v>
      </c>
      <c r="BB111" s="388">
        <v>0</v>
      </c>
      <c r="BC111" s="388">
        <v>0</v>
      </c>
      <c r="BD111" s="388">
        <v>0</v>
      </c>
      <c r="BE111" s="388">
        <v>0</v>
      </c>
      <c r="BF111" s="388">
        <v>0</v>
      </c>
      <c r="BG111" s="388">
        <v>0</v>
      </c>
      <c r="BH111" s="388" t="s">
        <v>1034</v>
      </c>
      <c r="BI111" s="388" t="s">
        <v>1034</v>
      </c>
      <c r="BJ111" s="388" t="s">
        <v>1034</v>
      </c>
      <c r="BK111" s="390" t="s">
        <v>1034</v>
      </c>
    </row>
    <row r="112" spans="50:63" x14ac:dyDescent="0.35">
      <c r="AX112" s="61"/>
      <c r="AZ112" s="389">
        <v>1</v>
      </c>
      <c r="BA112" s="388">
        <v>1</v>
      </c>
      <c r="BB112" s="388">
        <v>1</v>
      </c>
      <c r="BC112" s="388">
        <v>1</v>
      </c>
      <c r="BD112" s="388">
        <v>1</v>
      </c>
      <c r="BE112" s="388">
        <v>1</v>
      </c>
      <c r="BF112" s="388">
        <v>1</v>
      </c>
      <c r="BG112" s="388">
        <v>1</v>
      </c>
      <c r="BH112" s="388" t="s">
        <v>1034</v>
      </c>
      <c r="BI112" s="388" t="s">
        <v>1034</v>
      </c>
      <c r="BJ112" s="388" t="s">
        <v>1034</v>
      </c>
      <c r="BK112" s="390" t="s">
        <v>1034</v>
      </c>
    </row>
    <row r="113" spans="50:67" x14ac:dyDescent="0.35">
      <c r="AX113" s="61"/>
      <c r="AZ113" s="389">
        <v>0</v>
      </c>
      <c r="BA113" s="388">
        <v>0</v>
      </c>
      <c r="BB113" s="388">
        <v>0</v>
      </c>
      <c r="BC113" s="388">
        <v>0</v>
      </c>
      <c r="BD113" s="388">
        <v>0</v>
      </c>
      <c r="BE113" s="388">
        <v>0</v>
      </c>
      <c r="BF113" s="388">
        <v>0</v>
      </c>
      <c r="BG113" s="388">
        <v>0</v>
      </c>
      <c r="BH113" s="388" t="s">
        <v>1034</v>
      </c>
      <c r="BI113" s="388" t="s">
        <v>1034</v>
      </c>
      <c r="BJ113" s="388" t="s">
        <v>1034</v>
      </c>
      <c r="BK113" s="390" t="s">
        <v>1034</v>
      </c>
    </row>
    <row r="114" spans="50:67" x14ac:dyDescent="0.35">
      <c r="AX114" s="61"/>
      <c r="AZ114" s="389">
        <v>1</v>
      </c>
      <c r="BA114" s="388">
        <v>1</v>
      </c>
      <c r="BB114" s="388">
        <v>1</v>
      </c>
      <c r="BC114" s="388">
        <v>1</v>
      </c>
      <c r="BD114" s="388">
        <v>1</v>
      </c>
      <c r="BE114" s="388">
        <v>1</v>
      </c>
      <c r="BF114" s="388">
        <v>1</v>
      </c>
      <c r="BG114" s="388">
        <v>0</v>
      </c>
      <c r="BH114" s="388" t="s">
        <v>1034</v>
      </c>
      <c r="BI114" s="388" t="s">
        <v>1034</v>
      </c>
      <c r="BJ114" s="388" t="s">
        <v>1034</v>
      </c>
      <c r="BK114" s="390" t="s">
        <v>1034</v>
      </c>
    </row>
    <row r="115" spans="50:67" x14ac:dyDescent="0.35">
      <c r="AX115" s="61"/>
      <c r="AZ115" s="389">
        <v>1</v>
      </c>
      <c r="BA115" s="388">
        <v>1</v>
      </c>
      <c r="BB115" s="388">
        <v>1</v>
      </c>
      <c r="BC115" s="388">
        <v>1</v>
      </c>
      <c r="BD115" s="388">
        <v>1</v>
      </c>
      <c r="BE115" s="388">
        <v>1</v>
      </c>
      <c r="BF115" s="388">
        <v>1</v>
      </c>
      <c r="BG115" s="388">
        <v>0</v>
      </c>
      <c r="BH115" s="388" t="s">
        <v>1034</v>
      </c>
      <c r="BI115" s="388" t="s">
        <v>1034</v>
      </c>
      <c r="BJ115" s="388" t="s">
        <v>1034</v>
      </c>
      <c r="BK115" s="390" t="s">
        <v>1034</v>
      </c>
    </row>
    <row r="116" spans="50:67" x14ac:dyDescent="0.35">
      <c r="AX116" s="61"/>
      <c r="AZ116" s="389">
        <v>0</v>
      </c>
      <c r="BA116" s="388">
        <v>0</v>
      </c>
      <c r="BB116" s="388">
        <v>0</v>
      </c>
      <c r="BC116" s="388">
        <v>1</v>
      </c>
      <c r="BD116" s="388">
        <v>1</v>
      </c>
      <c r="BE116" s="388">
        <v>1</v>
      </c>
      <c r="BF116" s="388">
        <v>0</v>
      </c>
      <c r="BG116" s="388">
        <v>0</v>
      </c>
      <c r="BH116" s="388" t="s">
        <v>1034</v>
      </c>
      <c r="BI116" s="388" t="s">
        <v>1034</v>
      </c>
      <c r="BJ116" s="388" t="s">
        <v>1034</v>
      </c>
      <c r="BK116" s="390" t="s">
        <v>1034</v>
      </c>
    </row>
    <row r="117" spans="50:67" x14ac:dyDescent="0.35">
      <c r="AX117" s="61"/>
      <c r="AZ117" s="389">
        <v>0</v>
      </c>
      <c r="BA117" s="388">
        <v>0</v>
      </c>
      <c r="BB117" s="388">
        <v>0</v>
      </c>
      <c r="BC117" s="388">
        <v>1</v>
      </c>
      <c r="BD117" s="388">
        <v>1</v>
      </c>
      <c r="BE117" s="388">
        <v>1</v>
      </c>
      <c r="BF117" s="388">
        <v>0</v>
      </c>
      <c r="BG117" s="388">
        <v>0</v>
      </c>
      <c r="BH117" s="388" t="s">
        <v>1034</v>
      </c>
      <c r="BI117" s="388" t="s">
        <v>1034</v>
      </c>
      <c r="BJ117" s="388" t="s">
        <v>1034</v>
      </c>
      <c r="BK117" s="390" t="s">
        <v>1034</v>
      </c>
    </row>
    <row r="118" spans="50:67" x14ac:dyDescent="0.35">
      <c r="AX118" s="61"/>
      <c r="AZ118" s="389">
        <v>0</v>
      </c>
      <c r="BA118" s="388">
        <v>0</v>
      </c>
      <c r="BB118" s="388">
        <v>0</v>
      </c>
      <c r="BC118" s="388">
        <v>0</v>
      </c>
      <c r="BD118" s="388">
        <v>0</v>
      </c>
      <c r="BE118" s="388">
        <v>0</v>
      </c>
      <c r="BF118" s="388">
        <v>1</v>
      </c>
      <c r="BG118" s="388">
        <v>0</v>
      </c>
      <c r="BH118" s="388" t="s">
        <v>1034</v>
      </c>
      <c r="BI118" s="388" t="s">
        <v>1034</v>
      </c>
      <c r="BJ118" s="388" t="s">
        <v>1034</v>
      </c>
      <c r="BK118" s="390" t="s">
        <v>1034</v>
      </c>
    </row>
    <row r="119" spans="50:67" x14ac:dyDescent="0.35">
      <c r="AX119" s="61"/>
      <c r="AZ119" s="389">
        <v>0</v>
      </c>
      <c r="BA119" s="388">
        <v>0</v>
      </c>
      <c r="BB119" s="388">
        <v>0</v>
      </c>
      <c r="BC119" s="388">
        <v>0</v>
      </c>
      <c r="BD119" s="388">
        <v>0</v>
      </c>
      <c r="BE119" s="388">
        <v>0</v>
      </c>
      <c r="BF119" s="388">
        <v>1</v>
      </c>
      <c r="BG119" s="388">
        <v>0</v>
      </c>
      <c r="BH119" s="388" t="s">
        <v>1034</v>
      </c>
      <c r="BI119" s="388" t="s">
        <v>1034</v>
      </c>
      <c r="BJ119" s="388" t="s">
        <v>1034</v>
      </c>
      <c r="BK119" s="390" t="s">
        <v>1034</v>
      </c>
    </row>
    <row r="120" spans="50:67" x14ac:dyDescent="0.35">
      <c r="AX120" s="61"/>
      <c r="AZ120" s="389">
        <v>0</v>
      </c>
      <c r="BA120" s="388">
        <v>0</v>
      </c>
      <c r="BB120" s="388">
        <v>0</v>
      </c>
      <c r="BC120" s="388">
        <v>0</v>
      </c>
      <c r="BD120" s="388">
        <v>0</v>
      </c>
      <c r="BE120" s="388">
        <v>0</v>
      </c>
      <c r="BF120" s="388">
        <v>1</v>
      </c>
      <c r="BG120" s="388">
        <v>0</v>
      </c>
      <c r="BH120" s="388" t="s">
        <v>1034</v>
      </c>
      <c r="BI120" s="388" t="s">
        <v>1034</v>
      </c>
      <c r="BJ120" s="388" t="s">
        <v>1034</v>
      </c>
      <c r="BK120" s="390" t="s">
        <v>1034</v>
      </c>
    </row>
    <row r="121" spans="50:67" x14ac:dyDescent="0.35">
      <c r="AX121" s="61"/>
      <c r="AZ121" s="389">
        <v>0</v>
      </c>
      <c r="BA121" s="388">
        <v>0</v>
      </c>
      <c r="BB121" s="388">
        <v>0</v>
      </c>
      <c r="BC121" s="388">
        <v>0</v>
      </c>
      <c r="BD121" s="388">
        <v>0</v>
      </c>
      <c r="BE121" s="388">
        <v>0</v>
      </c>
      <c r="BF121" s="388">
        <v>1</v>
      </c>
      <c r="BG121" s="388">
        <v>0</v>
      </c>
      <c r="BH121" s="388" t="s">
        <v>1034</v>
      </c>
      <c r="BI121" s="388" t="s">
        <v>1034</v>
      </c>
      <c r="BJ121" s="388" t="s">
        <v>1034</v>
      </c>
      <c r="BK121" s="390" t="s">
        <v>1034</v>
      </c>
    </row>
    <row r="122" spans="50:67" x14ac:dyDescent="0.35">
      <c r="AX122" s="61"/>
      <c r="AZ122" s="389">
        <v>0</v>
      </c>
      <c r="BA122" s="388">
        <v>0</v>
      </c>
      <c r="BB122" s="388">
        <v>0</v>
      </c>
      <c r="BC122" s="388">
        <v>1</v>
      </c>
      <c r="BD122" s="388">
        <v>1</v>
      </c>
      <c r="BE122" s="388">
        <v>1</v>
      </c>
      <c r="BF122" s="388">
        <v>1</v>
      </c>
      <c r="BG122" s="388">
        <v>0</v>
      </c>
      <c r="BH122" s="388" t="s">
        <v>1034</v>
      </c>
      <c r="BI122" s="388" t="s">
        <v>1034</v>
      </c>
      <c r="BJ122" s="388" t="s">
        <v>1034</v>
      </c>
      <c r="BK122" s="390" t="s">
        <v>1034</v>
      </c>
    </row>
    <row r="123" spans="50:67" x14ac:dyDescent="0.35">
      <c r="AX123" s="61"/>
      <c r="AZ123" s="389">
        <v>0</v>
      </c>
      <c r="BA123" s="388">
        <v>0</v>
      </c>
      <c r="BB123" s="388">
        <v>0</v>
      </c>
      <c r="BC123" s="388">
        <v>1</v>
      </c>
      <c r="BD123" s="388">
        <v>1</v>
      </c>
      <c r="BE123" s="388">
        <v>1</v>
      </c>
      <c r="BF123" s="388">
        <v>1</v>
      </c>
      <c r="BG123" s="388">
        <v>0</v>
      </c>
      <c r="BH123" s="388" t="s">
        <v>1034</v>
      </c>
      <c r="BI123" s="388" t="s">
        <v>1034</v>
      </c>
      <c r="BJ123" s="388" t="s">
        <v>1034</v>
      </c>
      <c r="BK123" s="390" t="s">
        <v>1034</v>
      </c>
    </row>
    <row r="124" spans="50:67" ht="16" thickBot="1" x14ac:dyDescent="0.4">
      <c r="AX124" s="61"/>
      <c r="AZ124" s="391">
        <v>1</v>
      </c>
      <c r="BA124" s="392">
        <v>1</v>
      </c>
      <c r="BB124" s="392">
        <v>1</v>
      </c>
      <c r="BC124" s="392">
        <v>1</v>
      </c>
      <c r="BD124" s="392">
        <v>1</v>
      </c>
      <c r="BE124" s="392">
        <v>1</v>
      </c>
      <c r="BF124" s="392">
        <v>1</v>
      </c>
      <c r="BG124" s="392">
        <v>0</v>
      </c>
      <c r="BH124" s="392" t="s">
        <v>1034</v>
      </c>
      <c r="BI124" s="392" t="s">
        <v>1034</v>
      </c>
      <c r="BJ124" s="392" t="s">
        <v>1034</v>
      </c>
      <c r="BK124" s="393" t="s">
        <v>607</v>
      </c>
    </row>
    <row r="125" spans="50:67" x14ac:dyDescent="0.35">
      <c r="AX125" s="61"/>
    </row>
    <row r="126" spans="50:67" x14ac:dyDescent="0.35">
      <c r="AX126" s="61"/>
    </row>
    <row r="127" spans="50:67" x14ac:dyDescent="0.35">
      <c r="AX127" s="61"/>
    </row>
    <row r="128" spans="50:67" x14ac:dyDescent="0.35">
      <c r="AX128" s="61"/>
      <c r="AZ128" s="532" t="s">
        <v>636</v>
      </c>
      <c r="BA128" s="528"/>
      <c r="BB128" s="528"/>
      <c r="BC128" s="528"/>
      <c r="BD128" s="528"/>
      <c r="BE128" s="528"/>
      <c r="BF128" s="528"/>
      <c r="BG128" s="528"/>
      <c r="BH128" s="528"/>
      <c r="BI128" s="528"/>
      <c r="BJ128" s="528"/>
      <c r="BK128" s="528"/>
      <c r="BL128" s="543"/>
      <c r="BM128" s="543"/>
      <c r="BN128" s="543"/>
      <c r="BO128" s="543"/>
    </row>
    <row r="129" spans="50:61" x14ac:dyDescent="0.35">
      <c r="AX129" s="61"/>
      <c r="AZ129" s="394" t="s">
        <v>637</v>
      </c>
    </row>
    <row r="130" spans="50:61" x14ac:dyDescent="0.35">
      <c r="AX130" s="61"/>
      <c r="AZ130" s="374" t="s">
        <v>638</v>
      </c>
    </row>
    <row r="131" spans="50:61" x14ac:dyDescent="0.35">
      <c r="AX131" s="61"/>
      <c r="AZ131" s="374" t="s">
        <v>639</v>
      </c>
    </row>
    <row r="132" spans="50:61" ht="16" thickBot="1" x14ac:dyDescent="0.4">
      <c r="AX132" s="61"/>
      <c r="AZ132" s="3" t="s">
        <v>640</v>
      </c>
    </row>
    <row r="133" spans="50:61" ht="46.5" x14ac:dyDescent="0.35">
      <c r="AX133" s="61"/>
      <c r="AZ133" s="395" t="s">
        <v>611</v>
      </c>
      <c r="BA133" s="408" t="s">
        <v>662</v>
      </c>
      <c r="BB133" s="408" t="s">
        <v>612</v>
      </c>
      <c r="BC133" s="408" t="s">
        <v>613</v>
      </c>
      <c r="BD133" s="408" t="s">
        <v>614</v>
      </c>
      <c r="BE133" s="408" t="s">
        <v>615</v>
      </c>
      <c r="BF133" s="408" t="s">
        <v>616</v>
      </c>
      <c r="BG133" s="409" t="s">
        <v>617</v>
      </c>
    </row>
    <row r="134" spans="50:61" x14ac:dyDescent="0.35">
      <c r="AX134" s="61"/>
      <c r="AZ134" s="410" t="s">
        <v>1013</v>
      </c>
      <c r="BA134" s="533">
        <v>-2.0609999999999999</v>
      </c>
      <c r="BB134" s="411">
        <v>0.46</v>
      </c>
      <c r="BC134" s="411">
        <v>1.264</v>
      </c>
      <c r="BD134" s="411">
        <v>0.20399999999999999</v>
      </c>
      <c r="BE134" s="411">
        <v>1.143</v>
      </c>
      <c r="BF134" s="411">
        <v>27</v>
      </c>
      <c r="BG134" s="412">
        <v>0</v>
      </c>
    </row>
    <row r="135" spans="50:61" x14ac:dyDescent="0.35">
      <c r="AX135" s="61"/>
      <c r="AZ135" s="410" t="s">
        <v>1014</v>
      </c>
      <c r="BA135" s="533">
        <v>-0.96899999999999997</v>
      </c>
      <c r="BB135" s="411">
        <v>0.443</v>
      </c>
      <c r="BC135" s="411">
        <v>0.872</v>
      </c>
      <c r="BD135" s="411">
        <v>0.21</v>
      </c>
      <c r="BE135" s="411">
        <v>0.59299999999999997</v>
      </c>
      <c r="BF135" s="411">
        <v>20</v>
      </c>
      <c r="BG135" s="412">
        <v>0</v>
      </c>
    </row>
    <row r="136" spans="50:61" x14ac:dyDescent="0.35">
      <c r="AX136" s="61"/>
      <c r="AZ136" s="410" t="s">
        <v>1015</v>
      </c>
      <c r="BA136" s="533">
        <v>-0.63500000000000001</v>
      </c>
      <c r="BB136" s="411">
        <v>0.44800000000000001</v>
      </c>
      <c r="BC136" s="411">
        <v>0.70199999999999996</v>
      </c>
      <c r="BD136" s="411">
        <v>0.21099999999999999</v>
      </c>
      <c r="BE136" s="411">
        <v>0.45100000000000001</v>
      </c>
      <c r="BF136" s="411">
        <v>18</v>
      </c>
      <c r="BG136" s="412">
        <v>0</v>
      </c>
    </row>
    <row r="137" spans="50:61" x14ac:dyDescent="0.35">
      <c r="AX137" s="61"/>
      <c r="AZ137" s="410" t="s">
        <v>1016</v>
      </c>
      <c r="BA137" s="533">
        <v>0.30099999999999999</v>
      </c>
      <c r="BB137" s="411">
        <v>0.496</v>
      </c>
      <c r="BC137" s="411">
        <v>0.77700000000000002</v>
      </c>
      <c r="BD137" s="411">
        <v>0.28499999999999998</v>
      </c>
      <c r="BE137" s="411">
        <v>0.47199999999999998</v>
      </c>
      <c r="BF137" s="411">
        <v>13</v>
      </c>
      <c r="BG137" s="412">
        <v>0</v>
      </c>
    </row>
    <row r="138" spans="50:61" x14ac:dyDescent="0.35">
      <c r="AX138" s="61"/>
      <c r="AZ138" s="410" t="s">
        <v>618</v>
      </c>
      <c r="BA138" s="533">
        <v>-0.63500000000000001</v>
      </c>
      <c r="BB138" s="411">
        <v>0.44800000000000001</v>
      </c>
      <c r="BC138" s="411">
        <v>0.56100000000000005</v>
      </c>
      <c r="BD138" s="411">
        <v>0.21099999999999999</v>
      </c>
      <c r="BE138" s="411">
        <v>0.36499999999999999</v>
      </c>
      <c r="BF138" s="411">
        <v>18</v>
      </c>
      <c r="BG138" s="412">
        <v>0</v>
      </c>
    </row>
    <row r="139" spans="50:61" x14ac:dyDescent="0.35">
      <c r="AX139" s="61"/>
      <c r="AZ139" s="410" t="s">
        <v>619</v>
      </c>
      <c r="BA139" s="533">
        <v>9.2999999999999999E-2</v>
      </c>
      <c r="BB139" s="411">
        <v>0.48099999999999998</v>
      </c>
      <c r="BC139" s="411">
        <v>0.68700000000000006</v>
      </c>
      <c r="BD139" s="411">
        <v>0.26</v>
      </c>
      <c r="BE139" s="411">
        <v>0.41799999999999998</v>
      </c>
      <c r="BF139" s="411">
        <v>14</v>
      </c>
      <c r="BG139" s="412">
        <v>0</v>
      </c>
    </row>
    <row r="140" spans="50:61" x14ac:dyDescent="0.35">
      <c r="AX140" s="61"/>
      <c r="AZ140" s="410" t="s">
        <v>1017</v>
      </c>
      <c r="BA140" s="533">
        <v>0.76400000000000001</v>
      </c>
      <c r="BB140" s="411">
        <v>0.53300000000000003</v>
      </c>
      <c r="BC140" s="411">
        <v>2.2650000000000001</v>
      </c>
      <c r="BD140" s="411">
        <v>0.34200000000000003</v>
      </c>
      <c r="BE140" s="411">
        <v>5.01</v>
      </c>
      <c r="BF140" s="411">
        <v>11</v>
      </c>
      <c r="BG140" s="412">
        <v>0</v>
      </c>
    </row>
    <row r="141" spans="50:61" ht="16" thickBot="1" x14ac:dyDescent="0.4">
      <c r="AX141" s="61"/>
      <c r="AZ141" s="413" t="s">
        <v>620</v>
      </c>
      <c r="BA141" s="535">
        <v>3.1419999999999999</v>
      </c>
      <c r="BB141" s="414">
        <v>0.77500000000000002</v>
      </c>
      <c r="BC141" s="414">
        <v>0.89700000000000002</v>
      </c>
      <c r="BD141" s="414">
        <v>0.53900000000000003</v>
      </c>
      <c r="BE141" s="414">
        <v>0.26900000000000002</v>
      </c>
      <c r="BF141" s="414">
        <v>2</v>
      </c>
      <c r="BG141" s="415">
        <v>0</v>
      </c>
    </row>
    <row r="142" spans="50:61" x14ac:dyDescent="0.35">
      <c r="AX142" s="61"/>
    </row>
    <row r="143" spans="50:61" x14ac:dyDescent="0.35">
      <c r="AX143" s="61"/>
    </row>
    <row r="144" spans="50:61" x14ac:dyDescent="0.35">
      <c r="AX144" s="61"/>
      <c r="AZ144" s="528" t="s">
        <v>792</v>
      </c>
      <c r="BA144" s="528"/>
      <c r="BB144" s="528"/>
      <c r="BC144" s="528"/>
      <c r="BD144" s="528"/>
      <c r="BE144" s="528"/>
      <c r="BF144" s="528"/>
      <c r="BG144" s="528"/>
      <c r="BH144" s="543"/>
      <c r="BI144" s="543"/>
    </row>
    <row r="145" spans="50:61" x14ac:dyDescent="0.35">
      <c r="AX145" s="61"/>
      <c r="AZ145" t="s">
        <v>791</v>
      </c>
    </row>
    <row r="146" spans="50:61" ht="16" thickBot="1" x14ac:dyDescent="0.4">
      <c r="AX146" s="61"/>
      <c r="AZ146" t="s">
        <v>641</v>
      </c>
    </row>
    <row r="147" spans="50:61" ht="46.5" x14ac:dyDescent="0.35">
      <c r="AX147" s="61"/>
      <c r="AZ147" s="372" t="s">
        <v>621</v>
      </c>
      <c r="BA147" s="294" t="s">
        <v>663</v>
      </c>
      <c r="BB147" s="362" t="s">
        <v>622</v>
      </c>
      <c r="BC147" s="416" t="s">
        <v>623</v>
      </c>
    </row>
    <row r="148" spans="50:61" x14ac:dyDescent="0.35">
      <c r="AX148" s="61"/>
      <c r="AZ148" s="410">
        <v>0</v>
      </c>
      <c r="BA148" s="533">
        <v>-3.347</v>
      </c>
      <c r="BB148" s="533">
        <v>1.514</v>
      </c>
      <c r="BC148" s="534">
        <v>2</v>
      </c>
    </row>
    <row r="149" spans="50:61" x14ac:dyDescent="0.35">
      <c r="AX149" s="61"/>
      <c r="AZ149" s="410">
        <v>1</v>
      </c>
      <c r="BA149" s="533">
        <v>-2.5070000000000001</v>
      </c>
      <c r="BB149" s="533">
        <v>1.139</v>
      </c>
      <c r="BC149" s="534">
        <v>10</v>
      </c>
    </row>
    <row r="150" spans="50:61" x14ac:dyDescent="0.35">
      <c r="AX150" s="61"/>
      <c r="AZ150" s="410">
        <v>2</v>
      </c>
      <c r="BA150" s="533">
        <v>-1.5109999999999999</v>
      </c>
      <c r="BB150" s="533">
        <v>0.9</v>
      </c>
      <c r="BC150" s="534">
        <v>3</v>
      </c>
    </row>
    <row r="151" spans="50:61" x14ac:dyDescent="0.35">
      <c r="AX151" s="61"/>
      <c r="AZ151" s="410">
        <v>3</v>
      </c>
      <c r="BA151" s="533">
        <v>-0.78</v>
      </c>
      <c r="BB151" s="533">
        <v>0.82299999999999995</v>
      </c>
      <c r="BC151" s="534">
        <v>7</v>
      </c>
    </row>
    <row r="152" spans="50:61" x14ac:dyDescent="0.35">
      <c r="AX152" s="61"/>
      <c r="AZ152" s="410">
        <v>4</v>
      </c>
      <c r="BA152" s="533">
        <v>-0.12</v>
      </c>
      <c r="BB152" s="533">
        <v>0.81200000000000006</v>
      </c>
      <c r="BC152" s="534">
        <v>5</v>
      </c>
    </row>
    <row r="153" spans="50:61" x14ac:dyDescent="0.35">
      <c r="AX153" s="61"/>
      <c r="AZ153" s="410">
        <v>5</v>
      </c>
      <c r="BA153" s="533">
        <v>0.56899999999999995</v>
      </c>
      <c r="BB153" s="533">
        <v>0.85799999999999998</v>
      </c>
      <c r="BC153" s="534">
        <v>1</v>
      </c>
    </row>
    <row r="154" spans="50:61" x14ac:dyDescent="0.35">
      <c r="AX154" s="61"/>
      <c r="AZ154" s="410">
        <v>6</v>
      </c>
      <c r="BA154" s="533">
        <v>1.407</v>
      </c>
      <c r="BB154" s="533">
        <v>0.99099999999999999</v>
      </c>
      <c r="BC154" s="534">
        <v>2</v>
      </c>
    </row>
    <row r="155" spans="50:61" x14ac:dyDescent="0.35">
      <c r="AX155" s="61"/>
      <c r="AZ155" s="410">
        <v>7</v>
      </c>
      <c r="BA155" s="533">
        <v>2.681</v>
      </c>
      <c r="BB155" s="533">
        <v>1.2989999999999999</v>
      </c>
      <c r="BC155" s="534">
        <v>7</v>
      </c>
    </row>
    <row r="156" spans="50:61" ht="16" thickBot="1" x14ac:dyDescent="0.4">
      <c r="AX156" s="61"/>
      <c r="AZ156" s="413">
        <v>8</v>
      </c>
      <c r="BA156" s="535">
        <v>3.9590000000000001</v>
      </c>
      <c r="BB156" s="535">
        <v>1.514</v>
      </c>
      <c r="BC156" s="536">
        <v>3</v>
      </c>
    </row>
    <row r="157" spans="50:61" x14ac:dyDescent="0.35">
      <c r="AX157" s="61"/>
    </row>
    <row r="158" spans="50:61" x14ac:dyDescent="0.35">
      <c r="AX158" s="61"/>
    </row>
    <row r="159" spans="50:61" x14ac:dyDescent="0.35">
      <c r="AX159" s="61"/>
    </row>
    <row r="160" spans="50:61" x14ac:dyDescent="0.35">
      <c r="AX160" s="61"/>
      <c r="AZ160" s="528" t="s">
        <v>642</v>
      </c>
      <c r="BA160" s="528"/>
      <c r="BB160" s="528"/>
      <c r="BC160" s="528"/>
      <c r="BD160" s="528"/>
      <c r="BE160" s="528"/>
      <c r="BF160" s="528"/>
      <c r="BG160" s="528"/>
      <c r="BH160" s="528"/>
      <c r="BI160" s="528"/>
    </row>
    <row r="161" spans="50:61" x14ac:dyDescent="0.35">
      <c r="AX161" s="61"/>
      <c r="AZ161" t="s">
        <v>793</v>
      </c>
    </row>
    <row r="162" spans="50:61" ht="16" thickBot="1" x14ac:dyDescent="0.4">
      <c r="AX162" s="61"/>
      <c r="AZ162" t="s">
        <v>643</v>
      </c>
    </row>
    <row r="163" spans="50:61" ht="29" x14ac:dyDescent="0.35">
      <c r="AX163" s="61"/>
      <c r="AZ163" s="406" t="s">
        <v>624</v>
      </c>
      <c r="BA163" s="382" t="s">
        <v>625</v>
      </c>
      <c r="BB163" s="382" t="s">
        <v>1021</v>
      </c>
      <c r="BC163" s="383" t="s">
        <v>1025</v>
      </c>
    </row>
    <row r="164" spans="50:61" x14ac:dyDescent="0.35">
      <c r="AX164" s="61"/>
      <c r="AZ164" s="396">
        <v>0</v>
      </c>
      <c r="BA164" s="397">
        <v>0.05</v>
      </c>
      <c r="BB164" s="398">
        <v>0</v>
      </c>
      <c r="BC164" s="399">
        <v>0</v>
      </c>
    </row>
    <row r="165" spans="50:61" x14ac:dyDescent="0.35">
      <c r="AX165" s="61"/>
      <c r="AZ165" s="396">
        <v>1</v>
      </c>
      <c r="BA165" s="397">
        <v>0.25</v>
      </c>
      <c r="BB165" s="400">
        <v>3.5354841506838541E-2</v>
      </c>
      <c r="BC165" s="401">
        <v>2.4464257259992905E-6</v>
      </c>
    </row>
    <row r="166" spans="50:61" x14ac:dyDescent="0.35">
      <c r="AX166" s="61"/>
      <c r="AZ166" s="396">
        <v>2</v>
      </c>
      <c r="BA166" s="397">
        <v>7.4999999999999997E-2</v>
      </c>
      <c r="BB166" s="400">
        <v>0.11887700420961089</v>
      </c>
      <c r="BC166" s="401">
        <v>1.4620907310414211E-6</v>
      </c>
    </row>
    <row r="167" spans="50:61" x14ac:dyDescent="0.35">
      <c r="AX167" s="61"/>
      <c r="AZ167" s="396">
        <v>3</v>
      </c>
      <c r="BA167" s="397">
        <v>0.17499999999999999</v>
      </c>
      <c r="BB167" s="400">
        <v>0.34352402043333485</v>
      </c>
      <c r="BC167" s="401">
        <v>1.1928216445467044E-5</v>
      </c>
    </row>
    <row r="168" spans="50:61" x14ac:dyDescent="0.35">
      <c r="AX168" s="61"/>
      <c r="AZ168" s="396">
        <v>4</v>
      </c>
      <c r="BA168" s="397">
        <v>0.125</v>
      </c>
      <c r="BB168" s="400">
        <v>0.65707232944153982</v>
      </c>
      <c r="BC168" s="401">
        <v>2.6043541949916094E-4</v>
      </c>
    </row>
    <row r="169" spans="50:61" x14ac:dyDescent="0.35">
      <c r="AX169" s="61"/>
      <c r="AZ169" s="396">
        <v>5</v>
      </c>
      <c r="BA169" s="397">
        <v>2.5000000000000001E-2</v>
      </c>
      <c r="BB169" s="400">
        <v>0.88215540003806059</v>
      </c>
      <c r="BC169" s="401">
        <v>6.555663485714458E-3</v>
      </c>
    </row>
    <row r="170" spans="50:61" x14ac:dyDescent="0.35">
      <c r="AX170" s="61"/>
      <c r="AZ170" s="396">
        <v>6</v>
      </c>
      <c r="BA170" s="397">
        <v>0.05</v>
      </c>
      <c r="BB170" s="400">
        <v>0.96941698171787494</v>
      </c>
      <c r="BC170" s="401">
        <v>9.6426251254386641E-2</v>
      </c>
    </row>
    <row r="171" spans="50:61" x14ac:dyDescent="0.35">
      <c r="AX171" s="61"/>
      <c r="AZ171" s="396">
        <v>7</v>
      </c>
      <c r="BA171" s="397">
        <v>0.17499999999999999</v>
      </c>
      <c r="BB171" s="400">
        <v>0.99200440935065215</v>
      </c>
      <c r="BC171" s="401">
        <v>0.49494280737388241</v>
      </c>
    </row>
    <row r="172" spans="50:61" ht="16" thickBot="1" x14ac:dyDescent="0.4">
      <c r="AX172" s="61"/>
      <c r="AZ172" s="402">
        <v>8</v>
      </c>
      <c r="BA172" s="403">
        <v>7.4999999999999997E-2</v>
      </c>
      <c r="BB172" s="404">
        <v>0.99819934821547984</v>
      </c>
      <c r="BC172" s="405">
        <v>0.79764668849755738</v>
      </c>
    </row>
    <row r="173" spans="50:61" x14ac:dyDescent="0.35">
      <c r="AX173" s="61"/>
    </row>
    <row r="174" spans="50:61" x14ac:dyDescent="0.35">
      <c r="AX174" s="61"/>
    </row>
    <row r="175" spans="50:61" x14ac:dyDescent="0.35">
      <c r="AX175" s="61"/>
    </row>
    <row r="176" spans="50:61" x14ac:dyDescent="0.35">
      <c r="AX176" s="61"/>
      <c r="AZ176" s="528" t="s">
        <v>644</v>
      </c>
      <c r="BA176" s="528"/>
      <c r="BB176" s="528"/>
      <c r="BC176" s="528"/>
      <c r="BD176" s="528"/>
      <c r="BE176" s="528"/>
      <c r="BF176" s="528"/>
      <c r="BG176" s="528"/>
      <c r="BH176" s="543"/>
      <c r="BI176" s="543"/>
    </row>
    <row r="177" spans="50:55" ht="16" thickBot="1" x14ac:dyDescent="0.4">
      <c r="AX177" s="61"/>
      <c r="AZ177" t="s">
        <v>645</v>
      </c>
    </row>
    <row r="178" spans="50:55" ht="29" x14ac:dyDescent="0.35">
      <c r="AX178" s="61"/>
      <c r="AZ178" s="372" t="s">
        <v>1012</v>
      </c>
      <c r="BA178" s="381" t="s">
        <v>557</v>
      </c>
      <c r="BB178" s="382" t="s">
        <v>626</v>
      </c>
      <c r="BC178" s="383" t="s">
        <v>627</v>
      </c>
    </row>
    <row r="179" spans="50:55" x14ac:dyDescent="0.35">
      <c r="AX179" s="61"/>
      <c r="AZ179" s="373">
        <v>1</v>
      </c>
      <c r="BA179" s="50">
        <v>4</v>
      </c>
      <c r="BB179" s="377">
        <v>0.65707232944153982</v>
      </c>
      <c r="BC179" s="378">
        <v>2.6043541949916094E-4</v>
      </c>
    </row>
    <row r="180" spans="50:55" x14ac:dyDescent="0.35">
      <c r="AX180" s="61"/>
      <c r="AZ180" s="370">
        <v>2</v>
      </c>
      <c r="BA180" s="50">
        <v>6</v>
      </c>
      <c r="BB180" s="377">
        <v>0.96941698171787494</v>
      </c>
      <c r="BC180" s="378">
        <v>9.6426251254386641E-2</v>
      </c>
    </row>
    <row r="181" spans="50:55" x14ac:dyDescent="0.35">
      <c r="AX181" s="61"/>
      <c r="AZ181" s="373">
        <v>3</v>
      </c>
      <c r="BA181" s="50">
        <v>2</v>
      </c>
      <c r="BB181" s="377">
        <v>0.11887700420961089</v>
      </c>
      <c r="BC181" s="378">
        <v>1.4620907310414211E-6</v>
      </c>
    </row>
    <row r="182" spans="50:55" x14ac:dyDescent="0.35">
      <c r="AX182" s="61"/>
      <c r="AZ182" s="370">
        <v>4</v>
      </c>
      <c r="BA182" s="50">
        <v>3</v>
      </c>
      <c r="BB182" s="377">
        <v>0.34352402043333485</v>
      </c>
      <c r="BC182" s="378">
        <v>1.1928216445467044E-5</v>
      </c>
    </row>
    <row r="183" spans="50:55" x14ac:dyDescent="0.35">
      <c r="AX183" s="61"/>
      <c r="AZ183" s="373">
        <v>5</v>
      </c>
      <c r="BA183" s="50">
        <v>1</v>
      </c>
      <c r="BB183" s="377">
        <v>3.5354841506838541E-2</v>
      </c>
      <c r="BC183" s="378">
        <v>2.4464257259992905E-6</v>
      </c>
    </row>
    <row r="184" spans="50:55" x14ac:dyDescent="0.35">
      <c r="AX184" s="61"/>
      <c r="AZ184" s="370">
        <v>6</v>
      </c>
      <c r="BA184" s="50">
        <v>7</v>
      </c>
      <c r="BB184" s="377">
        <v>0.99200440935065215</v>
      </c>
      <c r="BC184" s="378">
        <v>0.49494280737388241</v>
      </c>
    </row>
    <row r="185" spans="50:55" x14ac:dyDescent="0.35">
      <c r="AX185" s="61"/>
      <c r="AZ185" s="373">
        <v>7</v>
      </c>
      <c r="BA185" s="50">
        <v>1</v>
      </c>
      <c r="BB185" s="377">
        <v>3.5354841506838541E-2</v>
      </c>
      <c r="BC185" s="378">
        <v>2.4464257259992905E-6</v>
      </c>
    </row>
    <row r="186" spans="50:55" x14ac:dyDescent="0.35">
      <c r="AX186" s="61"/>
      <c r="AZ186" s="370">
        <v>8</v>
      </c>
      <c r="BA186" s="50">
        <v>8</v>
      </c>
      <c r="BB186" s="377">
        <v>0.99819934821547984</v>
      </c>
      <c r="BC186" s="378">
        <v>0.79764668849755738</v>
      </c>
    </row>
    <row r="187" spans="50:55" x14ac:dyDescent="0.35">
      <c r="AX187" s="61"/>
      <c r="AZ187" s="373">
        <v>9</v>
      </c>
      <c r="BA187" s="50">
        <v>0</v>
      </c>
      <c r="BB187" s="375">
        <v>0</v>
      </c>
      <c r="BC187" s="376">
        <v>0</v>
      </c>
    </row>
    <row r="188" spans="50:55" x14ac:dyDescent="0.35">
      <c r="AX188" s="61"/>
      <c r="AZ188" s="370">
        <v>10</v>
      </c>
      <c r="BA188" s="50">
        <v>3</v>
      </c>
      <c r="BB188" s="377">
        <v>0.34352402043333485</v>
      </c>
      <c r="BC188" s="378">
        <v>1.1928216445467044E-5</v>
      </c>
    </row>
    <row r="189" spans="50:55" x14ac:dyDescent="0.35">
      <c r="AX189" s="61"/>
      <c r="AZ189" s="370">
        <v>11</v>
      </c>
      <c r="BA189" s="50">
        <v>3</v>
      </c>
      <c r="BB189" s="377">
        <v>0.34352402043333485</v>
      </c>
      <c r="BC189" s="378">
        <v>1.1928216445467044E-5</v>
      </c>
    </row>
    <row r="190" spans="50:55" x14ac:dyDescent="0.35">
      <c r="AX190" s="61"/>
      <c r="AZ190" s="373">
        <v>12</v>
      </c>
      <c r="BA190" s="50">
        <v>5</v>
      </c>
      <c r="BB190" s="377">
        <v>0.88215540003806059</v>
      </c>
      <c r="BC190" s="378">
        <v>6.555663485714458E-3</v>
      </c>
    </row>
    <row r="191" spans="50:55" x14ac:dyDescent="0.35">
      <c r="AX191" s="61"/>
      <c r="AZ191" s="370">
        <v>13</v>
      </c>
      <c r="BA191" s="50">
        <v>2</v>
      </c>
      <c r="BB191" s="377">
        <v>0.11887700420961089</v>
      </c>
      <c r="BC191" s="378">
        <v>1.4620907310414211E-6</v>
      </c>
    </row>
    <row r="192" spans="50:55" x14ac:dyDescent="0.35">
      <c r="AX192" s="61"/>
      <c r="AZ192" s="370">
        <v>14</v>
      </c>
      <c r="BA192" s="50">
        <v>4</v>
      </c>
      <c r="BB192" s="377">
        <v>0.65707232944153982</v>
      </c>
      <c r="BC192" s="378">
        <v>2.6043541949916094E-4</v>
      </c>
    </row>
    <row r="193" spans="50:55" x14ac:dyDescent="0.35">
      <c r="AX193" s="61"/>
      <c r="AZ193" s="373">
        <v>15</v>
      </c>
      <c r="BA193" s="50">
        <v>1</v>
      </c>
      <c r="BB193" s="377">
        <v>3.5354841506838541E-2</v>
      </c>
      <c r="BC193" s="378">
        <v>2.4464257259992905E-6</v>
      </c>
    </row>
    <row r="194" spans="50:55" x14ac:dyDescent="0.35">
      <c r="AX194" s="61"/>
      <c r="AZ194" s="370">
        <v>16</v>
      </c>
      <c r="BA194" s="50">
        <v>7</v>
      </c>
      <c r="BB194" s="377">
        <v>0.99200440935065215</v>
      </c>
      <c r="BC194" s="378">
        <v>0.49494280737388241</v>
      </c>
    </row>
    <row r="195" spans="50:55" x14ac:dyDescent="0.35">
      <c r="AX195" s="61"/>
      <c r="AZ195" s="370">
        <v>17</v>
      </c>
      <c r="BA195" s="50">
        <v>1</v>
      </c>
      <c r="BB195" s="377">
        <v>3.5354841506838541E-2</v>
      </c>
      <c r="BC195" s="378">
        <v>2.4464257259992905E-6</v>
      </c>
    </row>
    <row r="196" spans="50:55" x14ac:dyDescent="0.35">
      <c r="AX196" s="61"/>
      <c r="AZ196" s="373">
        <v>18</v>
      </c>
      <c r="BA196" s="50">
        <v>8</v>
      </c>
      <c r="BB196" s="377">
        <v>0.99819934821547984</v>
      </c>
      <c r="BC196" s="378">
        <v>0.79764668849755738</v>
      </c>
    </row>
    <row r="197" spans="50:55" x14ac:dyDescent="0.35">
      <c r="AX197" s="61"/>
      <c r="AZ197" s="370">
        <v>19</v>
      </c>
      <c r="BA197" s="50">
        <v>7</v>
      </c>
      <c r="BB197" s="377">
        <v>0.99200440935065215</v>
      </c>
      <c r="BC197" s="378">
        <v>0.49494280737388241</v>
      </c>
    </row>
    <row r="198" spans="50:55" x14ac:dyDescent="0.35">
      <c r="AX198" s="61"/>
      <c r="AZ198" s="370">
        <v>20</v>
      </c>
      <c r="BA198" s="50">
        <v>3</v>
      </c>
      <c r="BB198" s="377">
        <v>0.34352402043333485</v>
      </c>
      <c r="BC198" s="378">
        <v>1.1928216445467044E-5</v>
      </c>
    </row>
    <row r="199" spans="50:55" x14ac:dyDescent="0.35">
      <c r="AX199" s="61"/>
      <c r="AZ199" s="373">
        <v>21</v>
      </c>
      <c r="BA199" s="50">
        <v>4</v>
      </c>
      <c r="BB199" s="377">
        <v>0.65707232944153982</v>
      </c>
      <c r="BC199" s="378">
        <v>2.6043541949916094E-4</v>
      </c>
    </row>
    <row r="200" spans="50:55" x14ac:dyDescent="0.35">
      <c r="AX200" s="61"/>
      <c r="AZ200" s="370">
        <v>22</v>
      </c>
      <c r="BA200" s="50">
        <v>6</v>
      </c>
      <c r="BB200" s="377">
        <v>0.96941698171787494</v>
      </c>
      <c r="BC200" s="378">
        <v>9.6426251254386641E-2</v>
      </c>
    </row>
    <row r="201" spans="50:55" x14ac:dyDescent="0.35">
      <c r="AX201" s="61"/>
      <c r="AZ201" s="370">
        <v>23</v>
      </c>
      <c r="BA201" s="50">
        <v>2</v>
      </c>
      <c r="BB201" s="377">
        <v>0.11887700420961089</v>
      </c>
      <c r="BC201" s="378">
        <v>1.4620907310414211E-6</v>
      </c>
    </row>
    <row r="202" spans="50:55" x14ac:dyDescent="0.35">
      <c r="AX202" s="61"/>
      <c r="AZ202" s="373">
        <v>24</v>
      </c>
      <c r="BA202" s="50">
        <v>3</v>
      </c>
      <c r="BB202" s="377">
        <v>0.34352402043333485</v>
      </c>
      <c r="BC202" s="378">
        <v>1.1928216445467044E-5</v>
      </c>
    </row>
    <row r="203" spans="50:55" x14ac:dyDescent="0.35">
      <c r="AX203" s="61"/>
      <c r="AZ203" s="370">
        <v>25</v>
      </c>
      <c r="BA203" s="50">
        <v>1</v>
      </c>
      <c r="BB203" s="377">
        <v>3.5354841506838541E-2</v>
      </c>
      <c r="BC203" s="378">
        <v>2.4464257259992905E-6</v>
      </c>
    </row>
    <row r="204" spans="50:55" x14ac:dyDescent="0.35">
      <c r="AX204" s="61"/>
      <c r="AZ204" s="370">
        <v>26</v>
      </c>
      <c r="BA204" s="50">
        <v>7</v>
      </c>
      <c r="BB204" s="377">
        <v>0.99200440935065215</v>
      </c>
      <c r="BC204" s="378">
        <v>0.49494280737388241</v>
      </c>
    </row>
    <row r="205" spans="50:55" x14ac:dyDescent="0.35">
      <c r="AX205" s="61"/>
      <c r="AZ205" s="373">
        <v>27</v>
      </c>
      <c r="BA205" s="50">
        <v>1</v>
      </c>
      <c r="BB205" s="377">
        <v>3.5354841506838541E-2</v>
      </c>
      <c r="BC205" s="378">
        <v>2.4464257259992905E-6</v>
      </c>
    </row>
    <row r="206" spans="50:55" x14ac:dyDescent="0.35">
      <c r="AX206" s="61"/>
      <c r="AZ206" s="370">
        <v>28</v>
      </c>
      <c r="BA206" s="50">
        <v>8</v>
      </c>
      <c r="BB206" s="377">
        <v>0.99819934821547984</v>
      </c>
      <c r="BC206" s="378">
        <v>0.79764668849755738</v>
      </c>
    </row>
    <row r="207" spans="50:55" x14ac:dyDescent="0.35">
      <c r="AX207" s="61"/>
      <c r="AZ207" s="370">
        <v>29</v>
      </c>
      <c r="BA207" s="50">
        <v>0</v>
      </c>
      <c r="BB207" s="375">
        <v>0</v>
      </c>
      <c r="BC207" s="376">
        <v>0</v>
      </c>
    </row>
    <row r="208" spans="50:55" x14ac:dyDescent="0.35">
      <c r="AX208" s="61"/>
      <c r="AZ208" s="373">
        <v>30</v>
      </c>
      <c r="BA208" s="50">
        <v>7</v>
      </c>
      <c r="BB208" s="377">
        <v>0.99200440935065215</v>
      </c>
      <c r="BC208" s="378">
        <v>0.49494280737388241</v>
      </c>
    </row>
    <row r="209" spans="50:56" x14ac:dyDescent="0.35">
      <c r="AX209" s="61"/>
      <c r="AZ209" s="370">
        <v>31</v>
      </c>
      <c r="BA209" s="50">
        <v>7</v>
      </c>
      <c r="BB209" s="377">
        <v>0.99200440935065215</v>
      </c>
      <c r="BC209" s="378">
        <v>0.49494280737388241</v>
      </c>
    </row>
    <row r="210" spans="50:56" x14ac:dyDescent="0.35">
      <c r="AX210" s="61"/>
      <c r="AZ210" s="370">
        <v>32</v>
      </c>
      <c r="BA210" s="50">
        <v>3</v>
      </c>
      <c r="BB210" s="377">
        <v>0.34352402043333485</v>
      </c>
      <c r="BC210" s="378">
        <v>1.1928216445467044E-5</v>
      </c>
    </row>
    <row r="211" spans="50:56" x14ac:dyDescent="0.35">
      <c r="AX211" s="61"/>
      <c r="AZ211" s="373">
        <v>33</v>
      </c>
      <c r="BA211" s="50">
        <v>3</v>
      </c>
      <c r="BB211" s="377">
        <v>0.34352402043333485</v>
      </c>
      <c r="BC211" s="378">
        <v>1.1928216445467044E-5</v>
      </c>
    </row>
    <row r="212" spans="50:56" x14ac:dyDescent="0.35">
      <c r="AX212" s="61"/>
      <c r="AZ212" s="370">
        <v>34</v>
      </c>
      <c r="BA212" s="50">
        <v>1</v>
      </c>
      <c r="BB212" s="377">
        <v>3.5354841506838541E-2</v>
      </c>
      <c r="BC212" s="378">
        <v>2.4464257259992905E-6</v>
      </c>
    </row>
    <row r="213" spans="50:56" x14ac:dyDescent="0.35">
      <c r="AX213" s="61"/>
      <c r="AZ213" s="370">
        <v>35</v>
      </c>
      <c r="BA213" s="50">
        <v>1</v>
      </c>
      <c r="BB213" s="377">
        <v>3.5354841506838541E-2</v>
      </c>
      <c r="BC213" s="378">
        <v>2.4464257259992905E-6</v>
      </c>
    </row>
    <row r="214" spans="50:56" x14ac:dyDescent="0.35">
      <c r="AX214" s="61"/>
      <c r="AZ214" s="373">
        <v>36</v>
      </c>
      <c r="BA214" s="50">
        <v>1</v>
      </c>
      <c r="BB214" s="377">
        <v>3.5354841506838541E-2</v>
      </c>
      <c r="BC214" s="378">
        <v>2.4464257259992905E-6</v>
      </c>
    </row>
    <row r="215" spans="50:56" x14ac:dyDescent="0.35">
      <c r="AX215" s="61"/>
      <c r="AZ215" s="370">
        <v>37</v>
      </c>
      <c r="BA215" s="50">
        <v>1</v>
      </c>
      <c r="BB215" s="377">
        <v>3.5354841506838541E-2</v>
      </c>
      <c r="BC215" s="378">
        <v>2.4464257259992905E-6</v>
      </c>
    </row>
    <row r="216" spans="50:56" x14ac:dyDescent="0.35">
      <c r="AX216" s="61"/>
      <c r="AZ216" s="370">
        <v>38</v>
      </c>
      <c r="BA216" s="50">
        <v>4</v>
      </c>
      <c r="BB216" s="377">
        <v>0.65707232944153982</v>
      </c>
      <c r="BC216" s="378">
        <v>2.6043541949916094E-4</v>
      </c>
    </row>
    <row r="217" spans="50:56" x14ac:dyDescent="0.35">
      <c r="AX217" s="61"/>
      <c r="AZ217" s="373">
        <v>39</v>
      </c>
      <c r="BA217" s="50">
        <v>4</v>
      </c>
      <c r="BB217" s="377">
        <v>0.65707232944153982</v>
      </c>
      <c r="BC217" s="378">
        <v>2.6043541949916094E-4</v>
      </c>
    </row>
    <row r="218" spans="50:56" ht="16" thickBot="1" x14ac:dyDescent="0.4">
      <c r="AX218" s="61"/>
      <c r="AZ218" s="371">
        <v>40</v>
      </c>
      <c r="BA218" s="192">
        <v>7</v>
      </c>
      <c r="BB218" s="379">
        <v>0.99200440935065215</v>
      </c>
      <c r="BC218" s="380">
        <v>0.49494280737388241</v>
      </c>
    </row>
    <row r="219" spans="50:56" x14ac:dyDescent="0.35">
      <c r="AX219" s="61"/>
    </row>
    <row r="220" spans="50:56" x14ac:dyDescent="0.35">
      <c r="AX220" s="61"/>
    </row>
    <row r="221" spans="50:56" x14ac:dyDescent="0.35">
      <c r="AX221" s="61"/>
      <c r="AZ221" s="528" t="s">
        <v>647</v>
      </c>
      <c r="BA221" s="528"/>
      <c r="BB221" s="528"/>
      <c r="BC221" s="528"/>
      <c r="BD221" s="528"/>
    </row>
    <row r="222" spans="50:56" x14ac:dyDescent="0.35">
      <c r="AX222" s="61"/>
      <c r="AZ222" s="120" t="s">
        <v>782</v>
      </c>
    </row>
    <row r="223" spans="50:56" x14ac:dyDescent="0.35">
      <c r="AX223" s="61"/>
      <c r="AZ223" s="120" t="s">
        <v>783</v>
      </c>
    </row>
    <row r="224" spans="50:56" x14ac:dyDescent="0.35">
      <c r="AX224" s="61"/>
      <c r="AZ224" s="76" t="s">
        <v>784</v>
      </c>
    </row>
    <row r="225" spans="50:57" x14ac:dyDescent="0.35">
      <c r="AX225" s="61"/>
      <c r="AZ225" s="76" t="s">
        <v>785</v>
      </c>
    </row>
    <row r="226" spans="50:57" x14ac:dyDescent="0.35">
      <c r="AX226" s="61"/>
      <c r="AZ226" s="77" t="s">
        <v>646</v>
      </c>
    </row>
    <row r="227" spans="50:57" ht="16" thickBot="1" x14ac:dyDescent="0.4">
      <c r="AX227" s="61"/>
      <c r="AZ227" t="s">
        <v>648</v>
      </c>
    </row>
    <row r="228" spans="50:57" ht="31" x14ac:dyDescent="0.35">
      <c r="AX228" s="61"/>
      <c r="AZ228" s="372" t="s">
        <v>1012</v>
      </c>
      <c r="BA228" s="382" t="s">
        <v>626</v>
      </c>
      <c r="BB228" s="382" t="s">
        <v>627</v>
      </c>
      <c r="BC228" s="295" t="s">
        <v>1026</v>
      </c>
    </row>
    <row r="229" spans="50:57" x14ac:dyDescent="0.35">
      <c r="AX229" s="61"/>
      <c r="AZ229" s="373">
        <v>1</v>
      </c>
      <c r="BA229" s="377">
        <v>0.65707232944153982</v>
      </c>
      <c r="BB229" s="377">
        <v>2.6043541949916094E-4</v>
      </c>
      <c r="BC229" s="160" t="s">
        <v>1027</v>
      </c>
    </row>
    <row r="230" spans="50:57" x14ac:dyDescent="0.35">
      <c r="AX230" s="61"/>
      <c r="AZ230" s="370">
        <v>2</v>
      </c>
      <c r="BA230" s="377">
        <v>0.96941698171787494</v>
      </c>
      <c r="BB230" s="377">
        <v>9.6426251254386641E-2</v>
      </c>
      <c r="BC230" s="160" t="s">
        <v>1027</v>
      </c>
    </row>
    <row r="231" spans="50:57" x14ac:dyDescent="0.35">
      <c r="AX231" s="61"/>
      <c r="AZ231" s="373">
        <v>3</v>
      </c>
      <c r="BA231" s="377">
        <v>0.11887700420961089</v>
      </c>
      <c r="BB231" s="377">
        <v>1.4620907310414211E-6</v>
      </c>
      <c r="BC231" s="159" t="s">
        <v>1028</v>
      </c>
      <c r="BE231" s="384"/>
    </row>
    <row r="232" spans="50:57" x14ac:dyDescent="0.35">
      <c r="AX232" s="61"/>
      <c r="AZ232" s="370">
        <v>4</v>
      </c>
      <c r="BA232" s="377">
        <v>0.34352402043333485</v>
      </c>
      <c r="BB232" s="377">
        <v>1.1928216445467044E-5</v>
      </c>
      <c r="BC232" s="159" t="s">
        <v>1028</v>
      </c>
      <c r="BE232" s="385"/>
    </row>
    <row r="233" spans="50:57" x14ac:dyDescent="0.35">
      <c r="AX233" s="61"/>
      <c r="AZ233" s="373">
        <v>5</v>
      </c>
      <c r="BA233" s="377">
        <v>3.5354841506838541E-2</v>
      </c>
      <c r="BB233" s="377">
        <v>2.4464257259992905E-6</v>
      </c>
      <c r="BC233" s="159" t="s">
        <v>1028</v>
      </c>
      <c r="BE233" s="386"/>
    </row>
    <row r="234" spans="50:57" x14ac:dyDescent="0.35">
      <c r="AX234" s="61"/>
      <c r="AZ234" s="370">
        <v>6</v>
      </c>
      <c r="BA234" s="377">
        <v>0.99200440935065215</v>
      </c>
      <c r="BB234" s="377">
        <v>0.49494280737388241</v>
      </c>
      <c r="BC234" s="160" t="s">
        <v>1027</v>
      </c>
    </row>
    <row r="235" spans="50:57" x14ac:dyDescent="0.35">
      <c r="AX235" s="61"/>
      <c r="AZ235" s="373">
        <v>7</v>
      </c>
      <c r="BA235" s="377">
        <v>3.5354841506838541E-2</v>
      </c>
      <c r="BB235" s="377">
        <v>2.4464257259992905E-6</v>
      </c>
      <c r="BC235" s="159" t="s">
        <v>1028</v>
      </c>
    </row>
    <row r="236" spans="50:57" x14ac:dyDescent="0.35">
      <c r="AX236" s="61"/>
      <c r="AZ236" s="370">
        <v>8</v>
      </c>
      <c r="BA236" s="377">
        <v>0.99819934821547984</v>
      </c>
      <c r="BB236" s="377">
        <v>0.79764668849755738</v>
      </c>
      <c r="BC236" s="169" t="s">
        <v>8</v>
      </c>
    </row>
    <row r="237" spans="50:57" x14ac:dyDescent="0.35">
      <c r="AX237" s="61"/>
      <c r="AZ237" s="373">
        <v>9</v>
      </c>
      <c r="BA237" s="375">
        <v>0</v>
      </c>
      <c r="BB237" s="375">
        <v>0</v>
      </c>
      <c r="BC237" s="159" t="s">
        <v>1028</v>
      </c>
    </row>
    <row r="238" spans="50:57" x14ac:dyDescent="0.35">
      <c r="AX238" s="61"/>
      <c r="AZ238" s="370">
        <v>10</v>
      </c>
      <c r="BA238" s="377">
        <v>0.34352402043333485</v>
      </c>
      <c r="BB238" s="377">
        <v>1.1928216445467044E-5</v>
      </c>
      <c r="BC238" s="159" t="s">
        <v>1028</v>
      </c>
    </row>
    <row r="239" spans="50:57" x14ac:dyDescent="0.35">
      <c r="AX239" s="61"/>
      <c r="AZ239" s="373">
        <v>11</v>
      </c>
      <c r="BA239" s="377">
        <v>0.34352402043333485</v>
      </c>
      <c r="BB239" s="377">
        <v>1.1928216445467044E-5</v>
      </c>
      <c r="BC239" s="159" t="s">
        <v>1028</v>
      </c>
    </row>
    <row r="240" spans="50:57" x14ac:dyDescent="0.35">
      <c r="AX240" s="61"/>
      <c r="AZ240" s="370">
        <v>12</v>
      </c>
      <c r="BA240" s="377">
        <v>0.88215540003806059</v>
      </c>
      <c r="BB240" s="377">
        <v>6.555663485714458E-3</v>
      </c>
      <c r="BC240" s="160" t="s">
        <v>1027</v>
      </c>
    </row>
    <row r="241" spans="50:55" x14ac:dyDescent="0.35">
      <c r="AX241" s="61"/>
      <c r="AZ241" s="373">
        <v>13</v>
      </c>
      <c r="BA241" s="377">
        <v>0.11887700420961089</v>
      </c>
      <c r="BB241" s="377">
        <v>1.4620907310414211E-6</v>
      </c>
      <c r="BC241" s="159" t="s">
        <v>1028</v>
      </c>
    </row>
    <row r="242" spans="50:55" x14ac:dyDescent="0.35">
      <c r="AX242" s="61"/>
      <c r="AZ242" s="370">
        <v>14</v>
      </c>
      <c r="BA242" s="377">
        <v>0.65707232944153982</v>
      </c>
      <c r="BB242" s="377">
        <v>2.6043541949916094E-4</v>
      </c>
      <c r="BC242" s="160" t="s">
        <v>1027</v>
      </c>
    </row>
    <row r="243" spans="50:55" x14ac:dyDescent="0.35">
      <c r="AX243" s="61"/>
      <c r="AZ243" s="373">
        <v>15</v>
      </c>
      <c r="BA243" s="377">
        <v>3.5354841506838541E-2</v>
      </c>
      <c r="BB243" s="377">
        <v>2.4464257259992905E-6</v>
      </c>
      <c r="BC243" s="159" t="s">
        <v>1028</v>
      </c>
    </row>
    <row r="244" spans="50:55" x14ac:dyDescent="0.35">
      <c r="AX244" s="61"/>
      <c r="AZ244" s="370">
        <v>16</v>
      </c>
      <c r="BA244" s="377">
        <v>0.99200440935065215</v>
      </c>
      <c r="BB244" s="377">
        <v>0.49494280737388241</v>
      </c>
      <c r="BC244" s="160" t="s">
        <v>1027</v>
      </c>
    </row>
    <row r="245" spans="50:55" x14ac:dyDescent="0.35">
      <c r="AX245" s="61"/>
      <c r="AZ245" s="373">
        <v>17</v>
      </c>
      <c r="BA245" s="377">
        <v>3.5354841506838541E-2</v>
      </c>
      <c r="BB245" s="377">
        <v>2.4464257259992905E-6</v>
      </c>
      <c r="BC245" s="159" t="s">
        <v>1028</v>
      </c>
    </row>
    <row r="246" spans="50:55" x14ac:dyDescent="0.35">
      <c r="AX246" s="61"/>
      <c r="AZ246" s="370">
        <v>18</v>
      </c>
      <c r="BA246" s="377">
        <v>0.99819934821547984</v>
      </c>
      <c r="BB246" s="377">
        <v>0.79764668849755738</v>
      </c>
      <c r="BC246" s="169" t="s">
        <v>8</v>
      </c>
    </row>
    <row r="247" spans="50:55" x14ac:dyDescent="0.35">
      <c r="AX247" s="61"/>
      <c r="AZ247" s="373">
        <v>19</v>
      </c>
      <c r="BA247" s="377">
        <v>0.99200440935065215</v>
      </c>
      <c r="BB247" s="377">
        <v>0.49494280737388241</v>
      </c>
      <c r="BC247" s="160" t="s">
        <v>1027</v>
      </c>
    </row>
    <row r="248" spans="50:55" x14ac:dyDescent="0.35">
      <c r="AX248" s="61"/>
      <c r="AZ248" s="370">
        <v>20</v>
      </c>
      <c r="BA248" s="377">
        <v>0.34352402043333485</v>
      </c>
      <c r="BB248" s="377">
        <v>1.1928216445467044E-5</v>
      </c>
      <c r="BC248" s="159" t="s">
        <v>1028</v>
      </c>
    </row>
    <row r="249" spans="50:55" x14ac:dyDescent="0.35">
      <c r="AX249" s="61"/>
      <c r="AZ249" s="373">
        <v>21</v>
      </c>
      <c r="BA249" s="377">
        <v>0.65707232944153982</v>
      </c>
      <c r="BB249" s="377">
        <v>2.6043541949916094E-4</v>
      </c>
      <c r="BC249" s="160" t="s">
        <v>1027</v>
      </c>
    </row>
    <row r="250" spans="50:55" x14ac:dyDescent="0.35">
      <c r="AX250" s="61"/>
      <c r="AZ250" s="370">
        <v>22</v>
      </c>
      <c r="BA250" s="377">
        <v>0.96941698171787494</v>
      </c>
      <c r="BB250" s="377">
        <v>9.6426251254386641E-2</v>
      </c>
      <c r="BC250" s="160" t="s">
        <v>1027</v>
      </c>
    </row>
    <row r="251" spans="50:55" x14ac:dyDescent="0.35">
      <c r="AX251" s="61"/>
      <c r="AZ251" s="373">
        <v>23</v>
      </c>
      <c r="BA251" s="377">
        <v>0.11887700420961089</v>
      </c>
      <c r="BB251" s="377">
        <v>1.4620907310414211E-6</v>
      </c>
      <c r="BC251" s="159" t="s">
        <v>1028</v>
      </c>
    </row>
    <row r="252" spans="50:55" x14ac:dyDescent="0.35">
      <c r="AX252" s="61"/>
      <c r="AZ252" s="370">
        <v>24</v>
      </c>
      <c r="BA252" s="377">
        <v>0.34352402043333485</v>
      </c>
      <c r="BB252" s="377">
        <v>1.1928216445467044E-5</v>
      </c>
      <c r="BC252" s="159" t="s">
        <v>1028</v>
      </c>
    </row>
    <row r="253" spans="50:55" x14ac:dyDescent="0.35">
      <c r="AX253" s="61"/>
      <c r="AZ253" s="373">
        <v>25</v>
      </c>
      <c r="BA253" s="377">
        <v>3.5354841506838541E-2</v>
      </c>
      <c r="BB253" s="377">
        <v>2.4464257259992905E-6</v>
      </c>
      <c r="BC253" s="159" t="s">
        <v>1028</v>
      </c>
    </row>
    <row r="254" spans="50:55" x14ac:dyDescent="0.35">
      <c r="AX254" s="61"/>
      <c r="AZ254" s="370">
        <v>26</v>
      </c>
      <c r="BA254" s="377">
        <v>0.99200440935065215</v>
      </c>
      <c r="BB254" s="377">
        <v>0.49494280737388241</v>
      </c>
      <c r="BC254" s="160" t="s">
        <v>1027</v>
      </c>
    </row>
    <row r="255" spans="50:55" x14ac:dyDescent="0.35">
      <c r="AX255" s="61"/>
      <c r="AZ255" s="373">
        <v>27</v>
      </c>
      <c r="BA255" s="377">
        <v>3.5354841506838541E-2</v>
      </c>
      <c r="BB255" s="377">
        <v>2.4464257259992905E-6</v>
      </c>
      <c r="BC255" s="159" t="s">
        <v>1028</v>
      </c>
    </row>
    <row r="256" spans="50:55" x14ac:dyDescent="0.35">
      <c r="AX256" s="61"/>
      <c r="AZ256" s="370">
        <v>28</v>
      </c>
      <c r="BA256" s="377">
        <v>0.99819934821547984</v>
      </c>
      <c r="BB256" s="377">
        <v>0.79764668849755738</v>
      </c>
      <c r="BC256" s="169" t="s">
        <v>8</v>
      </c>
    </row>
    <row r="257" spans="50:59" x14ac:dyDescent="0.35">
      <c r="AX257" s="61"/>
      <c r="AZ257" s="373">
        <v>29</v>
      </c>
      <c r="BA257" s="375">
        <v>0</v>
      </c>
      <c r="BB257" s="375">
        <v>0</v>
      </c>
      <c r="BC257" s="159" t="s">
        <v>1028</v>
      </c>
    </row>
    <row r="258" spans="50:59" x14ac:dyDescent="0.35">
      <c r="AX258" s="61"/>
      <c r="AZ258" s="370">
        <v>30</v>
      </c>
      <c r="BA258" s="377">
        <v>0.99200440935065215</v>
      </c>
      <c r="BB258" s="377">
        <v>0.49494280737388241</v>
      </c>
      <c r="BC258" s="160" t="s">
        <v>1027</v>
      </c>
    </row>
    <row r="259" spans="50:59" x14ac:dyDescent="0.35">
      <c r="AX259" s="61"/>
      <c r="AZ259" s="373">
        <v>31</v>
      </c>
      <c r="BA259" s="377">
        <v>0.99200440935065215</v>
      </c>
      <c r="BB259" s="377">
        <v>0.49494280737388241</v>
      </c>
      <c r="BC259" s="160" t="s">
        <v>1027</v>
      </c>
    </row>
    <row r="260" spans="50:59" x14ac:dyDescent="0.35">
      <c r="AX260" s="61"/>
      <c r="AZ260" s="370">
        <v>32</v>
      </c>
      <c r="BA260" s="377">
        <v>0.34352402043333485</v>
      </c>
      <c r="BB260" s="377">
        <v>1.1928216445467044E-5</v>
      </c>
      <c r="BC260" s="159" t="s">
        <v>1028</v>
      </c>
    </row>
    <row r="261" spans="50:59" x14ac:dyDescent="0.35">
      <c r="AX261" s="61"/>
      <c r="AZ261" s="373">
        <v>33</v>
      </c>
      <c r="BA261" s="377">
        <v>0.34352402043333485</v>
      </c>
      <c r="BB261" s="377">
        <v>1.1928216445467044E-5</v>
      </c>
      <c r="BC261" s="159" t="s">
        <v>1028</v>
      </c>
    </row>
    <row r="262" spans="50:59" x14ac:dyDescent="0.35">
      <c r="AX262" s="61"/>
      <c r="AZ262" s="370">
        <v>34</v>
      </c>
      <c r="BA262" s="377">
        <v>3.5354841506838541E-2</v>
      </c>
      <c r="BB262" s="377">
        <v>2.4464257259992905E-6</v>
      </c>
      <c r="BC262" s="159" t="s">
        <v>1028</v>
      </c>
    </row>
    <row r="263" spans="50:59" x14ac:dyDescent="0.35">
      <c r="AX263" s="61"/>
      <c r="AZ263" s="373">
        <v>35</v>
      </c>
      <c r="BA263" s="377">
        <v>3.5354841506838541E-2</v>
      </c>
      <c r="BB263" s="377">
        <v>2.4464257259992905E-6</v>
      </c>
      <c r="BC263" s="159" t="s">
        <v>1028</v>
      </c>
    </row>
    <row r="264" spans="50:59" x14ac:dyDescent="0.35">
      <c r="AX264" s="61"/>
      <c r="AZ264" s="370">
        <v>36</v>
      </c>
      <c r="BA264" s="377">
        <v>3.5354841506838541E-2</v>
      </c>
      <c r="BB264" s="377">
        <v>2.4464257259992905E-6</v>
      </c>
      <c r="BC264" s="159" t="s">
        <v>1028</v>
      </c>
    </row>
    <row r="265" spans="50:59" x14ac:dyDescent="0.35">
      <c r="AX265" s="61"/>
      <c r="AZ265" s="373">
        <v>37</v>
      </c>
      <c r="BA265" s="377">
        <v>3.5354841506838541E-2</v>
      </c>
      <c r="BB265" s="377">
        <v>2.4464257259992905E-6</v>
      </c>
      <c r="BC265" s="159" t="s">
        <v>1028</v>
      </c>
    </row>
    <row r="266" spans="50:59" x14ac:dyDescent="0.35">
      <c r="AX266" s="61"/>
      <c r="AZ266" s="370">
        <v>38</v>
      </c>
      <c r="BA266" s="377">
        <v>0.65707232944153982</v>
      </c>
      <c r="BB266" s="377">
        <v>2.6043541949916094E-4</v>
      </c>
      <c r="BC266" s="160" t="s">
        <v>1027</v>
      </c>
    </row>
    <row r="267" spans="50:59" x14ac:dyDescent="0.35">
      <c r="AX267" s="61"/>
      <c r="AZ267" s="373">
        <v>39</v>
      </c>
      <c r="BA267" s="377">
        <v>0.65707232944153982</v>
      </c>
      <c r="BB267" s="377">
        <v>2.6043541949916094E-4</v>
      </c>
      <c r="BC267" s="160" t="s">
        <v>1027</v>
      </c>
    </row>
    <row r="268" spans="50:59" ht="16" thickBot="1" x14ac:dyDescent="0.4">
      <c r="AX268" s="61"/>
      <c r="AZ268" s="371">
        <v>40</v>
      </c>
      <c r="BA268" s="379">
        <v>0.99200440935065215</v>
      </c>
      <c r="BB268" s="379">
        <v>0.49494280737388241</v>
      </c>
      <c r="BC268" s="160" t="s">
        <v>1027</v>
      </c>
    </row>
    <row r="269" spans="50:59" x14ac:dyDescent="0.35">
      <c r="AX269" s="61"/>
    </row>
    <row r="270" spans="50:59" x14ac:dyDescent="0.35">
      <c r="AX270" s="61"/>
    </row>
    <row r="271" spans="50:59" x14ac:dyDescent="0.35">
      <c r="AX271" s="61"/>
    </row>
    <row r="272" spans="50:59" x14ac:dyDescent="0.35">
      <c r="AX272" s="61"/>
      <c r="AZ272" s="528" t="s">
        <v>649</v>
      </c>
      <c r="BA272" s="528"/>
      <c r="BB272" s="528"/>
      <c r="BC272" s="528"/>
      <c r="BD272" s="528"/>
      <c r="BE272" s="528"/>
      <c r="BF272" s="528"/>
      <c r="BG272" s="543"/>
    </row>
    <row r="273" spans="50:54" x14ac:dyDescent="0.35">
      <c r="AX273" s="61"/>
      <c r="AZ273" t="s">
        <v>781</v>
      </c>
    </row>
    <row r="274" spans="50:54" x14ac:dyDescent="0.35">
      <c r="AX274" s="61"/>
      <c r="AZ274" t="s">
        <v>758</v>
      </c>
    </row>
    <row r="275" spans="50:54" ht="16" thickBot="1" x14ac:dyDescent="0.4">
      <c r="AX275" s="61"/>
      <c r="AZ275" s="3" t="s">
        <v>650</v>
      </c>
    </row>
    <row r="276" spans="50:54" ht="43.5" x14ac:dyDescent="0.35">
      <c r="AX276" s="61"/>
      <c r="AZ276" s="70" t="s">
        <v>2</v>
      </c>
      <c r="BA276" s="71" t="s">
        <v>184</v>
      </c>
      <c r="BB276" s="149" t="s">
        <v>3</v>
      </c>
    </row>
    <row r="277" spans="50:54" x14ac:dyDescent="0.35">
      <c r="AX277" s="61"/>
      <c r="AZ277" s="116">
        <v>1</v>
      </c>
      <c r="BA277" s="114">
        <v>9</v>
      </c>
      <c r="BB277" s="160" t="s">
        <v>1022</v>
      </c>
    </row>
    <row r="278" spans="50:54" x14ac:dyDescent="0.35">
      <c r="AX278" s="61"/>
      <c r="AZ278" s="116">
        <v>2</v>
      </c>
      <c r="BA278" s="114">
        <v>15</v>
      </c>
      <c r="BB278" s="160" t="s">
        <v>1022</v>
      </c>
    </row>
    <row r="279" spans="50:54" x14ac:dyDescent="0.35">
      <c r="AX279" s="61"/>
      <c r="AZ279" s="116">
        <v>3</v>
      </c>
      <c r="BA279" s="114">
        <v>20</v>
      </c>
      <c r="BB279" s="159" t="s">
        <v>1023</v>
      </c>
    </row>
    <row r="280" spans="50:54" x14ac:dyDescent="0.35">
      <c r="AX280" s="61"/>
      <c r="AZ280" s="116">
        <v>4</v>
      </c>
      <c r="BA280" s="114">
        <v>14</v>
      </c>
      <c r="BB280" s="159" t="s">
        <v>1023</v>
      </c>
    </row>
    <row r="281" spans="50:54" x14ac:dyDescent="0.35">
      <c r="AX281" s="61"/>
      <c r="AZ281" s="116">
        <v>5</v>
      </c>
      <c r="BA281" s="114">
        <v>2</v>
      </c>
      <c r="BB281" s="159" t="s">
        <v>1023</v>
      </c>
    </row>
    <row r="282" spans="50:54" x14ac:dyDescent="0.35">
      <c r="AX282" s="61"/>
      <c r="AZ282" s="116">
        <v>6</v>
      </c>
      <c r="BA282" s="114">
        <v>17</v>
      </c>
      <c r="BB282" s="160" t="s">
        <v>1022</v>
      </c>
    </row>
    <row r="283" spans="50:54" x14ac:dyDescent="0.35">
      <c r="AX283" s="61"/>
      <c r="AZ283" s="116">
        <v>7</v>
      </c>
      <c r="BA283" s="114">
        <v>3</v>
      </c>
      <c r="BB283" s="159" t="s">
        <v>1023</v>
      </c>
    </row>
    <row r="284" spans="50:54" x14ac:dyDescent="0.35">
      <c r="AX284" s="61"/>
      <c r="AZ284" s="116">
        <v>8</v>
      </c>
      <c r="BA284" s="114">
        <v>23</v>
      </c>
      <c r="BB284" s="169" t="s">
        <v>8</v>
      </c>
    </row>
    <row r="285" spans="50:54" x14ac:dyDescent="0.35">
      <c r="AX285" s="61"/>
      <c r="AZ285" s="116">
        <v>9</v>
      </c>
      <c r="BA285" s="114">
        <v>8</v>
      </c>
      <c r="BB285" s="159" t="s">
        <v>1023</v>
      </c>
    </row>
    <row r="286" spans="50:54" x14ac:dyDescent="0.35">
      <c r="AX286" s="61"/>
      <c r="AZ286" s="116">
        <v>10</v>
      </c>
      <c r="BA286" s="114">
        <v>2</v>
      </c>
      <c r="BB286" s="159" t="s">
        <v>1023</v>
      </c>
    </row>
    <row r="287" spans="50:54" x14ac:dyDescent="0.35">
      <c r="AX287" s="61"/>
      <c r="AZ287" s="116">
        <v>11</v>
      </c>
      <c r="BA287" s="114">
        <v>4</v>
      </c>
      <c r="BB287" s="159" t="s">
        <v>1023</v>
      </c>
    </row>
    <row r="288" spans="50:54" x14ac:dyDescent="0.35">
      <c r="AX288" s="61"/>
      <c r="AZ288" s="116">
        <v>12</v>
      </c>
      <c r="BA288" s="114">
        <v>15</v>
      </c>
      <c r="BB288" s="160" t="s">
        <v>1022</v>
      </c>
    </row>
    <row r="289" spans="50:54" x14ac:dyDescent="0.35">
      <c r="AX289" s="61"/>
      <c r="AZ289" s="116">
        <v>13</v>
      </c>
      <c r="BA289" s="114">
        <v>19</v>
      </c>
      <c r="BB289" s="159" t="s">
        <v>1023</v>
      </c>
    </row>
    <row r="290" spans="50:54" x14ac:dyDescent="0.35">
      <c r="AX290" s="61"/>
      <c r="AZ290" s="116">
        <v>14</v>
      </c>
      <c r="BA290" s="114">
        <v>14</v>
      </c>
      <c r="BB290" s="160" t="s">
        <v>1022</v>
      </c>
    </row>
    <row r="291" spans="50:54" x14ac:dyDescent="0.35">
      <c r="AX291" s="61"/>
      <c r="AZ291" s="116">
        <v>15</v>
      </c>
      <c r="BA291" s="114">
        <v>1</v>
      </c>
      <c r="BB291" s="159" t="s">
        <v>1023</v>
      </c>
    </row>
    <row r="292" spans="50:54" x14ac:dyDescent="0.35">
      <c r="AX292" s="61"/>
      <c r="AZ292" s="116">
        <v>16</v>
      </c>
      <c r="BA292" s="114">
        <v>17</v>
      </c>
      <c r="BB292" s="160" t="s">
        <v>1022</v>
      </c>
    </row>
    <row r="293" spans="50:54" x14ac:dyDescent="0.35">
      <c r="AX293" s="61"/>
      <c r="AZ293" s="116">
        <v>17</v>
      </c>
      <c r="BA293" s="114">
        <v>5</v>
      </c>
      <c r="BB293" s="159" t="s">
        <v>1023</v>
      </c>
    </row>
    <row r="294" spans="50:54" x14ac:dyDescent="0.35">
      <c r="AX294" s="61"/>
      <c r="AZ294" s="116">
        <v>18</v>
      </c>
      <c r="BA294" s="114">
        <v>23</v>
      </c>
      <c r="BB294" s="169" t="s">
        <v>8</v>
      </c>
    </row>
    <row r="295" spans="50:54" x14ac:dyDescent="0.35">
      <c r="AX295" s="61"/>
      <c r="AZ295" s="116">
        <v>19</v>
      </c>
      <c r="BA295" s="114">
        <v>5</v>
      </c>
      <c r="BB295" s="160" t="s">
        <v>1022</v>
      </c>
    </row>
    <row r="296" spans="50:54" x14ac:dyDescent="0.35">
      <c r="AX296" s="61"/>
      <c r="AZ296" s="116">
        <v>20</v>
      </c>
      <c r="BA296" s="114">
        <v>2</v>
      </c>
      <c r="BB296" s="159" t="s">
        <v>1023</v>
      </c>
    </row>
    <row r="297" spans="50:54" x14ac:dyDescent="0.35">
      <c r="AX297" s="61"/>
      <c r="AZ297" s="116">
        <v>21</v>
      </c>
      <c r="BA297" s="114">
        <v>9</v>
      </c>
      <c r="BB297" s="160" t="s">
        <v>1022</v>
      </c>
    </row>
    <row r="298" spans="50:54" x14ac:dyDescent="0.35">
      <c r="AX298" s="61"/>
      <c r="AZ298" s="116">
        <v>22</v>
      </c>
      <c r="BA298" s="114">
        <v>14</v>
      </c>
      <c r="BB298" s="160" t="s">
        <v>1022</v>
      </c>
    </row>
    <row r="299" spans="50:54" x14ac:dyDescent="0.35">
      <c r="AX299" s="61"/>
      <c r="AZ299" s="116">
        <v>23</v>
      </c>
      <c r="BA299" s="114">
        <v>16</v>
      </c>
      <c r="BB299" s="159" t="s">
        <v>1023</v>
      </c>
    </row>
    <row r="300" spans="50:54" x14ac:dyDescent="0.35">
      <c r="AX300" s="61"/>
      <c r="AZ300" s="116">
        <v>24</v>
      </c>
      <c r="BA300" s="114">
        <v>14</v>
      </c>
      <c r="BB300" s="159" t="s">
        <v>1023</v>
      </c>
    </row>
    <row r="301" spans="50:54" x14ac:dyDescent="0.35">
      <c r="AX301" s="61"/>
      <c r="AZ301" s="116">
        <v>25</v>
      </c>
      <c r="BA301" s="114">
        <v>1</v>
      </c>
      <c r="BB301" s="159" t="s">
        <v>1023</v>
      </c>
    </row>
    <row r="302" spans="50:54" x14ac:dyDescent="0.35">
      <c r="AX302" s="61"/>
      <c r="AZ302" s="116">
        <v>26</v>
      </c>
      <c r="BA302" s="114">
        <v>17</v>
      </c>
      <c r="BB302" s="160" t="s">
        <v>1022</v>
      </c>
    </row>
    <row r="303" spans="50:54" x14ac:dyDescent="0.35">
      <c r="AX303" s="61"/>
      <c r="AZ303" s="116">
        <v>27</v>
      </c>
      <c r="BA303" s="114">
        <v>2</v>
      </c>
      <c r="BB303" s="159" t="s">
        <v>1023</v>
      </c>
    </row>
    <row r="304" spans="50:54" x14ac:dyDescent="0.35">
      <c r="AX304" s="61"/>
      <c r="AZ304" s="116">
        <v>28</v>
      </c>
      <c r="BA304" s="114">
        <v>23</v>
      </c>
      <c r="BB304" s="169" t="s">
        <v>8</v>
      </c>
    </row>
    <row r="305" spans="50:60" x14ac:dyDescent="0.35">
      <c r="AX305" s="61"/>
      <c r="AZ305" s="116">
        <v>29</v>
      </c>
      <c r="BA305" s="114">
        <v>7</v>
      </c>
      <c r="BB305" s="159" t="s">
        <v>1023</v>
      </c>
    </row>
    <row r="306" spans="50:60" x14ac:dyDescent="0.35">
      <c r="AX306" s="61"/>
      <c r="AZ306" s="116">
        <v>30</v>
      </c>
      <c r="BA306" s="114">
        <v>2</v>
      </c>
      <c r="BB306" s="160" t="s">
        <v>1022</v>
      </c>
    </row>
    <row r="307" spans="50:60" x14ac:dyDescent="0.35">
      <c r="AX307" s="61"/>
      <c r="AZ307" s="116">
        <v>31</v>
      </c>
      <c r="BA307" s="114">
        <v>9</v>
      </c>
      <c r="BB307" s="160" t="s">
        <v>1022</v>
      </c>
    </row>
    <row r="308" spans="50:60" x14ac:dyDescent="0.35">
      <c r="AX308" s="61"/>
      <c r="AZ308" s="116">
        <v>32</v>
      </c>
      <c r="BA308" s="114">
        <v>13</v>
      </c>
      <c r="BB308" s="159" t="s">
        <v>1023</v>
      </c>
    </row>
    <row r="309" spans="50:60" x14ac:dyDescent="0.35">
      <c r="AX309" s="61"/>
      <c r="AZ309" s="116">
        <v>33</v>
      </c>
      <c r="BA309" s="114">
        <v>20</v>
      </c>
      <c r="BB309" s="159" t="s">
        <v>1023</v>
      </c>
    </row>
    <row r="310" spans="50:60" x14ac:dyDescent="0.35">
      <c r="AX310" s="61"/>
      <c r="AZ310" s="116">
        <v>34</v>
      </c>
      <c r="BA310" s="114">
        <v>14</v>
      </c>
      <c r="BB310" s="159" t="s">
        <v>1023</v>
      </c>
    </row>
    <row r="311" spans="50:60" x14ac:dyDescent="0.35">
      <c r="AX311" s="61"/>
      <c r="AZ311" s="116">
        <v>35</v>
      </c>
      <c r="BA311" s="114">
        <v>3</v>
      </c>
      <c r="BB311" s="159" t="s">
        <v>1023</v>
      </c>
    </row>
    <row r="312" spans="50:60" x14ac:dyDescent="0.35">
      <c r="AX312" s="61"/>
      <c r="AZ312" s="116">
        <v>36</v>
      </c>
      <c r="BA312" s="114">
        <v>17</v>
      </c>
      <c r="BB312" s="159" t="s">
        <v>1023</v>
      </c>
    </row>
    <row r="313" spans="50:60" x14ac:dyDescent="0.35">
      <c r="AX313" s="61"/>
      <c r="AZ313" s="116">
        <v>37</v>
      </c>
      <c r="BA313" s="114">
        <v>3</v>
      </c>
      <c r="BB313" s="159" t="s">
        <v>1023</v>
      </c>
    </row>
    <row r="314" spans="50:60" x14ac:dyDescent="0.35">
      <c r="AX314" s="61"/>
      <c r="AZ314" s="116">
        <v>38</v>
      </c>
      <c r="BA314" s="114">
        <v>18</v>
      </c>
      <c r="BB314" s="160" t="s">
        <v>1022</v>
      </c>
    </row>
    <row r="315" spans="50:60" x14ac:dyDescent="0.35">
      <c r="AX315" s="61"/>
      <c r="AZ315" s="116">
        <v>39</v>
      </c>
      <c r="BA315" s="114">
        <v>10</v>
      </c>
      <c r="BB315" s="160" t="s">
        <v>1022</v>
      </c>
    </row>
    <row r="316" spans="50:60" ht="16" thickBot="1" x14ac:dyDescent="0.4">
      <c r="AX316" s="61"/>
      <c r="AZ316" s="118">
        <v>40</v>
      </c>
      <c r="BA316" s="72">
        <v>2</v>
      </c>
      <c r="BB316" s="407" t="s">
        <v>1022</v>
      </c>
    </row>
    <row r="317" spans="50:60" x14ac:dyDescent="0.35">
      <c r="AX317" s="61"/>
    </row>
    <row r="318" spans="50:60" x14ac:dyDescent="0.35">
      <c r="AX318" s="61"/>
    </row>
    <row r="319" spans="50:60" x14ac:dyDescent="0.35">
      <c r="AX319" s="61"/>
      <c r="AZ319" s="528" t="s">
        <v>651</v>
      </c>
      <c r="BA319" s="528"/>
      <c r="BB319" s="528"/>
      <c r="BC319" s="528"/>
      <c r="BD319" s="528"/>
      <c r="BE319" s="528"/>
      <c r="BF319" s="528"/>
      <c r="BG319" s="528"/>
      <c r="BH319" s="528"/>
    </row>
    <row r="320" spans="50:60" ht="16" thickBot="1" x14ac:dyDescent="0.4">
      <c r="AX320" s="61"/>
      <c r="AZ320" s="3" t="s">
        <v>652</v>
      </c>
    </row>
    <row r="321" spans="50:54" ht="43.5" x14ac:dyDescent="0.35">
      <c r="AX321" s="61"/>
      <c r="AZ321" s="70" t="s">
        <v>3</v>
      </c>
      <c r="BA321" s="71" t="s">
        <v>184</v>
      </c>
      <c r="BB321" s="149" t="s">
        <v>7</v>
      </c>
    </row>
    <row r="322" spans="50:54" x14ac:dyDescent="0.35">
      <c r="AX322" s="61"/>
      <c r="AZ322" s="91" t="s">
        <v>4</v>
      </c>
      <c r="BA322" s="78">
        <f>BA313+BA312+BA311+BA310+BA309+BA308+BA305+BA303+BA301+BA300+BA299+BA296+BA293+BA291+BA289+BA287+BA286+BA285+BA283+BA281+BA280+BA279</f>
        <v>190</v>
      </c>
      <c r="BB322" s="85">
        <f>BA322/$BA$325</f>
        <v>0.43981481481481483</v>
      </c>
    </row>
    <row r="323" spans="50:54" x14ac:dyDescent="0.35">
      <c r="AX323" s="61"/>
      <c r="AZ323" s="92" t="s">
        <v>5</v>
      </c>
      <c r="BA323" s="86">
        <f>BA316+BA315+BA314+BA307+BA306+BA302+BA298+BA297+BA295+BA292+BA290+BA288+BA282+BA278+BA277</f>
        <v>173</v>
      </c>
      <c r="BB323" s="122">
        <f>BA323/$BA$325</f>
        <v>0.40046296296296297</v>
      </c>
    </row>
    <row r="324" spans="50:54" x14ac:dyDescent="0.35">
      <c r="AX324" s="61"/>
      <c r="AZ324" s="93" t="s">
        <v>8</v>
      </c>
      <c r="BA324" s="81">
        <f>BA304+BA294+BA284</f>
        <v>69</v>
      </c>
      <c r="BB324" s="88">
        <f>BA324/$BA$325</f>
        <v>0.15972222222222221</v>
      </c>
    </row>
    <row r="325" spans="50:54" ht="16" thickBot="1" x14ac:dyDescent="0.4">
      <c r="AX325" s="61"/>
      <c r="AZ325" s="94" t="s">
        <v>9</v>
      </c>
      <c r="BA325" s="89">
        <f>SUM(BA322:BA324)</f>
        <v>432</v>
      </c>
      <c r="BB325" s="90">
        <f>BA325/$BA$325</f>
        <v>1</v>
      </c>
    </row>
    <row r="326" spans="50:54" x14ac:dyDescent="0.35">
      <c r="AX326" s="61"/>
    </row>
    <row r="327" spans="50:54" x14ac:dyDescent="0.35">
      <c r="AX327" s="61"/>
    </row>
    <row r="328" spans="50:54" x14ac:dyDescent="0.35">
      <c r="AX328" s="61"/>
    </row>
    <row r="329" spans="50:54" x14ac:dyDescent="0.35">
      <c r="AX329" s="61"/>
    </row>
    <row r="330" spans="50:54" x14ac:dyDescent="0.35">
      <c r="AX330" s="61"/>
    </row>
    <row r="331" spans="50:54" x14ac:dyDescent="0.35">
      <c r="AX331" s="61"/>
    </row>
    <row r="332" spans="50:54" x14ac:dyDescent="0.35">
      <c r="AX332" s="61"/>
    </row>
    <row r="333" spans="50:54" x14ac:dyDescent="0.35">
      <c r="AX333" s="61"/>
    </row>
    <row r="334" spans="50:54" x14ac:dyDescent="0.35">
      <c r="AX334" s="61"/>
    </row>
    <row r="335" spans="50:54" x14ac:dyDescent="0.35">
      <c r="AX335" s="61"/>
    </row>
    <row r="336" spans="50:54" x14ac:dyDescent="0.35">
      <c r="AX336" s="61"/>
    </row>
    <row r="337" spans="50:50" x14ac:dyDescent="0.35">
      <c r="AX337" s="61"/>
    </row>
    <row r="338" spans="50:50" x14ac:dyDescent="0.35">
      <c r="AX338" s="61"/>
    </row>
    <row r="339" spans="50:50" x14ac:dyDescent="0.35">
      <c r="AX339" s="61"/>
    </row>
    <row r="340" spans="50:50" x14ac:dyDescent="0.35">
      <c r="AX340" s="61"/>
    </row>
    <row r="341" spans="50:50" x14ac:dyDescent="0.35">
      <c r="AX341" s="61"/>
    </row>
    <row r="342" spans="50:50" x14ac:dyDescent="0.35">
      <c r="AX342" s="61"/>
    </row>
    <row r="343" spans="50:50" x14ac:dyDescent="0.35">
      <c r="AX343" s="61"/>
    </row>
    <row r="344" spans="50:50" x14ac:dyDescent="0.35">
      <c r="AX344" s="61"/>
    </row>
    <row r="345" spans="50:50" x14ac:dyDescent="0.35">
      <c r="AX345" s="61"/>
    </row>
    <row r="346" spans="50:50" x14ac:dyDescent="0.35">
      <c r="AX346" s="61"/>
    </row>
    <row r="347" spans="50:50" x14ac:dyDescent="0.35">
      <c r="AX347" s="61"/>
    </row>
    <row r="348" spans="50:50" x14ac:dyDescent="0.35">
      <c r="AX348" s="61"/>
    </row>
    <row r="349" spans="50:50" x14ac:dyDescent="0.35">
      <c r="AX349" s="61"/>
    </row>
    <row r="350" spans="50:50" x14ac:dyDescent="0.35">
      <c r="AX350" s="61"/>
    </row>
    <row r="351" spans="50:50" x14ac:dyDescent="0.35">
      <c r="AX351" s="61"/>
    </row>
    <row r="352" spans="50:50" x14ac:dyDescent="0.35">
      <c r="AX352" s="61"/>
    </row>
    <row r="353" spans="50:50" x14ac:dyDescent="0.35">
      <c r="AX353" s="61"/>
    </row>
    <row r="354" spans="50:50" x14ac:dyDescent="0.35">
      <c r="AX354" s="61"/>
    </row>
  </sheetData>
  <mergeCells count="4">
    <mergeCell ref="AZ6:AZ7"/>
    <mergeCell ref="AZ13:AZ14"/>
    <mergeCell ref="AZ20:AZ21"/>
    <mergeCell ref="AZ27:AZ28"/>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56"/>
  <sheetViews>
    <sheetView showGridLines="0" workbookViewId="0"/>
  </sheetViews>
  <sheetFormatPr defaultColWidth="11" defaultRowHeight="15.5" x14ac:dyDescent="0.35"/>
  <cols>
    <col min="1" max="1" width="3.5" customWidth="1"/>
    <col min="2" max="2" width="2.33203125" customWidth="1"/>
    <col min="4" max="21" width="2.33203125" customWidth="1"/>
    <col min="22" max="22" width="3.58203125" customWidth="1"/>
    <col min="23" max="24" width="2.33203125" customWidth="1"/>
    <col min="25" max="25" width="32.33203125" customWidth="1"/>
    <col min="26" max="42" width="2.33203125" customWidth="1"/>
    <col min="43" max="43" width="2.83203125" customWidth="1"/>
    <col min="44" max="45" width="2.33203125" customWidth="1"/>
    <col min="46" max="46" width="6.58203125" customWidth="1"/>
    <col min="47" max="47" width="11.58203125" customWidth="1"/>
    <col min="48" max="48" width="15.08203125" customWidth="1"/>
    <col min="49" max="49" width="13.83203125" customWidth="1"/>
    <col min="51" max="51" width="15.08203125" customWidth="1"/>
    <col min="52" max="52" width="17.08203125" customWidth="1"/>
  </cols>
  <sheetData>
    <row r="1" spans="1:57" ht="18" thickBot="1" x14ac:dyDescent="0.4">
      <c r="A1" s="102" t="s">
        <v>18</v>
      </c>
      <c r="B1" s="103"/>
      <c r="C1" s="103"/>
      <c r="D1" s="103"/>
      <c r="E1" s="103"/>
      <c r="F1" s="103"/>
      <c r="G1" s="103"/>
      <c r="H1" s="103"/>
      <c r="I1" s="103"/>
      <c r="J1" s="103"/>
      <c r="K1" s="103"/>
      <c r="L1" s="103"/>
      <c r="AS1" s="61"/>
    </row>
    <row r="2" spans="1:57" ht="16.5" thickTop="1" thickBot="1" x14ac:dyDescent="0.4">
      <c r="AS2" s="61"/>
      <c r="AU2" s="104" t="s">
        <v>173</v>
      </c>
      <c r="AV2" s="105"/>
      <c r="AW2" s="105"/>
    </row>
    <row r="3" spans="1:57" ht="16" thickTop="1" x14ac:dyDescent="0.35">
      <c r="A3" s="69" t="s">
        <v>172</v>
      </c>
      <c r="AS3" s="61"/>
    </row>
    <row r="4" spans="1:57" x14ac:dyDescent="0.35">
      <c r="AS4" s="61"/>
    </row>
    <row r="5" spans="1:57" x14ac:dyDescent="0.35">
      <c r="A5" s="7"/>
      <c r="B5" s="43"/>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3"/>
      <c r="AR5" s="3"/>
      <c r="AS5" s="61"/>
      <c r="AT5" s="3"/>
      <c r="AU5" s="527" t="s">
        <v>327</v>
      </c>
      <c r="AV5" s="528"/>
      <c r="AW5" s="528"/>
      <c r="AX5" s="527"/>
      <c r="AY5" s="527"/>
      <c r="AZ5" s="527"/>
      <c r="BA5" s="527"/>
      <c r="BB5" s="527"/>
      <c r="BC5" s="527"/>
      <c r="BD5" s="544"/>
      <c r="BE5" s="544"/>
    </row>
    <row r="6" spans="1:57" ht="16" thickBot="1" x14ac:dyDescent="0.4">
      <c r="A6" s="1" t="s">
        <v>255</v>
      </c>
      <c r="B6" s="165" t="s">
        <v>256</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3"/>
      <c r="AR6" s="3"/>
      <c r="AS6" s="61"/>
      <c r="AT6" s="3"/>
      <c r="AU6" s="3" t="s">
        <v>326</v>
      </c>
      <c r="AX6" s="3"/>
      <c r="AY6" s="3"/>
      <c r="AZ6" s="3"/>
      <c r="BA6" s="3"/>
      <c r="BB6" s="3"/>
      <c r="BC6" s="3"/>
      <c r="BD6" s="3"/>
      <c r="BE6" s="3"/>
    </row>
    <row r="7" spans="1:57" ht="29" x14ac:dyDescent="0.35">
      <c r="A7" s="7"/>
      <c r="B7" s="7" t="s">
        <v>1035</v>
      </c>
      <c r="C7" s="13"/>
      <c r="D7" s="13"/>
      <c r="E7" s="13"/>
      <c r="F7" s="13" t="s">
        <v>1041</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3"/>
      <c r="AR7" s="3"/>
      <c r="AS7" s="61"/>
      <c r="AT7" s="3"/>
      <c r="AU7" s="557" t="s">
        <v>308</v>
      </c>
      <c r="AV7" s="166" t="s">
        <v>1045</v>
      </c>
      <c r="AW7" s="166" t="s">
        <v>1048</v>
      </c>
      <c r="AX7" s="166" t="s">
        <v>1051</v>
      </c>
      <c r="AY7" s="167" t="s">
        <v>1052</v>
      </c>
      <c r="AZ7" s="3"/>
      <c r="BA7" s="3"/>
      <c r="BB7" s="3"/>
      <c r="BC7" s="3"/>
      <c r="BD7" s="3"/>
      <c r="BE7" s="3"/>
    </row>
    <row r="8" spans="1:57" ht="16.5" customHeight="1" thickBot="1" x14ac:dyDescent="0.4">
      <c r="A8" s="7"/>
      <c r="B8" s="4" t="s">
        <v>1036</v>
      </c>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3"/>
      <c r="AR8" s="3"/>
      <c r="AS8" s="61"/>
      <c r="AT8" s="3"/>
      <c r="AU8" s="558"/>
      <c r="AV8" s="168" t="s">
        <v>1046</v>
      </c>
      <c r="AW8" s="168" t="s">
        <v>1046</v>
      </c>
      <c r="AX8" s="168" t="s">
        <v>1046</v>
      </c>
      <c r="AY8" s="168" t="s">
        <v>1046</v>
      </c>
      <c r="AZ8" s="3"/>
      <c r="BA8" s="3"/>
      <c r="BB8" s="3"/>
      <c r="BC8" s="3"/>
      <c r="BD8" s="3"/>
      <c r="BE8" s="3"/>
    </row>
    <row r="9" spans="1:57" x14ac:dyDescent="0.35">
      <c r="A9" s="7"/>
      <c r="B9" s="43"/>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3"/>
      <c r="AR9" s="3"/>
      <c r="AS9" s="61"/>
      <c r="AT9" s="3"/>
      <c r="AU9" s="3"/>
      <c r="AV9" s="3"/>
      <c r="AW9" s="3"/>
      <c r="AX9" s="3"/>
      <c r="AY9" s="3"/>
      <c r="AZ9" s="3"/>
      <c r="BA9" s="3"/>
      <c r="BB9" s="3"/>
      <c r="BC9" s="3"/>
      <c r="BD9" s="3"/>
      <c r="BE9" s="3"/>
    </row>
    <row r="10" spans="1:57" x14ac:dyDescent="0.35">
      <c r="A10" s="7"/>
      <c r="B10" s="45"/>
      <c r="C10" s="45" t="s">
        <v>47</v>
      </c>
      <c r="D10" s="13">
        <v>1</v>
      </c>
      <c r="E10" s="7" t="s">
        <v>1038</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3"/>
      <c r="AR10" s="3"/>
      <c r="AS10" s="61"/>
      <c r="AT10" s="3"/>
      <c r="AU10" s="3"/>
      <c r="AV10" s="3"/>
      <c r="AW10" s="3"/>
      <c r="AX10" s="3"/>
      <c r="AY10" s="3"/>
      <c r="AZ10" s="3"/>
      <c r="BA10" s="3"/>
      <c r="BB10" s="3"/>
      <c r="BC10" s="3"/>
      <c r="BD10" s="3"/>
      <c r="BE10" s="3"/>
    </row>
    <row r="11" spans="1:57" x14ac:dyDescent="0.35">
      <c r="A11" s="7"/>
      <c r="B11" s="45"/>
      <c r="C11" s="45" t="s">
        <v>47</v>
      </c>
      <c r="D11" s="13">
        <v>2</v>
      </c>
      <c r="E11" s="7" t="s">
        <v>1039</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3"/>
      <c r="AR11" s="3"/>
      <c r="AS11" s="61"/>
      <c r="AT11" s="3"/>
      <c r="AU11" s="3"/>
      <c r="AV11" s="3"/>
      <c r="AW11" s="3"/>
      <c r="AX11" s="3"/>
      <c r="AY11" s="3"/>
      <c r="AZ11" s="3"/>
      <c r="BA11" s="3"/>
      <c r="BB11" s="3"/>
      <c r="BC11" s="3"/>
      <c r="BD11" s="3"/>
      <c r="BE11" s="3"/>
    </row>
    <row r="12" spans="1:57" x14ac:dyDescent="0.35">
      <c r="A12" s="7"/>
      <c r="B12" s="45"/>
      <c r="C12" s="45" t="s">
        <v>47</v>
      </c>
      <c r="D12" s="13">
        <v>3</v>
      </c>
      <c r="E12" s="7" t="s">
        <v>257</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3"/>
      <c r="AR12" s="3"/>
      <c r="AS12" s="61"/>
      <c r="AT12" s="3"/>
      <c r="AU12" s="528" t="s">
        <v>330</v>
      </c>
      <c r="AV12" s="527"/>
      <c r="AW12" s="528"/>
      <c r="AX12" s="528"/>
      <c r="AY12" s="528"/>
      <c r="AZ12" s="3"/>
      <c r="BA12" s="3"/>
      <c r="BB12" s="3"/>
      <c r="BC12" s="3"/>
      <c r="BD12" s="3"/>
      <c r="BE12" s="3"/>
    </row>
    <row r="13" spans="1:57" x14ac:dyDescent="0.35">
      <c r="A13" s="7"/>
      <c r="B13" s="45"/>
      <c r="C13" s="45" t="s">
        <v>47</v>
      </c>
      <c r="D13" s="13">
        <v>4</v>
      </c>
      <c r="E13" s="7" t="s">
        <v>1040</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3"/>
      <c r="AR13" s="3"/>
      <c r="AS13" s="61"/>
      <c r="AT13" s="3"/>
      <c r="AU13" s="120" t="s">
        <v>269</v>
      </c>
      <c r="AV13" s="3"/>
      <c r="AZ13" s="3"/>
      <c r="BA13" s="3"/>
      <c r="BB13" s="3"/>
      <c r="BC13" s="3"/>
      <c r="BD13" s="3"/>
      <c r="BE13" s="3"/>
    </row>
    <row r="14" spans="1:57" x14ac:dyDescent="0.35">
      <c r="A14" s="7"/>
      <c r="B14" s="43"/>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3"/>
      <c r="AR14" s="3"/>
      <c r="AS14" s="61"/>
      <c r="AT14" s="3"/>
      <c r="AU14" s="76" t="s">
        <v>270</v>
      </c>
      <c r="AV14" s="3"/>
      <c r="AZ14" s="3"/>
      <c r="BA14" s="3"/>
      <c r="BB14" s="3"/>
      <c r="BC14" s="3"/>
      <c r="BD14" s="3"/>
      <c r="BE14" s="3"/>
    </row>
    <row r="15" spans="1:57" x14ac:dyDescent="0.35">
      <c r="A15" s="1" t="s">
        <v>259</v>
      </c>
      <c r="B15" s="165" t="s">
        <v>260</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3"/>
      <c r="AR15" s="3"/>
      <c r="AS15" s="61"/>
      <c r="AT15" s="3"/>
      <c r="AU15" s="77" t="s">
        <v>271</v>
      </c>
      <c r="AZ15" s="3"/>
      <c r="BA15" s="3"/>
      <c r="BB15" s="3"/>
      <c r="BC15" s="3"/>
      <c r="BD15" s="3"/>
      <c r="BE15" s="3"/>
    </row>
    <row r="16" spans="1:57" ht="16" thickBot="1" x14ac:dyDescent="0.4">
      <c r="A16" s="7"/>
      <c r="B16" s="7" t="s">
        <v>1035</v>
      </c>
      <c r="C16" s="13"/>
      <c r="D16" s="13"/>
      <c r="E16" s="13"/>
      <c r="F16" s="13" t="s">
        <v>1041</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3"/>
      <c r="AR16" s="3"/>
      <c r="AS16" s="61"/>
      <c r="AT16" s="3"/>
      <c r="AU16" s="3" t="s">
        <v>328</v>
      </c>
      <c r="AZ16" s="3"/>
      <c r="BA16" s="3"/>
      <c r="BB16" s="3"/>
      <c r="BC16" s="3"/>
      <c r="BD16" s="3"/>
      <c r="BE16" s="3"/>
    </row>
    <row r="17" spans="1:57" ht="29" x14ac:dyDescent="0.35">
      <c r="A17" s="7"/>
      <c r="B17" s="13" t="s">
        <v>1037</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3"/>
      <c r="AR17" s="3"/>
      <c r="AS17" s="61"/>
      <c r="AT17" s="3"/>
      <c r="AU17" s="132" t="s">
        <v>1044</v>
      </c>
      <c r="AV17" s="166" t="s">
        <v>265</v>
      </c>
      <c r="AW17" s="166" t="s">
        <v>266</v>
      </c>
      <c r="AX17" s="166" t="s">
        <v>267</v>
      </c>
      <c r="AY17" s="166" t="s">
        <v>268</v>
      </c>
      <c r="AZ17" s="115" t="s">
        <v>10</v>
      </c>
      <c r="BA17" s="3"/>
      <c r="BB17" s="3"/>
      <c r="BC17" s="3"/>
      <c r="BD17" s="3"/>
      <c r="BE17" s="3"/>
    </row>
    <row r="18" spans="1:57" x14ac:dyDescent="0.35">
      <c r="A18" s="7"/>
      <c r="B18" s="45"/>
      <c r="C18" s="45" t="s">
        <v>47</v>
      </c>
      <c r="D18" s="13">
        <v>1</v>
      </c>
      <c r="E18" s="7" t="s">
        <v>1038</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3"/>
      <c r="AR18" s="3"/>
      <c r="AS18" s="61"/>
      <c r="AT18" s="3"/>
      <c r="AU18" s="116">
        <v>1</v>
      </c>
      <c r="AV18" s="270" t="s">
        <v>1038</v>
      </c>
      <c r="AW18" s="270" t="s">
        <v>1038</v>
      </c>
      <c r="AX18" s="270" t="s">
        <v>1038</v>
      </c>
      <c r="AY18" s="270" t="s">
        <v>1038</v>
      </c>
      <c r="AZ18" s="159" t="s">
        <v>1053</v>
      </c>
      <c r="BA18" s="3"/>
      <c r="BB18" s="3"/>
      <c r="BC18" s="3"/>
      <c r="BD18" s="3"/>
      <c r="BE18" s="3"/>
    </row>
    <row r="19" spans="1:57" x14ac:dyDescent="0.35">
      <c r="A19" s="7"/>
      <c r="B19" s="45"/>
      <c r="C19" s="45" t="s">
        <v>47</v>
      </c>
      <c r="D19" s="13">
        <v>2</v>
      </c>
      <c r="E19" s="7" t="s">
        <v>1039</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3"/>
      <c r="AR19" s="3"/>
      <c r="AS19" s="61"/>
      <c r="AT19" s="3"/>
      <c r="AU19" s="267">
        <v>2</v>
      </c>
      <c r="AV19" s="270" t="s">
        <v>1039</v>
      </c>
      <c r="AW19" s="270" t="s">
        <v>1039</v>
      </c>
      <c r="AX19" s="270" t="s">
        <v>1039</v>
      </c>
      <c r="AY19" s="270" t="s">
        <v>1039</v>
      </c>
      <c r="AZ19" s="169" t="s">
        <v>8</v>
      </c>
      <c r="BA19" s="3"/>
      <c r="BB19" s="3"/>
      <c r="BC19" s="3"/>
      <c r="BD19" s="3"/>
      <c r="BE19" s="3"/>
    </row>
    <row r="20" spans="1:57" x14ac:dyDescent="0.35">
      <c r="A20" s="7"/>
      <c r="B20" s="45"/>
      <c r="C20" s="45" t="s">
        <v>47</v>
      </c>
      <c r="D20" s="13">
        <v>3</v>
      </c>
      <c r="E20" s="7" t="s">
        <v>257</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3"/>
      <c r="AR20" s="3"/>
      <c r="AS20" s="61"/>
      <c r="AT20" s="3"/>
      <c r="AU20" s="116">
        <v>3</v>
      </c>
      <c r="AV20" s="270" t="s">
        <v>1038</v>
      </c>
      <c r="AW20" s="270" t="s">
        <v>1038</v>
      </c>
      <c r="AX20" s="270" t="s">
        <v>1038</v>
      </c>
      <c r="AY20" s="270" t="s">
        <v>1038</v>
      </c>
      <c r="AZ20" s="159" t="s">
        <v>1053</v>
      </c>
      <c r="BA20" s="3"/>
      <c r="BB20" s="3"/>
      <c r="BC20" s="3"/>
      <c r="BD20" s="3"/>
      <c r="BE20" s="3"/>
    </row>
    <row r="21" spans="1:57" x14ac:dyDescent="0.35">
      <c r="A21" s="7"/>
      <c r="B21" s="45"/>
      <c r="C21" s="45" t="s">
        <v>47</v>
      </c>
      <c r="D21" s="13">
        <v>4</v>
      </c>
      <c r="E21" s="7" t="s">
        <v>1040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3"/>
      <c r="AR21" s="3"/>
      <c r="AS21" s="61"/>
      <c r="AT21" s="3"/>
      <c r="AU21" s="267">
        <v>4</v>
      </c>
      <c r="AV21" s="270" t="s">
        <v>1038</v>
      </c>
      <c r="AW21" s="270" t="s">
        <v>1039</v>
      </c>
      <c r="AX21" s="270" t="s">
        <v>1038</v>
      </c>
      <c r="AY21" s="270" t="s">
        <v>1038</v>
      </c>
      <c r="AZ21" s="159" t="s">
        <v>1053</v>
      </c>
      <c r="BA21" s="3"/>
      <c r="BB21" s="3"/>
      <c r="BC21" s="3"/>
      <c r="BD21" s="3"/>
      <c r="BE21" s="3"/>
    </row>
    <row r="22" spans="1:57" x14ac:dyDescent="0.35">
      <c r="A22" s="7"/>
      <c r="B22" s="43"/>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3"/>
      <c r="AR22" s="3"/>
      <c r="AS22" s="61"/>
      <c r="AT22" s="3"/>
      <c r="AU22" s="116">
        <v>5</v>
      </c>
      <c r="AV22" s="270" t="s">
        <v>1038</v>
      </c>
      <c r="AW22" s="270" t="s">
        <v>1038</v>
      </c>
      <c r="AX22" s="270" t="s">
        <v>1039</v>
      </c>
      <c r="AY22" s="270" t="s">
        <v>1039</v>
      </c>
      <c r="AZ22" s="159" t="s">
        <v>1053</v>
      </c>
      <c r="BA22" s="3"/>
      <c r="BB22" s="3"/>
      <c r="BC22" s="3"/>
      <c r="BD22" s="3"/>
      <c r="BE22" s="3"/>
    </row>
    <row r="23" spans="1:57" x14ac:dyDescent="0.35">
      <c r="A23" s="1" t="s">
        <v>261</v>
      </c>
      <c r="B23" s="165" t="s">
        <v>262</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3"/>
      <c r="AR23" s="3"/>
      <c r="AS23" s="61"/>
      <c r="AT23" s="3"/>
      <c r="AU23" s="267">
        <v>6</v>
      </c>
      <c r="AV23" s="270" t="s">
        <v>1038</v>
      </c>
      <c r="AW23" s="270" t="s">
        <v>1038</v>
      </c>
      <c r="AX23" s="270" t="s">
        <v>1039</v>
      </c>
      <c r="AY23" s="270" t="s">
        <v>1038</v>
      </c>
      <c r="AZ23" s="159" t="s">
        <v>1053</v>
      </c>
      <c r="BA23" s="3"/>
      <c r="BB23" s="3"/>
      <c r="BC23" s="3"/>
      <c r="BD23" s="3"/>
      <c r="BE23" s="3"/>
    </row>
    <row r="24" spans="1:57" x14ac:dyDescent="0.35">
      <c r="A24" s="7"/>
      <c r="B24" s="7" t="s">
        <v>1035</v>
      </c>
      <c r="C24" s="13"/>
      <c r="D24" s="13"/>
      <c r="E24" s="13"/>
      <c r="F24" s="13" t="s">
        <v>1041</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3"/>
      <c r="AR24" s="3"/>
      <c r="AS24" s="61"/>
      <c r="AT24" s="3"/>
      <c r="AU24" s="116">
        <v>7</v>
      </c>
      <c r="AV24" s="270" t="s">
        <v>1038</v>
      </c>
      <c r="AW24" s="270" t="s">
        <v>1039</v>
      </c>
      <c r="AX24" s="270" t="s">
        <v>1039</v>
      </c>
      <c r="AY24" s="270" t="s">
        <v>1039</v>
      </c>
      <c r="AZ24" s="160" t="s">
        <v>1054</v>
      </c>
      <c r="BA24" s="3"/>
      <c r="BB24" s="3"/>
      <c r="BC24" s="3"/>
      <c r="BD24" s="3"/>
      <c r="BE24" s="3"/>
    </row>
    <row r="25" spans="1:57" x14ac:dyDescent="0.35">
      <c r="A25" s="7"/>
      <c r="B25" s="13" t="s">
        <v>1037</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3"/>
      <c r="AR25" s="3"/>
      <c r="AS25" s="61"/>
      <c r="AT25" s="3"/>
      <c r="AU25" s="267">
        <v>8</v>
      </c>
      <c r="AV25" s="270" t="s">
        <v>1038</v>
      </c>
      <c r="AW25" s="270" t="s">
        <v>1038</v>
      </c>
      <c r="AX25" s="270" t="s">
        <v>1039</v>
      </c>
      <c r="AY25" s="270" t="s">
        <v>1038</v>
      </c>
      <c r="AZ25" s="159" t="s">
        <v>1053</v>
      </c>
      <c r="BA25" s="3"/>
      <c r="BB25" s="3"/>
      <c r="BC25" s="3"/>
      <c r="BD25" s="3"/>
      <c r="BE25" s="3"/>
    </row>
    <row r="26" spans="1:57" x14ac:dyDescent="0.35">
      <c r="A26" s="7"/>
      <c r="B26" s="45"/>
      <c r="C26" s="45" t="s">
        <v>47</v>
      </c>
      <c r="D26" s="13">
        <v>1</v>
      </c>
      <c r="E26" s="7" t="s">
        <v>1038</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3"/>
      <c r="AR26" s="3"/>
      <c r="AS26" s="61"/>
      <c r="AT26" s="3"/>
      <c r="AU26" s="116">
        <v>9</v>
      </c>
      <c r="AV26" s="270" t="s">
        <v>1038</v>
      </c>
      <c r="AW26" s="270" t="s">
        <v>1038</v>
      </c>
      <c r="AX26" s="270" t="s">
        <v>1038</v>
      </c>
      <c r="AY26" s="270" t="s">
        <v>21</v>
      </c>
      <c r="AZ26" s="159" t="s">
        <v>1053</v>
      </c>
      <c r="BA26" s="3"/>
      <c r="BB26" s="3"/>
      <c r="BC26" s="3"/>
      <c r="BD26" s="3"/>
      <c r="BE26" s="3"/>
    </row>
    <row r="27" spans="1:57" ht="16" thickBot="1" x14ac:dyDescent="0.4">
      <c r="A27" s="7"/>
      <c r="B27" s="45"/>
      <c r="C27" s="45" t="s">
        <v>47</v>
      </c>
      <c r="D27" s="13">
        <v>2</v>
      </c>
      <c r="E27" s="7" t="s">
        <v>1039</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3"/>
      <c r="AR27" s="3"/>
      <c r="AS27" s="61"/>
      <c r="AT27" s="3"/>
      <c r="AU27" s="268">
        <v>10</v>
      </c>
      <c r="AV27" s="168" t="s">
        <v>1039</v>
      </c>
      <c r="AW27" s="168" t="s">
        <v>1039</v>
      </c>
      <c r="AX27" s="168" t="s">
        <v>21</v>
      </c>
      <c r="AY27" s="168" t="s">
        <v>150</v>
      </c>
      <c r="AZ27" s="157" t="s">
        <v>1053</v>
      </c>
      <c r="BA27" s="3"/>
      <c r="BB27" s="3"/>
      <c r="BC27" s="3"/>
      <c r="BD27" s="3"/>
      <c r="BE27" s="3"/>
    </row>
    <row r="28" spans="1:57" x14ac:dyDescent="0.35">
      <c r="A28" s="7"/>
      <c r="B28" s="45"/>
      <c r="C28" s="45" t="s">
        <v>47</v>
      </c>
      <c r="D28" s="13">
        <v>3</v>
      </c>
      <c r="E28" s="7" t="s">
        <v>257</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3"/>
      <c r="AR28" s="3"/>
      <c r="AS28" s="61"/>
      <c r="AT28" s="3"/>
      <c r="AU28" s="3"/>
      <c r="AV28" s="3"/>
      <c r="AW28" s="3"/>
      <c r="AX28" s="3"/>
      <c r="AY28" s="3"/>
      <c r="AZ28" s="3"/>
      <c r="BA28" s="3"/>
      <c r="BB28" s="3"/>
      <c r="BC28" s="3"/>
      <c r="BD28" s="3"/>
      <c r="BE28" s="3"/>
    </row>
    <row r="29" spans="1:57" x14ac:dyDescent="0.35">
      <c r="A29" s="7"/>
      <c r="B29" s="45"/>
      <c r="C29" s="45" t="s">
        <v>47</v>
      </c>
      <c r="D29" s="13">
        <v>4</v>
      </c>
      <c r="E29" s="7" t="s">
        <v>1040</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3"/>
      <c r="AR29" s="3"/>
      <c r="AS29" s="61"/>
      <c r="AT29" s="3"/>
      <c r="AU29" s="3"/>
      <c r="AV29" s="3"/>
      <c r="AW29" s="3"/>
      <c r="AX29" s="3"/>
      <c r="AY29" s="3"/>
      <c r="AZ29" s="3"/>
      <c r="BA29" s="3"/>
      <c r="BB29" s="3"/>
      <c r="BC29" s="3"/>
      <c r="BD29" s="3"/>
      <c r="BE29" s="3"/>
    </row>
    <row r="30" spans="1:57" x14ac:dyDescent="0.35">
      <c r="A30" s="7"/>
      <c r="B30" s="43"/>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3"/>
      <c r="AR30" s="3"/>
      <c r="AS30" s="61"/>
      <c r="AT30" s="3"/>
      <c r="AU30" s="528" t="s">
        <v>331</v>
      </c>
      <c r="AV30" s="528"/>
      <c r="AW30" s="528"/>
      <c r="AX30" s="528"/>
      <c r="AY30" s="528"/>
      <c r="AZ30" s="528"/>
      <c r="BA30" s="528"/>
    </row>
    <row r="31" spans="1:57" x14ac:dyDescent="0.35">
      <c r="A31" s="1" t="s">
        <v>263</v>
      </c>
      <c r="B31" s="165" t="s">
        <v>264</v>
      </c>
      <c r="C31" s="165"/>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3"/>
      <c r="AR31" s="3"/>
      <c r="AS31" s="61"/>
      <c r="AT31" s="3"/>
      <c r="AU31" t="s">
        <v>757</v>
      </c>
    </row>
    <row r="32" spans="1:57" x14ac:dyDescent="0.35">
      <c r="A32" s="7"/>
      <c r="B32" s="7" t="s">
        <v>1035</v>
      </c>
      <c r="C32" s="13"/>
      <c r="D32" s="13"/>
      <c r="E32" s="13"/>
      <c r="F32" s="13" t="s">
        <v>32</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3"/>
      <c r="AR32" s="3"/>
      <c r="AS32" s="61"/>
      <c r="AT32" s="3"/>
      <c r="AU32" t="s">
        <v>758</v>
      </c>
    </row>
    <row r="33" spans="1:54" ht="16" thickBot="1" x14ac:dyDescent="0.4">
      <c r="A33" s="7"/>
      <c r="B33" s="13" t="s">
        <v>149</v>
      </c>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3"/>
      <c r="AR33" s="3"/>
      <c r="AS33" s="61"/>
      <c r="AT33" s="3"/>
      <c r="AU33" s="3" t="s">
        <v>329</v>
      </c>
    </row>
    <row r="34" spans="1:54" ht="43.5" x14ac:dyDescent="0.35">
      <c r="A34" s="7"/>
      <c r="B34" s="45"/>
      <c r="C34" s="45" t="s">
        <v>47</v>
      </c>
      <c r="D34" s="13">
        <v>1</v>
      </c>
      <c r="E34" s="7" t="s">
        <v>21</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3"/>
      <c r="AR34" s="3"/>
      <c r="AS34" s="61"/>
      <c r="AT34" s="3"/>
      <c r="AU34" s="70" t="s">
        <v>2</v>
      </c>
      <c r="AV34" s="71" t="s">
        <v>1047</v>
      </c>
      <c r="AW34" s="149" t="s">
        <v>3</v>
      </c>
    </row>
    <row r="35" spans="1:54" x14ac:dyDescent="0.35">
      <c r="A35" s="7"/>
      <c r="B35" s="45"/>
      <c r="C35" s="45" t="s">
        <v>47</v>
      </c>
      <c r="D35" s="13">
        <v>2</v>
      </c>
      <c r="E35" s="7" t="s">
        <v>150</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3"/>
      <c r="AR35" s="3"/>
      <c r="AS35" s="61"/>
      <c r="AT35" s="3"/>
      <c r="AU35" s="116">
        <v>1</v>
      </c>
      <c r="AV35" s="114">
        <v>9</v>
      </c>
      <c r="AW35" s="159" t="s">
        <v>1049</v>
      </c>
    </row>
    <row r="36" spans="1:54" x14ac:dyDescent="0.35">
      <c r="A36" s="3"/>
      <c r="B36" s="5"/>
      <c r="C36" s="5" t="s">
        <v>47</v>
      </c>
      <c r="D36" s="4">
        <v>3</v>
      </c>
      <c r="E36" s="3" t="s">
        <v>257</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61"/>
      <c r="AT36" s="3"/>
      <c r="AU36" s="116">
        <v>2</v>
      </c>
      <c r="AV36" s="114">
        <v>15</v>
      </c>
      <c r="AW36" s="169" t="s">
        <v>8</v>
      </c>
    </row>
    <row r="37" spans="1:54" x14ac:dyDescent="0.35">
      <c r="A37" s="3"/>
      <c r="B37" s="5"/>
      <c r="C37" s="5" t="s">
        <v>47</v>
      </c>
      <c r="D37" s="4">
        <v>4</v>
      </c>
      <c r="E37" s="3" t="s">
        <v>258</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61"/>
      <c r="AT37" s="3"/>
      <c r="AU37" s="116">
        <v>3</v>
      </c>
      <c r="AV37" s="114">
        <v>20</v>
      </c>
      <c r="AW37" s="159" t="s">
        <v>1049</v>
      </c>
    </row>
    <row r="38" spans="1:54" x14ac:dyDescent="0.35">
      <c r="A38" s="3"/>
      <c r="B38" s="5"/>
      <c r="C38" s="3"/>
      <c r="D38" s="4"/>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123"/>
      <c r="AO38" s="123"/>
      <c r="AP38" s="123"/>
      <c r="AQ38" s="123"/>
      <c r="AR38" s="123"/>
      <c r="AS38" s="130"/>
      <c r="AT38" s="3"/>
      <c r="AU38" s="116">
        <v>4</v>
      </c>
      <c r="AV38" s="114">
        <v>14</v>
      </c>
      <c r="AW38" s="159" t="s">
        <v>1049</v>
      </c>
    </row>
    <row r="39" spans="1:54" x14ac:dyDescent="0.35">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8"/>
      <c r="AB39" s="127"/>
      <c r="AC39" s="127"/>
      <c r="AD39" s="127"/>
      <c r="AE39" s="127"/>
      <c r="AF39" s="127"/>
      <c r="AG39" s="127"/>
      <c r="AH39" s="127"/>
      <c r="AI39" s="127"/>
      <c r="AJ39" s="127"/>
      <c r="AK39" s="127"/>
      <c r="AL39" s="127"/>
      <c r="AM39" s="150"/>
      <c r="AS39" s="61"/>
      <c r="AU39" s="116">
        <v>5</v>
      </c>
      <c r="AV39" s="114">
        <v>2</v>
      </c>
      <c r="AW39" s="159" t="s">
        <v>1049</v>
      </c>
    </row>
    <row r="40" spans="1:54" x14ac:dyDescent="0.35">
      <c r="A40" s="39" t="s">
        <v>110</v>
      </c>
      <c r="B40" s="7" t="s">
        <v>111</v>
      </c>
      <c r="C40" s="13"/>
      <c r="D40" s="13"/>
      <c r="E40" s="13"/>
      <c r="F40" s="45"/>
      <c r="G40" s="45"/>
      <c r="H40" s="45"/>
      <c r="I40" s="45"/>
      <c r="J40" s="13"/>
      <c r="K40" s="13"/>
      <c r="L40" s="13"/>
      <c r="M40" s="13"/>
      <c r="N40" s="13"/>
      <c r="O40" s="45"/>
      <c r="AM40" s="3"/>
      <c r="AS40" s="61"/>
      <c r="AU40" s="116">
        <v>6</v>
      </c>
      <c r="AV40" s="114">
        <v>17</v>
      </c>
      <c r="AW40" s="159" t="s">
        <v>1049</v>
      </c>
    </row>
    <row r="41" spans="1:54" x14ac:dyDescent="0.35">
      <c r="A41" s="3"/>
      <c r="B41" s="10"/>
      <c r="C41" s="7" t="s">
        <v>31</v>
      </c>
      <c r="D41" s="13" t="s">
        <v>32</v>
      </c>
      <c r="E41" s="13"/>
      <c r="F41" s="13"/>
      <c r="G41" s="45"/>
      <c r="H41" s="45"/>
      <c r="I41" s="45"/>
      <c r="J41" s="45"/>
      <c r="K41" s="13"/>
      <c r="L41" s="13"/>
      <c r="M41" s="13"/>
      <c r="N41" s="13"/>
      <c r="O41" s="13"/>
      <c r="P41" s="45"/>
      <c r="AS41" s="61"/>
      <c r="AU41" s="116">
        <v>7</v>
      </c>
      <c r="AV41" s="114">
        <v>3</v>
      </c>
      <c r="AW41" s="160" t="s">
        <v>1050</v>
      </c>
    </row>
    <row r="42" spans="1:54" x14ac:dyDescent="0.35">
      <c r="A42" s="3"/>
      <c r="B42" s="43"/>
      <c r="C42" s="44"/>
      <c r="D42" s="4" t="s">
        <v>74</v>
      </c>
      <c r="E42" s="13"/>
      <c r="F42" s="13"/>
      <c r="G42" s="45"/>
      <c r="H42" s="45"/>
      <c r="I42" s="45"/>
      <c r="J42" s="45"/>
      <c r="K42" s="13"/>
      <c r="L42" s="13"/>
      <c r="M42" s="13"/>
      <c r="N42" s="13"/>
      <c r="O42" s="45"/>
      <c r="P42" s="45"/>
      <c r="AS42" s="61"/>
      <c r="AU42" s="116">
        <v>8</v>
      </c>
      <c r="AV42" s="114">
        <v>23</v>
      </c>
      <c r="AW42" s="159" t="s">
        <v>1049</v>
      </c>
    </row>
    <row r="43" spans="1:54" x14ac:dyDescent="0.35">
      <c r="AS43" s="61"/>
      <c r="AU43" s="116">
        <v>9</v>
      </c>
      <c r="AV43" s="114">
        <v>8</v>
      </c>
      <c r="AW43" s="159" t="s">
        <v>1049</v>
      </c>
    </row>
    <row r="44" spans="1:54" ht="16" thickBot="1" x14ac:dyDescent="0.4">
      <c r="A44" s="19"/>
      <c r="C44" s="43"/>
      <c r="D44" s="44"/>
      <c r="E44" s="13"/>
      <c r="F44" s="13"/>
      <c r="G44" s="13"/>
      <c r="Z44" s="42" t="s">
        <v>103</v>
      </c>
      <c r="AA44" s="4"/>
      <c r="AB44" s="4"/>
      <c r="AC44" s="4"/>
      <c r="AD44" s="4"/>
      <c r="AE44" s="4"/>
      <c r="AF44" s="4"/>
      <c r="AG44" s="42" t="s">
        <v>104</v>
      </c>
      <c r="AS44" s="61"/>
      <c r="AU44" s="118">
        <v>10</v>
      </c>
      <c r="AV44" s="72">
        <v>2</v>
      </c>
      <c r="AW44" s="157" t="s">
        <v>1049</v>
      </c>
    </row>
    <row r="45" spans="1:54" x14ac:dyDescent="0.35">
      <c r="C45" s="45" t="s">
        <v>47</v>
      </c>
      <c r="D45" s="45" t="s">
        <v>112</v>
      </c>
      <c r="E45" s="13" t="s">
        <v>113</v>
      </c>
      <c r="G45" s="13"/>
      <c r="Z45" s="46"/>
      <c r="AA45" s="46"/>
      <c r="AB45" s="46"/>
      <c r="AC45" s="47" t="s">
        <v>48</v>
      </c>
      <c r="AD45" s="46"/>
      <c r="AE45" s="46"/>
      <c r="AG45" s="46"/>
      <c r="AH45" s="46"/>
      <c r="AS45" s="61"/>
    </row>
    <row r="46" spans="1:54" x14ac:dyDescent="0.35">
      <c r="C46" s="45" t="s">
        <v>47</v>
      </c>
      <c r="D46" s="45" t="s">
        <v>114</v>
      </c>
      <c r="E46" s="13" t="s">
        <v>115</v>
      </c>
      <c r="G46" s="13"/>
      <c r="Z46" s="46"/>
      <c r="AA46" s="46"/>
      <c r="AB46" s="46"/>
      <c r="AC46" s="47" t="s">
        <v>48</v>
      </c>
      <c r="AD46" s="46"/>
      <c r="AE46" s="46"/>
      <c r="AG46" s="46"/>
      <c r="AH46" s="46"/>
      <c r="AS46" s="61"/>
    </row>
    <row r="47" spans="1:54" x14ac:dyDescent="0.35">
      <c r="C47" s="45" t="s">
        <v>47</v>
      </c>
      <c r="D47" s="45">
        <v>2</v>
      </c>
      <c r="E47" s="13" t="s">
        <v>116</v>
      </c>
      <c r="G47" s="13"/>
      <c r="Z47" s="46"/>
      <c r="AA47" s="46"/>
      <c r="AB47" s="46"/>
      <c r="AC47" s="47" t="s">
        <v>48</v>
      </c>
      <c r="AD47" s="46"/>
      <c r="AE47" s="46"/>
      <c r="AG47" s="46"/>
      <c r="AH47" s="46"/>
      <c r="AS47" s="61"/>
    </row>
    <row r="48" spans="1:54" x14ac:dyDescent="0.35">
      <c r="C48" s="45" t="s">
        <v>47</v>
      </c>
      <c r="D48" s="45">
        <v>3</v>
      </c>
      <c r="E48" s="13" t="s">
        <v>117</v>
      </c>
      <c r="G48" s="13"/>
      <c r="Z48" s="46"/>
      <c r="AA48" s="46"/>
      <c r="AB48" s="98">
        <v>3</v>
      </c>
      <c r="AC48" s="97" t="s">
        <v>48</v>
      </c>
      <c r="AD48" s="98">
        <v>0</v>
      </c>
      <c r="AE48" s="98">
        <v>0</v>
      </c>
      <c r="AG48" s="46" t="s">
        <v>1042</v>
      </c>
      <c r="AH48" s="46" t="s">
        <v>1043</v>
      </c>
      <c r="AS48" s="61"/>
      <c r="AU48" s="528" t="s">
        <v>333</v>
      </c>
      <c r="AV48" s="528"/>
      <c r="AW48" s="528"/>
      <c r="AX48" s="528"/>
      <c r="AY48" s="528"/>
      <c r="AZ48" s="528"/>
      <c r="BA48" s="528"/>
      <c r="BB48" s="528"/>
    </row>
    <row r="49" spans="1:49" ht="16" thickBot="1" x14ac:dyDescent="0.4">
      <c r="C49" s="45" t="s">
        <v>47</v>
      </c>
      <c r="D49" s="45">
        <v>4</v>
      </c>
      <c r="E49" s="13" t="s">
        <v>118</v>
      </c>
      <c r="G49" s="13"/>
      <c r="Z49" s="46"/>
      <c r="AA49" s="46"/>
      <c r="AB49" s="46"/>
      <c r="AC49" s="47" t="s">
        <v>48</v>
      </c>
      <c r="AD49" s="46"/>
      <c r="AE49" s="46"/>
      <c r="AG49" s="46"/>
      <c r="AH49" s="46"/>
      <c r="AS49" s="61"/>
      <c r="AU49" s="3" t="s">
        <v>332</v>
      </c>
    </row>
    <row r="50" spans="1:49" ht="43.5" x14ac:dyDescent="0.35">
      <c r="C50" s="45" t="s">
        <v>47</v>
      </c>
      <c r="D50" s="45" t="s">
        <v>119</v>
      </c>
      <c r="E50" s="13" t="s">
        <v>120</v>
      </c>
      <c r="G50" s="13"/>
      <c r="Z50" s="46"/>
      <c r="AA50" s="46"/>
      <c r="AB50" s="98">
        <v>6</v>
      </c>
      <c r="AC50" s="97" t="s">
        <v>48</v>
      </c>
      <c r="AD50" s="98">
        <v>0</v>
      </c>
      <c r="AE50" s="98">
        <v>0</v>
      </c>
      <c r="AG50" s="46" t="s">
        <v>1042</v>
      </c>
      <c r="AH50" s="46" t="s">
        <v>1043</v>
      </c>
      <c r="AS50" s="61"/>
      <c r="AU50" s="70" t="s">
        <v>3</v>
      </c>
      <c r="AV50" s="71" t="s">
        <v>184</v>
      </c>
      <c r="AW50" s="149" t="s">
        <v>7</v>
      </c>
    </row>
    <row r="51" spans="1:49" x14ac:dyDescent="0.35">
      <c r="C51" s="45" t="s">
        <v>47</v>
      </c>
      <c r="D51" s="45" t="s">
        <v>121</v>
      </c>
      <c r="E51" s="13" t="s">
        <v>122</v>
      </c>
      <c r="G51" s="13"/>
      <c r="Z51" s="46"/>
      <c r="AA51" s="46"/>
      <c r="AB51" s="46"/>
      <c r="AC51" s="47" t="s">
        <v>48</v>
      </c>
      <c r="AD51" s="46"/>
      <c r="AE51" s="46"/>
      <c r="AG51" s="46"/>
      <c r="AH51" s="46"/>
      <c r="AS51" s="61"/>
      <c r="AU51" s="91" t="s">
        <v>4</v>
      </c>
      <c r="AV51" s="78">
        <f>AV35+AV37+AV38+AV39+AV40+AV43+AV44+AV42</f>
        <v>95</v>
      </c>
      <c r="AW51" s="85">
        <f>AV51/$AV$54</f>
        <v>0.84070796460176989</v>
      </c>
    </row>
    <row r="52" spans="1:49" x14ac:dyDescent="0.35">
      <c r="C52" s="45" t="s">
        <v>47</v>
      </c>
      <c r="D52" s="45">
        <v>6</v>
      </c>
      <c r="E52" s="13" t="s">
        <v>123</v>
      </c>
      <c r="G52" s="13"/>
      <c r="Z52" s="46"/>
      <c r="AA52" s="46"/>
      <c r="AB52" s="46"/>
      <c r="AC52" s="47" t="s">
        <v>48</v>
      </c>
      <c r="AD52" s="46"/>
      <c r="AE52" s="46"/>
      <c r="AG52" s="46"/>
      <c r="AH52" s="46"/>
      <c r="AS52" s="61"/>
      <c r="AU52" s="92" t="s">
        <v>5</v>
      </c>
      <c r="AV52" s="86">
        <f>AV41</f>
        <v>3</v>
      </c>
      <c r="AW52" s="122">
        <f>AV52/$AV$54</f>
        <v>2.6548672566371681E-2</v>
      </c>
    </row>
    <row r="53" spans="1:49" x14ac:dyDescent="0.35">
      <c r="C53" s="45"/>
      <c r="D53" s="45"/>
      <c r="E53" s="13"/>
      <c r="Y53" s="11" t="s">
        <v>126</v>
      </c>
      <c r="Z53" s="46"/>
      <c r="AA53" s="46"/>
      <c r="AB53" s="46">
        <v>9</v>
      </c>
      <c r="AC53" s="47" t="s">
        <v>48</v>
      </c>
      <c r="AD53" s="46">
        <v>0</v>
      </c>
      <c r="AE53" s="46">
        <v>0</v>
      </c>
      <c r="AG53" s="46" t="s">
        <v>92</v>
      </c>
      <c r="AH53" s="46" t="s">
        <v>93</v>
      </c>
      <c r="AS53" s="61"/>
      <c r="AU53" s="93" t="s">
        <v>8</v>
      </c>
      <c r="AV53" s="81">
        <f>AV36</f>
        <v>15</v>
      </c>
      <c r="AW53" s="88">
        <f>AV53/$AV$54</f>
        <v>0.13274336283185842</v>
      </c>
    </row>
    <row r="54" spans="1:49" ht="16" thickBot="1" x14ac:dyDescent="0.4">
      <c r="C54" s="45"/>
      <c r="D54" s="45"/>
      <c r="E54" s="13"/>
      <c r="G54" s="13"/>
      <c r="Z54" s="13"/>
      <c r="AA54" s="13"/>
      <c r="AB54" s="13"/>
      <c r="AC54" s="13"/>
      <c r="AD54" s="13"/>
      <c r="AE54" s="13"/>
      <c r="AG54" s="13"/>
      <c r="AH54" s="13"/>
      <c r="AS54" s="61"/>
      <c r="AU54" s="94" t="s">
        <v>9</v>
      </c>
      <c r="AV54" s="89">
        <f>SUM(AV51:AV53)</f>
        <v>113</v>
      </c>
      <c r="AW54" s="90">
        <f>AV54/$AV$54</f>
        <v>1</v>
      </c>
    </row>
    <row r="55" spans="1:49" x14ac:dyDescent="0.35">
      <c r="AS55" s="61"/>
    </row>
    <row r="56" spans="1:49" x14ac:dyDescent="0.35">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123"/>
      <c r="AN56" s="99"/>
      <c r="AO56" s="99"/>
      <c r="AP56" s="99"/>
      <c r="AQ56" s="99"/>
      <c r="AR56" s="99"/>
      <c r="AS56" s="130"/>
    </row>
  </sheetData>
  <mergeCells count="1">
    <mergeCell ref="AU7:AU8"/>
  </mergeCells>
  <pageMargins left="0.7" right="0.7" top="0.75" bottom="0.75" header="0.3" footer="0.3"/>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19"/>
  <sheetViews>
    <sheetView showGridLines="0" workbookViewId="0"/>
  </sheetViews>
  <sheetFormatPr defaultColWidth="8.83203125" defaultRowHeight="15.5" x14ac:dyDescent="0.35"/>
  <cols>
    <col min="1" max="3" width="3.08203125" customWidth="1"/>
    <col min="4" max="5" width="13" customWidth="1"/>
    <col min="6" max="6" width="14.58203125" customWidth="1"/>
    <col min="7" max="7" width="13" customWidth="1"/>
    <col min="8" max="40" width="3.08203125" customWidth="1"/>
    <col min="41" max="49" width="3.83203125" customWidth="1"/>
  </cols>
  <sheetData>
    <row r="1" spans="1:42" ht="18" thickBot="1" x14ac:dyDescent="0.4">
      <c r="A1" s="102" t="s">
        <v>558</v>
      </c>
      <c r="B1" s="103"/>
      <c r="C1" s="103"/>
      <c r="D1" s="103"/>
      <c r="E1" s="103"/>
      <c r="F1" s="103"/>
      <c r="G1" s="103"/>
      <c r="H1" s="103"/>
      <c r="I1" s="103"/>
      <c r="J1" s="103"/>
    </row>
    <row r="2" spans="1:42" ht="16" thickTop="1" x14ac:dyDescent="0.35"/>
    <row r="3" spans="1:42" x14ac:dyDescent="0.35">
      <c r="B3" t="s">
        <v>794</v>
      </c>
    </row>
    <row r="4" spans="1:42" ht="16" thickBot="1" x14ac:dyDescent="0.4"/>
    <row r="5" spans="1:42" ht="43.5" x14ac:dyDescent="0.35">
      <c r="A5" s="39"/>
      <c r="B5" s="3"/>
      <c r="C5" s="4"/>
      <c r="D5" s="664" t="s">
        <v>375</v>
      </c>
      <c r="E5" s="560"/>
      <c r="F5" s="71" t="s">
        <v>559</v>
      </c>
      <c r="G5" s="537" t="s">
        <v>795</v>
      </c>
      <c r="H5" s="5"/>
      <c r="W5" s="32"/>
      <c r="AM5" s="3"/>
    </row>
    <row r="6" spans="1:42" x14ac:dyDescent="0.35">
      <c r="A6" s="39"/>
      <c r="B6" s="3"/>
      <c r="C6" s="4"/>
      <c r="D6" s="665" t="s">
        <v>796</v>
      </c>
      <c r="E6" s="666"/>
      <c r="F6" s="196">
        <v>0.4</v>
      </c>
      <c r="G6" s="196">
        <v>0.4</v>
      </c>
      <c r="H6" s="5"/>
      <c r="W6" s="32"/>
      <c r="AM6" s="3"/>
    </row>
    <row r="7" spans="1:42" x14ac:dyDescent="0.35">
      <c r="C7" s="45"/>
      <c r="D7" s="45"/>
      <c r="E7" s="13"/>
      <c r="F7" s="13"/>
      <c r="G7" s="13"/>
      <c r="AE7" s="271"/>
      <c r="AF7" s="271"/>
      <c r="AG7" s="271"/>
      <c r="AH7" s="272"/>
      <c r="AI7" s="271"/>
      <c r="AJ7" s="271"/>
      <c r="AL7" s="45"/>
      <c r="AM7" s="13"/>
    </row>
    <row r="8" spans="1:42" x14ac:dyDescent="0.35">
      <c r="C8" s="45"/>
      <c r="D8" s="45"/>
      <c r="E8" s="13"/>
      <c r="F8" s="13"/>
      <c r="G8" s="13"/>
      <c r="AE8" s="13"/>
      <c r="AF8" s="13"/>
      <c r="AG8" s="271"/>
      <c r="AH8" s="272"/>
      <c r="AI8" s="271"/>
      <c r="AJ8" s="271"/>
      <c r="AL8" s="45"/>
      <c r="AM8" s="13"/>
    </row>
    <row r="9" spans="1:42" x14ac:dyDescent="0.35">
      <c r="C9" s="45"/>
      <c r="D9" s="45"/>
      <c r="E9" s="13"/>
      <c r="F9" s="13"/>
      <c r="G9" s="13"/>
      <c r="AE9" s="13"/>
      <c r="AF9" s="13"/>
      <c r="AG9" s="13"/>
      <c r="AH9" s="521"/>
      <c r="AI9" s="13"/>
      <c r="AJ9" s="13"/>
      <c r="AL9" s="45"/>
      <c r="AM9" s="13"/>
    </row>
    <row r="10" spans="1:42" x14ac:dyDescent="0.35">
      <c r="C10" s="45"/>
      <c r="D10" s="45"/>
      <c r="E10" s="13"/>
      <c r="F10" s="13"/>
      <c r="G10" s="13"/>
      <c r="AE10" s="13"/>
      <c r="AF10" s="13"/>
      <c r="AG10" s="271"/>
      <c r="AH10" s="272"/>
      <c r="AI10" s="271"/>
      <c r="AJ10" s="271"/>
      <c r="AL10" s="45"/>
      <c r="AM10" s="13"/>
      <c r="AO10" s="77"/>
    </row>
    <row r="11" spans="1:42" x14ac:dyDescent="0.35">
      <c r="C11" s="45"/>
      <c r="D11" s="45"/>
      <c r="E11" s="13"/>
      <c r="F11" s="13"/>
      <c r="G11" s="13"/>
      <c r="AE11" s="271"/>
      <c r="AF11" s="271"/>
      <c r="AG11" s="271"/>
      <c r="AH11" s="272"/>
      <c r="AI11" s="271"/>
      <c r="AJ11" s="271"/>
      <c r="AL11" s="45"/>
      <c r="AM11" s="13"/>
      <c r="AO11" s="77"/>
      <c r="AP11" s="77"/>
    </row>
    <row r="12" spans="1:42" x14ac:dyDescent="0.35">
      <c r="C12" s="45"/>
      <c r="D12" s="45"/>
      <c r="E12" s="13"/>
      <c r="F12" s="13"/>
      <c r="G12" s="13"/>
      <c r="AE12" s="13"/>
      <c r="AF12" s="13"/>
      <c r="AG12" s="13"/>
      <c r="AH12" s="521"/>
      <c r="AI12" s="13"/>
      <c r="AJ12" s="13"/>
      <c r="AL12" s="45"/>
      <c r="AM12" s="13"/>
      <c r="AO12" s="77"/>
      <c r="AP12" s="77"/>
    </row>
    <row r="13" spans="1:42" x14ac:dyDescent="0.35">
      <c r="C13" s="45"/>
      <c r="D13" s="45"/>
      <c r="E13" s="13"/>
      <c r="F13" s="13"/>
      <c r="G13" s="13"/>
      <c r="AD13" s="11"/>
      <c r="AE13" s="13"/>
      <c r="AF13" s="13"/>
      <c r="AG13" s="13"/>
      <c r="AH13" s="521"/>
      <c r="AI13" s="13"/>
      <c r="AJ13" s="13"/>
      <c r="AL13" s="45"/>
      <c r="AM13" s="13"/>
      <c r="AO13" s="77"/>
      <c r="AP13" s="77"/>
    </row>
    <row r="14" spans="1:42" x14ac:dyDescent="0.35">
      <c r="C14" s="45"/>
      <c r="D14" s="45"/>
      <c r="E14" s="13"/>
      <c r="F14" s="13"/>
      <c r="G14" s="13"/>
      <c r="AE14" s="13"/>
      <c r="AF14" s="13"/>
      <c r="AG14" s="13"/>
      <c r="AH14" s="13"/>
      <c r="AI14" s="13"/>
      <c r="AJ14" s="13"/>
      <c r="AL14" s="13"/>
      <c r="AM14" s="13"/>
      <c r="AO14" s="77"/>
      <c r="AP14" s="77"/>
    </row>
    <row r="15" spans="1:42" x14ac:dyDescent="0.35">
      <c r="C15" s="45"/>
      <c r="D15" s="45"/>
      <c r="E15" s="13"/>
      <c r="F15" s="13"/>
      <c r="G15" s="13"/>
      <c r="AE15" s="13"/>
      <c r="AF15" s="13"/>
      <c r="AG15" s="271"/>
      <c r="AH15" s="271"/>
      <c r="AI15" s="271"/>
      <c r="AJ15" s="271"/>
      <c r="AK15" s="271"/>
      <c r="AL15" s="13"/>
      <c r="AM15" s="13"/>
      <c r="AN15" s="13"/>
    </row>
    <row r="16" spans="1:42" x14ac:dyDescent="0.35">
      <c r="C16" s="45"/>
      <c r="D16" s="45"/>
      <c r="E16" s="13"/>
      <c r="F16" s="13"/>
      <c r="G16" s="13"/>
      <c r="AE16" s="13"/>
      <c r="AF16" s="13"/>
      <c r="AG16" s="13"/>
      <c r="AH16" s="521"/>
      <c r="AI16" s="13"/>
      <c r="AJ16" s="13"/>
      <c r="AK16" s="134"/>
      <c r="AL16" s="13"/>
      <c r="AM16" s="13"/>
      <c r="AN16" s="13"/>
    </row>
    <row r="17" spans="3:40" x14ac:dyDescent="0.35">
      <c r="C17" s="45"/>
      <c r="D17" s="45"/>
      <c r="E17" s="13"/>
      <c r="F17" s="13"/>
      <c r="G17" s="13"/>
      <c r="AE17" s="13"/>
      <c r="AF17" s="13"/>
      <c r="AG17" s="13"/>
      <c r="AH17" s="521"/>
      <c r="AI17" s="13"/>
      <c r="AJ17" s="13"/>
      <c r="AK17" s="134"/>
      <c r="AL17" s="13"/>
      <c r="AM17" s="13"/>
      <c r="AN17" s="13"/>
    </row>
    <row r="18" spans="3:40" x14ac:dyDescent="0.35">
      <c r="C18" s="45"/>
      <c r="D18" s="45"/>
      <c r="E18" s="13"/>
      <c r="F18" s="13"/>
      <c r="G18" s="13"/>
      <c r="AE18" s="13"/>
      <c r="AF18" s="13"/>
      <c r="AG18" s="271"/>
      <c r="AH18" s="271"/>
      <c r="AI18" s="271"/>
      <c r="AJ18" s="271"/>
      <c r="AK18" s="134"/>
      <c r="AL18" s="13"/>
      <c r="AM18" s="13"/>
      <c r="AN18" s="13"/>
    </row>
    <row r="19" spans="3:40" x14ac:dyDescent="0.35">
      <c r="C19" s="43"/>
      <c r="D19" s="51"/>
      <c r="E19" s="13"/>
      <c r="F19" s="13"/>
      <c r="G19" s="13"/>
      <c r="AD19" s="11"/>
      <c r="AE19" s="4"/>
      <c r="AF19" s="4"/>
      <c r="AG19" s="4"/>
      <c r="AH19" s="521"/>
      <c r="AI19" s="13"/>
      <c r="AJ19" s="13"/>
      <c r="AK19" s="134"/>
      <c r="AL19" s="13"/>
      <c r="AM19" s="13"/>
      <c r="AN19" s="13"/>
    </row>
  </sheetData>
  <mergeCells count="2">
    <mergeCell ref="D5:E5"/>
    <mergeCell ref="D6:E6"/>
  </mergeCell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showGridLines="0" workbookViewId="0"/>
  </sheetViews>
  <sheetFormatPr defaultColWidth="16.33203125" defaultRowHeight="15.5" x14ac:dyDescent="0.35"/>
  <sheetData>
    <row r="1" spans="1:12" s="229" customFormat="1" ht="58" x14ac:dyDescent="0.35">
      <c r="A1" s="196"/>
      <c r="B1" s="424" t="s">
        <v>664</v>
      </c>
      <c r="C1" s="424" t="s">
        <v>665</v>
      </c>
      <c r="D1" s="424" t="s">
        <v>666</v>
      </c>
      <c r="E1" s="424" t="s">
        <v>667</v>
      </c>
      <c r="F1" s="424" t="s">
        <v>668</v>
      </c>
      <c r="G1" s="424" t="s">
        <v>669</v>
      </c>
      <c r="H1" s="424" t="s">
        <v>670</v>
      </c>
      <c r="I1" s="424" t="s">
        <v>671</v>
      </c>
      <c r="J1" s="424" t="s">
        <v>672</v>
      </c>
      <c r="K1" s="424" t="s">
        <v>673</v>
      </c>
      <c r="L1" s="424" t="s">
        <v>674</v>
      </c>
    </row>
    <row r="2" spans="1:12" x14ac:dyDescent="0.35">
      <c r="A2" s="93" t="s">
        <v>8</v>
      </c>
      <c r="B2" s="423">
        <v>0.38053097345132741</v>
      </c>
      <c r="C2" s="423">
        <v>0.1415929203539823</v>
      </c>
      <c r="D2" s="423">
        <v>0.19469026548672566</v>
      </c>
      <c r="E2" s="423">
        <v>0.10619469026548672</v>
      </c>
      <c r="F2" s="423">
        <v>0.35398230088495575</v>
      </c>
      <c r="G2" s="423">
        <v>0.15044247787610621</v>
      </c>
      <c r="H2" s="423">
        <v>0.76106194690265483</v>
      </c>
      <c r="I2" s="423">
        <v>2.6548672566371681E-2</v>
      </c>
      <c r="J2" s="423">
        <v>0.30088495575221241</v>
      </c>
      <c r="K2" s="423">
        <v>0.15972222222222221</v>
      </c>
      <c r="L2" s="423">
        <v>0.13274336283185842</v>
      </c>
    </row>
    <row r="3" spans="1:12" x14ac:dyDescent="0.35">
      <c r="A3" s="92" t="s">
        <v>5</v>
      </c>
      <c r="B3" s="423">
        <v>0.23008849557522124</v>
      </c>
      <c r="C3" s="423">
        <v>0.35398230088495575</v>
      </c>
      <c r="D3" s="423">
        <v>0.32743362831858408</v>
      </c>
      <c r="E3" s="423">
        <v>0.39823008849557523</v>
      </c>
      <c r="F3" s="423">
        <v>0.32743362831858408</v>
      </c>
      <c r="G3" s="423">
        <v>0.48672566371681414</v>
      </c>
      <c r="H3" s="423">
        <v>0.15044247787610621</v>
      </c>
      <c r="I3" s="423">
        <v>0.48672566371681414</v>
      </c>
      <c r="J3" s="423">
        <v>1.7699115044247787E-2</v>
      </c>
      <c r="K3" s="423">
        <v>0.40046296296296297</v>
      </c>
      <c r="L3" s="423">
        <v>2.6548672566371681E-2</v>
      </c>
    </row>
    <row r="4" spans="1:12" x14ac:dyDescent="0.35">
      <c r="A4" s="91" t="s">
        <v>4</v>
      </c>
      <c r="B4" s="423">
        <v>0.38938053097345132</v>
      </c>
      <c r="C4" s="423">
        <v>0.50442477876106195</v>
      </c>
      <c r="D4" s="423">
        <v>0.47787610619469029</v>
      </c>
      <c r="E4" s="423">
        <v>0.49557522123893805</v>
      </c>
      <c r="F4" s="423">
        <v>0.31858407079646017</v>
      </c>
      <c r="G4" s="423">
        <v>0.36283185840707965</v>
      </c>
      <c r="H4" s="423">
        <v>8.8495575221238937E-2</v>
      </c>
      <c r="I4" s="423">
        <v>0.48672566371681414</v>
      </c>
      <c r="J4" s="423">
        <v>0.68141592920353977</v>
      </c>
      <c r="K4" s="423">
        <v>0.43981481481481483</v>
      </c>
      <c r="L4" s="423">
        <v>0.84070796460176989</v>
      </c>
    </row>
    <row r="13" spans="1:12" x14ac:dyDescent="0.35">
      <c r="K13" t="s">
        <v>675</v>
      </c>
    </row>
  </sheetData>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690"/>
  <sheetViews>
    <sheetView showGridLines="0" workbookViewId="0"/>
  </sheetViews>
  <sheetFormatPr defaultColWidth="11" defaultRowHeight="15.5" x14ac:dyDescent="0.35"/>
  <cols>
    <col min="1" max="1" width="3" customWidth="1"/>
    <col min="2" max="2" width="17.83203125" customWidth="1"/>
    <col min="3" max="3" width="5.08203125" customWidth="1"/>
    <col min="4" max="4" width="6.58203125" customWidth="1"/>
    <col min="5" max="5" width="29.5" customWidth="1"/>
    <col min="6" max="23" width="2.58203125" customWidth="1"/>
    <col min="24" max="24" width="2.33203125" customWidth="1"/>
    <col min="25" max="25" width="2.83203125" hidden="1" customWidth="1"/>
    <col min="26" max="26" width="4.5" customWidth="1"/>
    <col min="27" max="43" width="2.58203125" customWidth="1"/>
    <col min="44" max="52" width="3.08203125" customWidth="1"/>
    <col min="53" max="53" width="7.08203125" customWidth="1"/>
    <col min="54" max="54" width="30.08203125" customWidth="1"/>
    <col min="55" max="55" width="16.08203125" customWidth="1"/>
    <col min="56" max="56" width="13.58203125" customWidth="1"/>
    <col min="57" max="57" width="12.08203125" customWidth="1"/>
    <col min="58" max="58" width="20.5" customWidth="1"/>
    <col min="59" max="59" width="16" customWidth="1"/>
    <col min="60" max="60" width="14.08203125" customWidth="1"/>
  </cols>
  <sheetData>
    <row r="1" spans="1:58" ht="18" thickBot="1" x14ac:dyDescent="0.4">
      <c r="A1" s="102" t="s">
        <v>0</v>
      </c>
      <c r="B1" s="103"/>
      <c r="C1" s="103"/>
      <c r="D1" s="103"/>
      <c r="E1" s="103"/>
      <c r="F1" s="103"/>
      <c r="G1" s="103"/>
      <c r="H1" s="103"/>
      <c r="I1" s="103"/>
      <c r="J1" s="103"/>
      <c r="K1" s="103"/>
      <c r="L1" s="103"/>
      <c r="M1" s="103"/>
      <c r="AZ1" s="60"/>
      <c r="BB1" s="104" t="s">
        <v>173</v>
      </c>
      <c r="BC1" s="105"/>
      <c r="BD1" s="105"/>
    </row>
    <row r="2" spans="1:58" ht="16" thickTop="1" x14ac:dyDescent="0.35">
      <c r="AZ2" s="60"/>
    </row>
    <row r="3" spans="1:58" x14ac:dyDescent="0.35">
      <c r="A3" s="69" t="s">
        <v>172</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0"/>
    </row>
    <row r="4" spans="1:58" x14ac:dyDescent="0.35">
      <c r="AZ4" s="60"/>
      <c r="BB4" s="527" t="s">
        <v>367</v>
      </c>
      <c r="BC4" s="528"/>
      <c r="BD4" s="528"/>
      <c r="BE4" s="528"/>
      <c r="BF4" s="528"/>
    </row>
    <row r="5" spans="1:58" ht="16" thickBot="1" x14ac:dyDescent="0.4">
      <c r="AZ5" s="60"/>
      <c r="BB5" s="3" t="s">
        <v>368</v>
      </c>
    </row>
    <row r="6" spans="1:58" ht="43.5" x14ac:dyDescent="0.35">
      <c r="A6" s="1" t="s">
        <v>29</v>
      </c>
      <c r="B6" s="2" t="s">
        <v>30</v>
      </c>
      <c r="C6" s="3"/>
      <c r="D6" s="3"/>
      <c r="E6" s="3"/>
      <c r="F6" s="3"/>
      <c r="G6" s="3"/>
      <c r="H6" s="3"/>
      <c r="I6" s="3"/>
      <c r="J6" s="3"/>
      <c r="K6" s="3"/>
      <c r="L6" s="3"/>
      <c r="M6" s="3"/>
      <c r="N6" s="3"/>
      <c r="O6" s="3"/>
      <c r="P6" s="3"/>
      <c r="Q6" s="3"/>
      <c r="R6" s="3"/>
      <c r="S6" s="3"/>
      <c r="T6" s="3"/>
      <c r="U6" s="3"/>
      <c r="V6" s="3"/>
      <c r="W6" s="3"/>
      <c r="X6" s="3"/>
      <c r="Y6" s="3"/>
      <c r="Z6" s="3"/>
      <c r="AA6" s="6"/>
      <c r="AB6" s="3"/>
      <c r="AC6" s="3"/>
      <c r="AD6" s="3"/>
      <c r="AE6" s="3"/>
      <c r="AF6" s="3"/>
      <c r="AG6" s="3"/>
      <c r="AH6" s="3"/>
      <c r="AI6" s="3"/>
      <c r="AJ6" s="3"/>
      <c r="AK6" s="3"/>
      <c r="AL6" s="3"/>
      <c r="AM6" s="3"/>
      <c r="AN6" s="3"/>
      <c r="AO6" s="3"/>
      <c r="AP6" s="3"/>
      <c r="AQ6" s="3"/>
      <c r="AR6" s="3"/>
      <c r="AS6" s="3"/>
      <c r="AT6" s="3"/>
      <c r="AU6" s="3"/>
      <c r="AV6" s="3"/>
      <c r="AW6" s="3"/>
      <c r="AX6" s="3"/>
      <c r="AY6" s="3"/>
      <c r="AZ6" s="60"/>
      <c r="BB6" s="132" t="s">
        <v>308</v>
      </c>
      <c r="BC6" s="71" t="s">
        <v>812</v>
      </c>
      <c r="BD6" s="561" t="s">
        <v>314</v>
      </c>
      <c r="BE6" s="563"/>
      <c r="BF6" s="38"/>
    </row>
    <row r="7" spans="1:58" x14ac:dyDescent="0.35">
      <c r="A7" s="3"/>
      <c r="B7" s="3" t="s">
        <v>31</v>
      </c>
      <c r="D7" s="4"/>
      <c r="E7" s="4" t="s">
        <v>32</v>
      </c>
      <c r="G7" s="5"/>
      <c r="H7" s="5"/>
      <c r="I7" s="5"/>
      <c r="J7" s="5"/>
      <c r="K7" s="4"/>
      <c r="L7" s="3"/>
      <c r="M7" s="3"/>
      <c r="N7" s="3"/>
      <c r="O7" s="3"/>
      <c r="P7" s="3"/>
      <c r="Q7" s="3"/>
      <c r="R7" s="3"/>
      <c r="S7" s="3"/>
      <c r="T7" s="3"/>
      <c r="U7" s="3"/>
      <c r="V7" s="3"/>
      <c r="W7" s="3"/>
      <c r="X7" s="3"/>
      <c r="Y7" s="3"/>
      <c r="Z7" s="3"/>
      <c r="AA7" s="6"/>
      <c r="AB7" s="3"/>
      <c r="AC7" s="3"/>
      <c r="AD7" s="3"/>
      <c r="AE7" s="3"/>
      <c r="AF7" s="3"/>
      <c r="AG7" s="3"/>
      <c r="AH7" s="3"/>
      <c r="AI7" s="3"/>
      <c r="AJ7" s="3"/>
      <c r="AK7" s="3"/>
      <c r="AL7" s="3"/>
      <c r="AM7" s="3"/>
      <c r="AN7" s="3"/>
      <c r="AO7" s="3"/>
      <c r="AP7" s="3"/>
      <c r="AQ7" s="3"/>
      <c r="AR7" s="3"/>
      <c r="AS7" s="3"/>
      <c r="AT7" s="3"/>
      <c r="AU7" s="3"/>
      <c r="AV7" s="3"/>
      <c r="AW7" s="3"/>
      <c r="AX7" s="3"/>
      <c r="AY7" s="3"/>
      <c r="AZ7" s="60"/>
      <c r="BB7" s="190" t="s">
        <v>28</v>
      </c>
      <c r="BC7" s="193">
        <v>10</v>
      </c>
      <c r="BD7" s="193">
        <v>20</v>
      </c>
      <c r="BE7" s="194" t="s">
        <v>310</v>
      </c>
      <c r="BF7" s="37"/>
    </row>
    <row r="8" spans="1:58" x14ac:dyDescent="0.35">
      <c r="A8" s="3"/>
      <c r="B8" s="6"/>
      <c r="C8" s="4" t="s">
        <v>33</v>
      </c>
      <c r="D8" s="3"/>
      <c r="E8" s="3"/>
      <c r="F8" s="3"/>
      <c r="G8" s="3"/>
      <c r="H8" s="3"/>
      <c r="I8" s="3"/>
      <c r="J8" s="3"/>
      <c r="K8" s="3"/>
      <c r="L8" s="3"/>
      <c r="M8" s="3"/>
      <c r="N8" s="3"/>
      <c r="O8" s="3"/>
      <c r="P8" s="3"/>
      <c r="Q8" s="3"/>
      <c r="R8" s="3"/>
      <c r="S8" s="3"/>
      <c r="T8" s="3"/>
      <c r="U8" s="3"/>
      <c r="V8" s="3"/>
      <c r="W8" s="3"/>
      <c r="X8" s="3"/>
      <c r="Y8" s="3"/>
      <c r="Z8" s="3"/>
      <c r="AA8" s="6"/>
      <c r="AB8" s="3"/>
      <c r="AC8" s="3"/>
      <c r="AD8" s="3"/>
      <c r="AE8" s="3"/>
      <c r="AF8" s="3"/>
      <c r="AG8" s="3"/>
      <c r="AK8" s="3"/>
      <c r="AL8" s="3"/>
      <c r="AM8" s="3"/>
      <c r="AN8" s="3"/>
      <c r="AO8" s="3"/>
      <c r="AP8" s="3"/>
      <c r="AQ8" s="3"/>
      <c r="AR8" s="3"/>
      <c r="AS8" s="3"/>
      <c r="AT8" s="3"/>
      <c r="AU8" s="3"/>
      <c r="AV8" s="3"/>
      <c r="AW8" s="3"/>
      <c r="AX8" s="3"/>
      <c r="AY8" s="3"/>
      <c r="AZ8" s="61"/>
      <c r="BB8" s="190" t="s">
        <v>78</v>
      </c>
      <c r="BC8" s="193">
        <v>10</v>
      </c>
      <c r="BD8" s="193">
        <v>10</v>
      </c>
      <c r="BE8" s="194" t="s">
        <v>310</v>
      </c>
      <c r="BF8" s="37"/>
    </row>
    <row r="9" spans="1:58" x14ac:dyDescent="0.35">
      <c r="A9" s="3"/>
      <c r="B9" s="6"/>
      <c r="C9" s="8" t="s">
        <v>34</v>
      </c>
      <c r="D9" s="3"/>
      <c r="E9" s="3"/>
      <c r="F9" s="3"/>
      <c r="G9" s="3"/>
      <c r="H9" s="3"/>
      <c r="I9" s="3"/>
      <c r="J9" s="3"/>
      <c r="K9" s="3"/>
      <c r="L9" s="3"/>
      <c r="M9" s="3"/>
      <c r="N9" s="3"/>
      <c r="O9" s="3"/>
      <c r="P9" s="3"/>
      <c r="Q9" s="3"/>
      <c r="R9" s="3"/>
      <c r="S9" s="3"/>
      <c r="T9" s="3"/>
      <c r="U9" s="3"/>
      <c r="V9" s="3"/>
      <c r="W9" s="3"/>
      <c r="X9" s="3"/>
      <c r="Y9" s="3"/>
      <c r="Z9" s="3"/>
      <c r="AA9" s="6"/>
      <c r="AB9" s="3"/>
      <c r="AC9" s="3"/>
      <c r="AD9" s="3"/>
      <c r="AE9" s="3"/>
      <c r="AF9" s="3"/>
      <c r="AG9" s="3"/>
      <c r="AK9" s="3"/>
      <c r="AL9" s="3"/>
      <c r="AM9" s="3"/>
      <c r="AN9" s="3"/>
      <c r="AO9" s="3"/>
      <c r="AP9" s="3"/>
      <c r="AQ9" s="3"/>
      <c r="AR9" s="3"/>
      <c r="AS9" s="3"/>
      <c r="AT9" s="3"/>
      <c r="AU9" s="3"/>
      <c r="AV9" s="3"/>
      <c r="AW9" s="3"/>
      <c r="AX9" s="3"/>
      <c r="AY9" s="3"/>
      <c r="AZ9" s="61"/>
      <c r="BB9" s="190" t="s">
        <v>79</v>
      </c>
      <c r="BC9" s="193">
        <v>10</v>
      </c>
      <c r="BD9" s="195">
        <v>5</v>
      </c>
      <c r="BE9" s="194" t="s">
        <v>310</v>
      </c>
      <c r="BF9" s="37"/>
    </row>
    <row r="10" spans="1:58" x14ac:dyDescent="0.35">
      <c r="A10" s="3"/>
      <c r="B10" s="6"/>
      <c r="C10" s="8"/>
      <c r="D10" s="3"/>
      <c r="E10" s="3"/>
      <c r="F10" s="3"/>
      <c r="G10" s="3"/>
      <c r="H10" s="3"/>
      <c r="I10" s="3"/>
      <c r="J10" s="3"/>
      <c r="K10" s="3"/>
      <c r="L10" s="3"/>
      <c r="M10" s="3"/>
      <c r="N10" s="3"/>
      <c r="O10" s="3"/>
      <c r="P10" s="3"/>
      <c r="Q10" s="3"/>
      <c r="R10" s="3"/>
      <c r="S10" s="3"/>
      <c r="T10" s="3"/>
      <c r="U10" s="3"/>
      <c r="V10" s="3"/>
      <c r="W10" s="3"/>
      <c r="X10" s="3"/>
      <c r="Y10" s="6"/>
      <c r="Z10" s="3"/>
      <c r="AD10" s="3"/>
      <c r="AE10" s="3"/>
      <c r="AF10" s="3"/>
      <c r="AG10" s="3"/>
      <c r="AH10" s="3"/>
      <c r="AI10" s="3"/>
      <c r="AJ10" s="3"/>
      <c r="AK10" s="3"/>
      <c r="AL10" s="3"/>
      <c r="AM10" s="3"/>
      <c r="AN10" s="3"/>
      <c r="AO10" s="3"/>
      <c r="AP10" s="3"/>
      <c r="AQ10" s="3"/>
      <c r="AY10" s="3"/>
      <c r="AZ10" s="60"/>
      <c r="BB10" s="190" t="s">
        <v>80</v>
      </c>
      <c r="BC10" s="193">
        <v>10</v>
      </c>
      <c r="BD10" s="195">
        <v>3</v>
      </c>
      <c r="BE10" s="194" t="s">
        <v>310</v>
      </c>
      <c r="BF10" s="37"/>
    </row>
    <row r="11" spans="1:58" x14ac:dyDescent="0.35">
      <c r="A11" s="3"/>
      <c r="B11" s="6"/>
      <c r="C11" s="3"/>
      <c r="D11" s="3"/>
      <c r="E11" s="3"/>
      <c r="F11" s="3"/>
      <c r="G11" s="3"/>
      <c r="H11" s="3"/>
      <c r="I11" s="3"/>
      <c r="J11" s="3"/>
      <c r="K11" s="3"/>
      <c r="L11" s="3"/>
      <c r="M11" s="3"/>
      <c r="N11" s="3"/>
      <c r="O11" s="3"/>
      <c r="P11" s="9" t="s">
        <v>35</v>
      </c>
      <c r="Q11" s="1"/>
      <c r="R11" s="1"/>
      <c r="S11" s="1"/>
      <c r="T11" s="1"/>
      <c r="U11" s="1"/>
      <c r="V11" s="1"/>
      <c r="W11" s="1"/>
      <c r="X11" s="9" t="s">
        <v>36</v>
      </c>
      <c r="Z11" s="9"/>
      <c r="AA11" s="1"/>
      <c r="AB11" s="1"/>
      <c r="AC11" s="9" t="s">
        <v>37</v>
      </c>
      <c r="AD11" s="1"/>
      <c r="AE11" s="1"/>
      <c r="AF11" s="1"/>
      <c r="AG11" s="1"/>
      <c r="AI11" s="1"/>
      <c r="AJ11" s="1"/>
      <c r="AK11" s="11" t="s">
        <v>38</v>
      </c>
      <c r="AL11" s="1"/>
      <c r="AN11" s="3"/>
      <c r="AO11" s="3"/>
      <c r="AP11" s="3"/>
      <c r="AQ11" s="3"/>
      <c r="AR11" s="3"/>
      <c r="AS11" s="9" t="s">
        <v>39</v>
      </c>
      <c r="AT11" s="9"/>
      <c r="AU11" s="9"/>
      <c r="AV11" s="9"/>
      <c r="AW11" s="9"/>
      <c r="AX11" s="9"/>
      <c r="AY11" s="3"/>
      <c r="AZ11" s="60"/>
      <c r="BB11" s="190" t="s">
        <v>127</v>
      </c>
      <c r="BC11" s="193">
        <v>10</v>
      </c>
      <c r="BD11" s="196">
        <v>2</v>
      </c>
      <c r="BE11" s="194" t="s">
        <v>310</v>
      </c>
      <c r="BF11" s="37"/>
    </row>
    <row r="12" spans="1:58" x14ac:dyDescent="0.35">
      <c r="A12" s="3"/>
      <c r="B12" s="6"/>
      <c r="C12" s="3"/>
      <c r="D12" s="3"/>
      <c r="E12" s="9" t="s">
        <v>40</v>
      </c>
      <c r="F12" s="3"/>
      <c r="G12" s="3"/>
      <c r="H12" s="3"/>
      <c r="I12" s="1"/>
      <c r="J12" s="1"/>
      <c r="K12" s="1"/>
      <c r="L12" s="1"/>
      <c r="M12" s="9" t="s">
        <v>41</v>
      </c>
      <c r="N12" s="1"/>
      <c r="O12" s="1"/>
      <c r="P12" s="9" t="s">
        <v>42</v>
      </c>
      <c r="Q12" s="1"/>
      <c r="R12" s="1"/>
      <c r="S12" s="1"/>
      <c r="T12" s="1"/>
      <c r="U12" s="1"/>
      <c r="V12" s="1"/>
      <c r="W12" s="1"/>
      <c r="X12" s="9" t="s">
        <v>43</v>
      </c>
      <c r="Z12" s="9"/>
      <c r="AA12" s="1"/>
      <c r="AB12" s="1"/>
      <c r="AC12" s="9" t="s">
        <v>44</v>
      </c>
      <c r="AD12" s="1"/>
      <c r="AE12" s="1"/>
      <c r="AF12" s="1"/>
      <c r="AG12" s="1"/>
      <c r="AH12" s="1"/>
      <c r="AI12" s="1"/>
      <c r="AJ12" s="1"/>
      <c r="AK12" s="9" t="s">
        <v>45</v>
      </c>
      <c r="AL12" s="1"/>
      <c r="AM12" s="1"/>
      <c r="AN12" s="3"/>
      <c r="AO12" s="3"/>
      <c r="AP12" s="3"/>
      <c r="AQ12" s="3"/>
      <c r="AR12" s="3"/>
      <c r="AS12" s="9" t="s">
        <v>46</v>
      </c>
      <c r="AT12" s="9"/>
      <c r="AU12" s="9"/>
      <c r="AV12" s="9"/>
      <c r="AW12" s="9"/>
      <c r="AX12" s="9"/>
      <c r="AY12" s="3"/>
      <c r="AZ12" s="60"/>
      <c r="BB12" s="190" t="s">
        <v>81</v>
      </c>
      <c r="BC12" s="196">
        <v>1</v>
      </c>
      <c r="BD12" s="196">
        <v>10</v>
      </c>
      <c r="BE12" s="194" t="s">
        <v>310</v>
      </c>
      <c r="BF12" s="37"/>
    </row>
    <row r="13" spans="1:58" x14ac:dyDescent="0.35">
      <c r="A13" s="3"/>
      <c r="B13" s="6"/>
      <c r="C13" s="5" t="s">
        <v>47</v>
      </c>
      <c r="D13" s="5">
        <v>1</v>
      </c>
      <c r="E13" s="12" t="s">
        <v>28</v>
      </c>
      <c r="F13" s="3"/>
      <c r="G13" s="14"/>
      <c r="H13" s="15"/>
      <c r="I13" s="15"/>
      <c r="J13" s="55">
        <v>2</v>
      </c>
      <c r="K13" s="66" t="s">
        <v>48</v>
      </c>
      <c r="L13" s="67">
        <v>0</v>
      </c>
      <c r="M13" s="67">
        <v>0</v>
      </c>
      <c r="N13" s="3"/>
      <c r="O13" s="17" t="s">
        <v>92</v>
      </c>
      <c r="P13" s="17" t="s">
        <v>93</v>
      </c>
      <c r="Q13" s="3"/>
      <c r="R13" s="33"/>
      <c r="S13" s="15"/>
      <c r="T13" s="55">
        <v>2</v>
      </c>
      <c r="U13" s="55">
        <v>0</v>
      </c>
      <c r="V13" s="66" t="s">
        <v>48</v>
      </c>
      <c r="W13" s="55">
        <v>0</v>
      </c>
      <c r="X13" s="55">
        <v>0</v>
      </c>
      <c r="Z13" s="6"/>
      <c r="AA13" s="17" t="s">
        <v>97</v>
      </c>
      <c r="AB13" s="17" t="s">
        <v>99</v>
      </c>
      <c r="AC13" s="17" t="s">
        <v>100</v>
      </c>
      <c r="AD13" s="3"/>
      <c r="AE13" s="17"/>
      <c r="AF13" s="15"/>
      <c r="AG13" s="55">
        <v>1</v>
      </c>
      <c r="AH13" s="55">
        <v>0</v>
      </c>
      <c r="AI13" s="66" t="s">
        <v>48</v>
      </c>
      <c r="AJ13" s="55">
        <v>0</v>
      </c>
      <c r="AK13" s="55">
        <v>0</v>
      </c>
      <c r="AL13" s="1"/>
      <c r="AM13" s="33"/>
      <c r="AN13" s="15">
        <v>2</v>
      </c>
      <c r="AO13" s="15">
        <v>0</v>
      </c>
      <c r="AP13" s="15">
        <v>0</v>
      </c>
      <c r="AQ13" s="16" t="s">
        <v>48</v>
      </c>
      <c r="AR13" s="15">
        <v>0</v>
      </c>
      <c r="AS13" s="15">
        <v>0</v>
      </c>
      <c r="AT13" s="31"/>
      <c r="AU13" s="31"/>
      <c r="AV13" s="31"/>
      <c r="AW13" s="31"/>
      <c r="AX13" s="31"/>
      <c r="AZ13" s="60"/>
      <c r="BB13" s="190" t="s">
        <v>82</v>
      </c>
      <c r="BC13" s="196">
        <v>1</v>
      </c>
      <c r="BD13" s="196">
        <v>5</v>
      </c>
      <c r="BE13" s="194" t="s">
        <v>310</v>
      </c>
      <c r="BF13" s="37"/>
    </row>
    <row r="14" spans="1:58" x14ac:dyDescent="0.35">
      <c r="A14" s="3"/>
      <c r="B14" s="6"/>
      <c r="C14" s="5" t="s">
        <v>47</v>
      </c>
      <c r="D14" s="5">
        <v>2</v>
      </c>
      <c r="E14" s="12" t="s">
        <v>78</v>
      </c>
      <c r="F14" s="3"/>
      <c r="G14" s="14"/>
      <c r="H14" s="14"/>
      <c r="I14" s="14"/>
      <c r="J14" s="55">
        <v>1</v>
      </c>
      <c r="K14" s="66" t="s">
        <v>48</v>
      </c>
      <c r="L14" s="67">
        <v>0</v>
      </c>
      <c r="M14" s="67">
        <v>0</v>
      </c>
      <c r="N14" s="3"/>
      <c r="O14" s="17" t="s">
        <v>92</v>
      </c>
      <c r="P14" s="17" t="s">
        <v>93</v>
      </c>
      <c r="Q14" s="3"/>
      <c r="R14" s="33"/>
      <c r="S14" s="15"/>
      <c r="T14" s="55">
        <v>1</v>
      </c>
      <c r="U14" s="55">
        <v>0</v>
      </c>
      <c r="V14" s="66" t="s">
        <v>48</v>
      </c>
      <c r="W14" s="55">
        <v>0</v>
      </c>
      <c r="X14" s="55">
        <v>0</v>
      </c>
      <c r="Z14" s="6"/>
      <c r="AA14" s="17" t="s">
        <v>97</v>
      </c>
      <c r="AB14" s="17" t="s">
        <v>99</v>
      </c>
      <c r="AC14" s="17" t="s">
        <v>100</v>
      </c>
      <c r="AD14" s="3"/>
      <c r="AE14" s="17"/>
      <c r="AF14" s="15"/>
      <c r="AG14" s="55">
        <v>1</v>
      </c>
      <c r="AH14" s="55">
        <v>0</v>
      </c>
      <c r="AI14" s="66" t="s">
        <v>48</v>
      </c>
      <c r="AJ14" s="55">
        <v>0</v>
      </c>
      <c r="AK14" s="55">
        <v>0</v>
      </c>
      <c r="AL14" s="1"/>
      <c r="AM14" s="33"/>
      <c r="AN14" s="15">
        <v>1</v>
      </c>
      <c r="AO14" s="15">
        <v>0</v>
      </c>
      <c r="AP14" s="15">
        <v>0</v>
      </c>
      <c r="AQ14" s="16" t="s">
        <v>48</v>
      </c>
      <c r="AR14" s="15">
        <v>0</v>
      </c>
      <c r="AS14" s="15">
        <v>0</v>
      </c>
      <c r="AT14" s="31"/>
      <c r="AU14" s="31"/>
      <c r="AV14" s="31"/>
      <c r="AW14" s="31"/>
      <c r="AX14" s="31"/>
      <c r="AZ14" s="60"/>
      <c r="BB14" s="190" t="s">
        <v>83</v>
      </c>
      <c r="BC14" s="196">
        <v>1</v>
      </c>
      <c r="BD14" s="196">
        <v>3</v>
      </c>
      <c r="BE14" s="194" t="s">
        <v>310</v>
      </c>
      <c r="BF14" s="37"/>
    </row>
    <row r="15" spans="1:58" x14ac:dyDescent="0.35">
      <c r="A15" s="3"/>
      <c r="B15" s="6"/>
      <c r="C15" s="5" t="s">
        <v>47</v>
      </c>
      <c r="D15" s="5">
        <v>3</v>
      </c>
      <c r="E15" s="12" t="s">
        <v>79</v>
      </c>
      <c r="F15" s="3"/>
      <c r="G15" s="14"/>
      <c r="H15" s="14"/>
      <c r="I15" s="14"/>
      <c r="J15" s="55">
        <v>1</v>
      </c>
      <c r="K15" s="66" t="s">
        <v>48</v>
      </c>
      <c r="L15" s="67">
        <v>0</v>
      </c>
      <c r="M15" s="67">
        <v>0</v>
      </c>
      <c r="N15" s="3"/>
      <c r="O15" s="17" t="s">
        <v>92</v>
      </c>
      <c r="P15" s="17" t="s">
        <v>93</v>
      </c>
      <c r="Q15" s="3"/>
      <c r="R15" s="33"/>
      <c r="S15" s="15"/>
      <c r="T15" s="55"/>
      <c r="U15" s="55">
        <v>5</v>
      </c>
      <c r="V15" s="66" t="s">
        <v>48</v>
      </c>
      <c r="W15" s="55">
        <v>0</v>
      </c>
      <c r="X15" s="55">
        <v>0</v>
      </c>
      <c r="Z15" s="6"/>
      <c r="AA15" s="17" t="s">
        <v>97</v>
      </c>
      <c r="AB15" s="17" t="s">
        <v>99</v>
      </c>
      <c r="AC15" s="17" t="s">
        <v>100</v>
      </c>
      <c r="AD15" s="3"/>
      <c r="AE15" s="17"/>
      <c r="AF15" s="15"/>
      <c r="AG15" s="55">
        <v>1</v>
      </c>
      <c r="AH15" s="55">
        <v>0</v>
      </c>
      <c r="AI15" s="66" t="s">
        <v>48</v>
      </c>
      <c r="AJ15" s="55">
        <v>0</v>
      </c>
      <c r="AK15" s="55">
        <v>0</v>
      </c>
      <c r="AL15" s="1"/>
      <c r="AM15" s="33"/>
      <c r="AN15" s="15"/>
      <c r="AO15" s="15">
        <v>5</v>
      </c>
      <c r="AP15" s="15">
        <v>0</v>
      </c>
      <c r="AQ15" s="16" t="s">
        <v>48</v>
      </c>
      <c r="AR15" s="15">
        <v>0</v>
      </c>
      <c r="AS15" s="15">
        <v>0</v>
      </c>
      <c r="AT15" s="31"/>
      <c r="AU15" s="31"/>
      <c r="AV15" s="31"/>
      <c r="AW15" s="31"/>
      <c r="AX15" s="31"/>
      <c r="AZ15" s="60"/>
      <c r="BB15" s="190" t="s">
        <v>84</v>
      </c>
      <c r="BC15" s="196">
        <v>1</v>
      </c>
      <c r="BD15" s="196">
        <v>1</v>
      </c>
      <c r="BE15" s="194" t="s">
        <v>310</v>
      </c>
    </row>
    <row r="16" spans="1:58" x14ac:dyDescent="0.35">
      <c r="A16" s="3"/>
      <c r="B16" s="6"/>
      <c r="C16" s="5" t="s">
        <v>47</v>
      </c>
      <c r="D16" s="5">
        <v>4</v>
      </c>
      <c r="E16" s="12" t="s">
        <v>80</v>
      </c>
      <c r="F16" s="3"/>
      <c r="G16" s="14"/>
      <c r="H16" s="14"/>
      <c r="I16" s="14"/>
      <c r="J16" s="55">
        <v>1</v>
      </c>
      <c r="K16" s="66" t="s">
        <v>48</v>
      </c>
      <c r="L16" s="67">
        <v>0</v>
      </c>
      <c r="M16" s="67">
        <v>0</v>
      </c>
      <c r="N16" s="3"/>
      <c r="O16" s="17" t="s">
        <v>92</v>
      </c>
      <c r="P16" s="17" t="s">
        <v>93</v>
      </c>
      <c r="Q16" s="3"/>
      <c r="R16" s="33"/>
      <c r="S16" s="15"/>
      <c r="T16" s="55"/>
      <c r="U16" s="55">
        <v>3</v>
      </c>
      <c r="V16" s="66" t="s">
        <v>48</v>
      </c>
      <c r="W16" s="55">
        <v>0</v>
      </c>
      <c r="X16" s="55">
        <v>0</v>
      </c>
      <c r="Z16" s="6"/>
      <c r="AA16" s="17" t="s">
        <v>97</v>
      </c>
      <c r="AB16" s="17" t="s">
        <v>99</v>
      </c>
      <c r="AC16" s="17" t="s">
        <v>100</v>
      </c>
      <c r="AD16" s="3"/>
      <c r="AE16" s="17"/>
      <c r="AF16" s="15"/>
      <c r="AG16" s="55">
        <v>1</v>
      </c>
      <c r="AH16" s="55">
        <v>0</v>
      </c>
      <c r="AI16" s="66" t="s">
        <v>48</v>
      </c>
      <c r="AJ16" s="55">
        <v>0</v>
      </c>
      <c r="AK16" s="55">
        <v>0</v>
      </c>
      <c r="AL16" s="1"/>
      <c r="AM16" s="33"/>
      <c r="AN16" s="15"/>
      <c r="AO16" s="15">
        <v>3</v>
      </c>
      <c r="AP16" s="15">
        <v>0</v>
      </c>
      <c r="AQ16" s="16" t="s">
        <v>48</v>
      </c>
      <c r="AR16" s="15">
        <v>0</v>
      </c>
      <c r="AS16" s="15">
        <v>0</v>
      </c>
      <c r="AT16" s="31"/>
      <c r="AU16" s="31"/>
      <c r="AV16" s="31"/>
      <c r="AW16" s="31"/>
      <c r="AX16" s="31"/>
      <c r="AZ16" s="60"/>
      <c r="BB16" s="190" t="s">
        <v>128</v>
      </c>
      <c r="BC16" s="196">
        <v>1</v>
      </c>
      <c r="BD16" s="196">
        <v>1</v>
      </c>
      <c r="BE16" s="194" t="s">
        <v>310</v>
      </c>
    </row>
    <row r="17" spans="1:59" x14ac:dyDescent="0.35">
      <c r="A17" s="3"/>
      <c r="B17" s="6"/>
      <c r="C17" s="5" t="s">
        <v>47</v>
      </c>
      <c r="D17" s="5">
        <v>5</v>
      </c>
      <c r="E17" s="12" t="s">
        <v>127</v>
      </c>
      <c r="F17" s="3"/>
      <c r="G17" s="14"/>
      <c r="H17" s="14"/>
      <c r="I17" s="14"/>
      <c r="J17" s="55">
        <v>1</v>
      </c>
      <c r="K17" s="66" t="s">
        <v>48</v>
      </c>
      <c r="L17" s="67">
        <v>0</v>
      </c>
      <c r="M17" s="67">
        <v>0</v>
      </c>
      <c r="N17" s="3"/>
      <c r="O17" s="17" t="s">
        <v>92</v>
      </c>
      <c r="P17" s="17" t="s">
        <v>93</v>
      </c>
      <c r="Q17" s="3"/>
      <c r="R17" s="33"/>
      <c r="S17" s="15"/>
      <c r="T17" s="55"/>
      <c r="U17" s="55">
        <v>2</v>
      </c>
      <c r="V17" s="66" t="s">
        <v>48</v>
      </c>
      <c r="W17" s="55">
        <v>0</v>
      </c>
      <c r="X17" s="55">
        <v>0</v>
      </c>
      <c r="Z17" s="6"/>
      <c r="AA17" s="17" t="s">
        <v>97</v>
      </c>
      <c r="AB17" s="17" t="s">
        <v>99</v>
      </c>
      <c r="AC17" s="17" t="s">
        <v>100</v>
      </c>
      <c r="AD17" s="3"/>
      <c r="AE17" s="17"/>
      <c r="AF17" s="15"/>
      <c r="AG17" s="55">
        <v>1</v>
      </c>
      <c r="AH17" s="55">
        <v>0</v>
      </c>
      <c r="AI17" s="66" t="s">
        <v>48</v>
      </c>
      <c r="AJ17" s="55">
        <v>0</v>
      </c>
      <c r="AK17" s="55">
        <v>0</v>
      </c>
      <c r="AL17" s="1"/>
      <c r="AM17" s="33"/>
      <c r="AN17" s="15"/>
      <c r="AO17" s="15">
        <v>2</v>
      </c>
      <c r="AP17" s="15">
        <v>0</v>
      </c>
      <c r="AQ17" s="16" t="s">
        <v>48</v>
      </c>
      <c r="AR17" s="15">
        <v>0</v>
      </c>
      <c r="AS17" s="15">
        <v>0</v>
      </c>
      <c r="AT17" s="31"/>
      <c r="AU17" s="31"/>
      <c r="AV17" s="31"/>
      <c r="AW17" s="31"/>
      <c r="AX17" s="31"/>
      <c r="AZ17" s="60"/>
      <c r="BB17" s="190" t="s">
        <v>85</v>
      </c>
      <c r="BC17" s="196">
        <v>50</v>
      </c>
      <c r="BD17" s="196">
        <v>2</v>
      </c>
      <c r="BE17" s="194" t="s">
        <v>311</v>
      </c>
    </row>
    <row r="18" spans="1:59" x14ac:dyDescent="0.35">
      <c r="A18" s="3"/>
      <c r="B18" s="6"/>
      <c r="C18" s="3"/>
      <c r="D18" s="3"/>
      <c r="E18" s="3"/>
      <c r="F18" s="3"/>
      <c r="G18" s="3"/>
      <c r="H18" s="3"/>
      <c r="I18" s="3"/>
      <c r="J18" s="3"/>
      <c r="K18" s="3"/>
      <c r="L18" s="3"/>
      <c r="M18" s="3"/>
      <c r="N18" s="3"/>
      <c r="O18" s="3"/>
      <c r="P18" s="3"/>
      <c r="Q18" s="3"/>
      <c r="R18" s="3"/>
      <c r="S18" s="3"/>
      <c r="T18" s="3"/>
      <c r="U18" s="3"/>
      <c r="V18" s="3"/>
      <c r="W18" s="3"/>
      <c r="X18" s="3"/>
      <c r="Y18" s="3"/>
      <c r="AZ18" s="60"/>
      <c r="BB18" s="190" t="s">
        <v>86</v>
      </c>
      <c r="BC18" s="196">
        <v>50</v>
      </c>
      <c r="BD18" s="196">
        <v>5</v>
      </c>
      <c r="BE18" s="194" t="s">
        <v>311</v>
      </c>
    </row>
    <row r="19" spans="1:59" x14ac:dyDescent="0.35">
      <c r="A19" s="3"/>
      <c r="B19" s="6"/>
      <c r="C19" s="3"/>
      <c r="D19" s="3"/>
      <c r="E19" s="3"/>
      <c r="F19" s="3"/>
      <c r="G19" s="3"/>
      <c r="H19" s="3"/>
      <c r="I19" s="3"/>
      <c r="J19" s="3"/>
      <c r="K19" s="3"/>
      <c r="L19" s="3"/>
      <c r="M19" s="9" t="s">
        <v>36</v>
      </c>
      <c r="N19" s="3"/>
      <c r="O19" s="3"/>
      <c r="P19" s="3"/>
      <c r="Q19" s="3"/>
      <c r="R19" s="9" t="s">
        <v>37</v>
      </c>
      <c r="S19" s="3"/>
      <c r="T19" s="3"/>
      <c r="U19" s="7"/>
      <c r="V19" s="7"/>
      <c r="W19" s="7"/>
      <c r="X19" s="7"/>
      <c r="Y19" s="7"/>
      <c r="Z19" s="11" t="s">
        <v>38</v>
      </c>
      <c r="AA19" s="6"/>
      <c r="AB19" s="3"/>
      <c r="AC19" s="3"/>
      <c r="AD19" s="3"/>
      <c r="AE19" s="3"/>
      <c r="AF19" s="3"/>
      <c r="AG19" s="3"/>
      <c r="AH19" s="9" t="s">
        <v>39</v>
      </c>
      <c r="AZ19" s="60"/>
      <c r="BB19" s="190" t="s">
        <v>87</v>
      </c>
      <c r="BC19" s="196">
        <v>30</v>
      </c>
      <c r="BD19" s="196">
        <v>4</v>
      </c>
      <c r="BE19" s="194" t="s">
        <v>311</v>
      </c>
    </row>
    <row r="20" spans="1:59" x14ac:dyDescent="0.35">
      <c r="A20" s="3"/>
      <c r="B20" s="6"/>
      <c r="C20" s="5"/>
      <c r="D20" s="3"/>
      <c r="E20" s="9" t="s">
        <v>49</v>
      </c>
      <c r="F20" s="3"/>
      <c r="G20" s="3"/>
      <c r="H20" s="3"/>
      <c r="I20" s="3"/>
      <c r="J20" s="3"/>
      <c r="K20" s="3"/>
      <c r="L20" s="3"/>
      <c r="M20" s="9" t="s">
        <v>43</v>
      </c>
      <c r="N20" s="3"/>
      <c r="O20" s="3"/>
      <c r="P20" s="3"/>
      <c r="Q20" s="3"/>
      <c r="R20" s="9" t="s">
        <v>44</v>
      </c>
      <c r="S20" s="3"/>
      <c r="T20" s="3"/>
      <c r="U20" s="3"/>
      <c r="V20" s="3"/>
      <c r="W20" s="3"/>
      <c r="X20" s="3"/>
      <c r="Y20" s="3"/>
      <c r="Z20" s="9" t="s">
        <v>45</v>
      </c>
      <c r="AA20" s="6"/>
      <c r="AB20" s="3"/>
      <c r="AC20" s="3"/>
      <c r="AD20" s="3"/>
      <c r="AE20" s="3"/>
      <c r="AF20" s="3"/>
      <c r="AG20" s="3"/>
      <c r="AH20" s="9" t="s">
        <v>46</v>
      </c>
      <c r="AZ20" s="60"/>
      <c r="BB20" s="190" t="s">
        <v>88</v>
      </c>
      <c r="BC20" s="196">
        <v>50</v>
      </c>
      <c r="BD20" s="196">
        <v>6</v>
      </c>
      <c r="BE20" s="194" t="s">
        <v>311</v>
      </c>
    </row>
    <row r="21" spans="1:59" x14ac:dyDescent="0.35">
      <c r="A21" s="3"/>
      <c r="B21" s="6"/>
      <c r="C21" s="5" t="s">
        <v>47</v>
      </c>
      <c r="D21" s="5">
        <v>1</v>
      </c>
      <c r="E21" s="12" t="s">
        <v>81</v>
      </c>
      <c r="F21" s="3"/>
      <c r="G21" s="18"/>
      <c r="H21" s="15"/>
      <c r="I21" s="55">
        <v>1</v>
      </c>
      <c r="J21" s="55">
        <v>0</v>
      </c>
      <c r="K21" s="66" t="s">
        <v>48</v>
      </c>
      <c r="L21" s="55">
        <v>0</v>
      </c>
      <c r="M21" s="55">
        <v>0</v>
      </c>
      <c r="N21" s="3"/>
      <c r="O21" s="17"/>
      <c r="P21" s="17" t="s">
        <v>97</v>
      </c>
      <c r="Q21" s="17" t="s">
        <v>99</v>
      </c>
      <c r="R21" s="17" t="s">
        <v>100</v>
      </c>
      <c r="S21" s="3"/>
      <c r="T21" s="17"/>
      <c r="U21" s="15"/>
      <c r="V21" s="15"/>
      <c r="W21" s="55">
        <v>1</v>
      </c>
      <c r="X21" s="66" t="s">
        <v>48</v>
      </c>
      <c r="Y21" s="55">
        <v>0</v>
      </c>
      <c r="Z21" s="55">
        <v>0</v>
      </c>
      <c r="AA21" s="6"/>
      <c r="AB21" s="18"/>
      <c r="AC21" s="15"/>
      <c r="AD21" s="15">
        <v>1</v>
      </c>
      <c r="AE21" s="15">
        <v>0</v>
      </c>
      <c r="AF21" s="16" t="s">
        <v>48</v>
      </c>
      <c r="AG21" s="15">
        <v>0</v>
      </c>
      <c r="AH21" s="15">
        <v>0</v>
      </c>
      <c r="AZ21" s="60"/>
      <c r="BB21" s="190" t="s">
        <v>89</v>
      </c>
      <c r="BC21" s="196">
        <v>50</v>
      </c>
      <c r="BD21" s="196">
        <v>3</v>
      </c>
      <c r="BE21" s="194" t="s">
        <v>311</v>
      </c>
    </row>
    <row r="22" spans="1:59" x14ac:dyDescent="0.35">
      <c r="A22" s="3"/>
      <c r="B22" s="6"/>
      <c r="C22" s="5" t="s">
        <v>47</v>
      </c>
      <c r="D22" s="5">
        <v>2</v>
      </c>
      <c r="E22" s="12" t="s">
        <v>82</v>
      </c>
      <c r="F22" s="3"/>
      <c r="G22" s="18"/>
      <c r="H22" s="15"/>
      <c r="I22" s="55"/>
      <c r="J22" s="55">
        <v>5</v>
      </c>
      <c r="K22" s="66" t="s">
        <v>48</v>
      </c>
      <c r="L22" s="55">
        <v>0</v>
      </c>
      <c r="M22" s="55">
        <v>0</v>
      </c>
      <c r="N22" s="3"/>
      <c r="O22" s="17"/>
      <c r="P22" s="17" t="s">
        <v>97</v>
      </c>
      <c r="Q22" s="17" t="s">
        <v>99</v>
      </c>
      <c r="R22" s="17" t="s">
        <v>100</v>
      </c>
      <c r="S22" s="3"/>
      <c r="T22" s="17"/>
      <c r="U22" s="15"/>
      <c r="V22" s="15"/>
      <c r="W22" s="55">
        <v>1</v>
      </c>
      <c r="X22" s="66" t="s">
        <v>48</v>
      </c>
      <c r="Y22" s="55">
        <v>0</v>
      </c>
      <c r="Z22" s="55">
        <v>0</v>
      </c>
      <c r="AA22" s="6"/>
      <c r="AB22" s="18"/>
      <c r="AC22" s="15"/>
      <c r="AD22" s="15"/>
      <c r="AE22" s="15">
        <v>5</v>
      </c>
      <c r="AF22" s="16" t="s">
        <v>48</v>
      </c>
      <c r="AG22" s="15">
        <v>0</v>
      </c>
      <c r="AH22" s="15">
        <v>0</v>
      </c>
      <c r="AZ22" s="60"/>
      <c r="BB22" s="190" t="s">
        <v>325</v>
      </c>
      <c r="BC22" s="196">
        <v>8</v>
      </c>
      <c r="BD22" s="196">
        <v>5</v>
      </c>
      <c r="BE22" s="194" t="s">
        <v>312</v>
      </c>
    </row>
    <row r="23" spans="1:59" x14ac:dyDescent="0.35">
      <c r="A23" s="3"/>
      <c r="B23" s="6"/>
      <c r="C23" s="5" t="s">
        <v>47</v>
      </c>
      <c r="D23" s="5">
        <v>3</v>
      </c>
      <c r="E23" s="12" t="s">
        <v>83</v>
      </c>
      <c r="F23" s="3"/>
      <c r="G23" s="18"/>
      <c r="H23" s="15"/>
      <c r="I23" s="55"/>
      <c r="J23" s="55">
        <v>3</v>
      </c>
      <c r="K23" s="66" t="s">
        <v>48</v>
      </c>
      <c r="L23" s="55">
        <v>0</v>
      </c>
      <c r="M23" s="55">
        <v>0</v>
      </c>
      <c r="N23" s="3"/>
      <c r="O23" s="17"/>
      <c r="P23" s="17" t="s">
        <v>97</v>
      </c>
      <c r="Q23" s="17" t="s">
        <v>99</v>
      </c>
      <c r="R23" s="17" t="s">
        <v>100</v>
      </c>
      <c r="S23" s="3"/>
      <c r="T23" s="17"/>
      <c r="U23" s="15"/>
      <c r="V23" s="15"/>
      <c r="W23" s="55">
        <v>1</v>
      </c>
      <c r="X23" s="66" t="s">
        <v>48</v>
      </c>
      <c r="Y23" s="55">
        <v>0</v>
      </c>
      <c r="Z23" s="55">
        <v>0</v>
      </c>
      <c r="AA23" s="6"/>
      <c r="AB23" s="18"/>
      <c r="AC23" s="15"/>
      <c r="AD23" s="15"/>
      <c r="AE23" s="15">
        <v>3</v>
      </c>
      <c r="AF23" s="16" t="s">
        <v>48</v>
      </c>
      <c r="AG23" s="15">
        <v>0</v>
      </c>
      <c r="AH23" s="15">
        <v>0</v>
      </c>
      <c r="AZ23" s="60"/>
      <c r="BB23" s="190" t="s">
        <v>90</v>
      </c>
      <c r="BC23" s="196">
        <v>1</v>
      </c>
      <c r="BD23" s="196">
        <v>30</v>
      </c>
      <c r="BE23" s="194" t="s">
        <v>313</v>
      </c>
    </row>
    <row r="24" spans="1:59" x14ac:dyDescent="0.35">
      <c r="A24" s="3"/>
      <c r="B24" s="6"/>
      <c r="C24" s="5" t="s">
        <v>47</v>
      </c>
      <c r="D24" s="5">
        <v>4</v>
      </c>
      <c r="E24" s="12" t="s">
        <v>84</v>
      </c>
      <c r="F24" s="3"/>
      <c r="G24" s="18"/>
      <c r="H24" s="15"/>
      <c r="I24" s="55"/>
      <c r="J24" s="55">
        <v>1</v>
      </c>
      <c r="K24" s="66" t="s">
        <v>48</v>
      </c>
      <c r="L24" s="55">
        <v>0</v>
      </c>
      <c r="M24" s="55">
        <v>0</v>
      </c>
      <c r="N24" s="3"/>
      <c r="O24" s="17"/>
      <c r="P24" s="17" t="s">
        <v>97</v>
      </c>
      <c r="Q24" s="17" t="s">
        <v>99</v>
      </c>
      <c r="R24" s="17" t="s">
        <v>100</v>
      </c>
      <c r="S24" s="3"/>
      <c r="T24" s="17"/>
      <c r="U24" s="15"/>
      <c r="V24" s="15"/>
      <c r="W24" s="55">
        <v>1</v>
      </c>
      <c r="X24" s="66" t="s">
        <v>48</v>
      </c>
      <c r="Y24" s="55">
        <v>0</v>
      </c>
      <c r="Z24" s="55">
        <v>0</v>
      </c>
      <c r="AA24" s="6"/>
      <c r="AB24" s="18"/>
      <c r="AC24" s="15"/>
      <c r="AD24" s="15"/>
      <c r="AE24" s="15">
        <v>1</v>
      </c>
      <c r="AF24" s="16" t="s">
        <v>48</v>
      </c>
      <c r="AG24" s="15">
        <v>0</v>
      </c>
      <c r="AH24" s="15">
        <v>0</v>
      </c>
      <c r="AZ24" s="60"/>
      <c r="BB24" s="190" t="s">
        <v>91</v>
      </c>
      <c r="BC24" s="196">
        <v>10</v>
      </c>
      <c r="BD24" s="196">
        <v>5</v>
      </c>
      <c r="BE24" s="194" t="s">
        <v>312</v>
      </c>
    </row>
    <row r="25" spans="1:59" x14ac:dyDescent="0.35">
      <c r="A25" s="3"/>
      <c r="B25" s="6"/>
      <c r="C25" s="5" t="s">
        <v>47</v>
      </c>
      <c r="D25" s="5">
        <v>5</v>
      </c>
      <c r="E25" s="12" t="s">
        <v>128</v>
      </c>
      <c r="F25" s="3"/>
      <c r="G25" s="18"/>
      <c r="H25" s="15"/>
      <c r="I25" s="55"/>
      <c r="J25" s="55">
        <v>1</v>
      </c>
      <c r="K25" s="66" t="s">
        <v>48</v>
      </c>
      <c r="L25" s="55">
        <v>0</v>
      </c>
      <c r="M25" s="55">
        <v>0</v>
      </c>
      <c r="N25" s="3"/>
      <c r="O25" s="17"/>
      <c r="P25" s="17" t="s">
        <v>97</v>
      </c>
      <c r="Q25" s="17" t="s">
        <v>99</v>
      </c>
      <c r="R25" s="17" t="s">
        <v>100</v>
      </c>
      <c r="S25" s="3"/>
      <c r="T25" s="17"/>
      <c r="U25" s="15"/>
      <c r="V25" s="15"/>
      <c r="W25" s="55">
        <v>1</v>
      </c>
      <c r="X25" s="66" t="s">
        <v>48</v>
      </c>
      <c r="Y25" s="55">
        <v>0</v>
      </c>
      <c r="Z25" s="55">
        <v>0</v>
      </c>
      <c r="AA25" s="6"/>
      <c r="AB25" s="18"/>
      <c r="AC25" s="15"/>
      <c r="AD25" s="15"/>
      <c r="AE25" s="15">
        <v>1</v>
      </c>
      <c r="AF25" s="16" t="s">
        <v>48</v>
      </c>
      <c r="AG25" s="15">
        <v>0</v>
      </c>
      <c r="AH25" s="15">
        <v>0</v>
      </c>
      <c r="AZ25" s="60"/>
      <c r="BB25" s="190" t="s">
        <v>324</v>
      </c>
      <c r="BC25" s="196">
        <v>10</v>
      </c>
      <c r="BD25" s="196">
        <v>1</v>
      </c>
      <c r="BE25" s="194" t="s">
        <v>312</v>
      </c>
    </row>
    <row r="26" spans="1:59" x14ac:dyDescent="0.35">
      <c r="AA26" s="32"/>
      <c r="AZ26" s="60"/>
      <c r="BB26" s="190" t="s">
        <v>323</v>
      </c>
      <c r="BC26" s="196">
        <v>5</v>
      </c>
      <c r="BD26" s="196">
        <v>1</v>
      </c>
      <c r="BE26" s="194" t="s">
        <v>312</v>
      </c>
    </row>
    <row r="27" spans="1:59" ht="16" thickBot="1" x14ac:dyDescent="0.4">
      <c r="A27" s="1" t="s">
        <v>50</v>
      </c>
      <c r="B27" s="2" t="s">
        <v>51</v>
      </c>
      <c r="C27" s="3"/>
      <c r="D27" s="3"/>
      <c r="E27" s="3"/>
      <c r="F27" s="3"/>
      <c r="G27" s="3"/>
      <c r="H27" s="3"/>
      <c r="I27" s="3"/>
      <c r="J27" s="3"/>
      <c r="K27" s="3"/>
      <c r="L27" s="3"/>
      <c r="M27" s="3"/>
      <c r="N27" s="3"/>
      <c r="O27" s="3"/>
      <c r="P27" s="3"/>
      <c r="Q27" s="3"/>
      <c r="R27" s="3"/>
      <c r="S27" s="3"/>
      <c r="T27" s="3"/>
      <c r="U27" s="3"/>
      <c r="V27" s="3"/>
      <c r="W27" s="3"/>
      <c r="X27" s="3"/>
      <c r="Y27" s="3"/>
      <c r="Z27" s="3"/>
      <c r="AA27" s="6"/>
      <c r="AB27" s="3"/>
      <c r="AC27" s="3"/>
      <c r="AD27" s="3"/>
      <c r="AE27" s="3"/>
      <c r="AF27" s="3"/>
      <c r="AG27" s="3"/>
      <c r="AH27" s="3"/>
      <c r="AI27" s="3"/>
      <c r="AJ27" s="3"/>
      <c r="AK27" s="3"/>
      <c r="AL27" s="3"/>
      <c r="AM27" s="3"/>
      <c r="AN27" s="3"/>
      <c r="AO27" s="3"/>
      <c r="AP27" s="3"/>
      <c r="AQ27" s="3"/>
      <c r="AR27" s="3"/>
      <c r="AS27" s="3"/>
      <c r="AT27" s="3"/>
      <c r="AU27" s="3"/>
      <c r="AV27" s="3"/>
      <c r="AW27" s="3"/>
      <c r="AX27" s="3"/>
      <c r="AY27" s="3"/>
      <c r="AZ27" s="61"/>
      <c r="BB27" s="191" t="s">
        <v>98</v>
      </c>
      <c r="BC27" s="197">
        <v>1</v>
      </c>
      <c r="BD27" s="197">
        <v>2</v>
      </c>
      <c r="BE27" s="156" t="s">
        <v>312</v>
      </c>
      <c r="BF27" s="3"/>
    </row>
    <row r="28" spans="1:59" x14ac:dyDescent="0.35">
      <c r="A28" s="1"/>
      <c r="B28" s="3" t="s">
        <v>31</v>
      </c>
      <c r="D28" s="4"/>
      <c r="E28" s="4" t="s">
        <v>32</v>
      </c>
      <c r="G28" s="3"/>
      <c r="H28" s="3"/>
      <c r="I28" s="3"/>
      <c r="J28" s="3"/>
      <c r="K28" s="3"/>
      <c r="L28" s="3"/>
      <c r="M28" s="3"/>
      <c r="N28" s="3"/>
      <c r="O28" s="3"/>
      <c r="P28" s="3"/>
      <c r="Q28" s="3"/>
      <c r="R28" s="3"/>
      <c r="S28" s="3"/>
      <c r="T28" s="3"/>
      <c r="U28" s="3"/>
      <c r="V28" s="3"/>
      <c r="W28" s="3"/>
      <c r="X28" s="3"/>
      <c r="Y28" s="3"/>
      <c r="Z28" s="3"/>
      <c r="AA28" s="6"/>
      <c r="AB28" s="3"/>
      <c r="AC28" s="3"/>
      <c r="AD28" s="3"/>
      <c r="AE28" s="3"/>
      <c r="AF28" s="3"/>
      <c r="AG28" s="3"/>
      <c r="AH28" s="3"/>
      <c r="AI28" s="3"/>
      <c r="AJ28" s="3"/>
      <c r="AK28" s="3"/>
      <c r="AL28" s="3"/>
      <c r="AM28" s="3"/>
      <c r="AN28" s="3"/>
      <c r="AO28" s="3"/>
      <c r="AP28" s="3"/>
      <c r="AQ28" s="3"/>
      <c r="AR28" s="3"/>
      <c r="AS28" s="3"/>
      <c r="AT28" s="3"/>
      <c r="AU28" s="3"/>
      <c r="AV28" s="3"/>
      <c r="AW28" s="3"/>
      <c r="AX28" s="3"/>
      <c r="AY28" s="3"/>
      <c r="AZ28" s="61"/>
      <c r="BC28" s="52"/>
    </row>
    <row r="29" spans="1:59" x14ac:dyDescent="0.35">
      <c r="A29" s="3"/>
      <c r="B29" s="6"/>
      <c r="C29" s="4" t="s">
        <v>33</v>
      </c>
      <c r="D29" s="3"/>
      <c r="E29" s="3"/>
      <c r="F29" s="3"/>
      <c r="G29" s="3"/>
      <c r="H29" s="3"/>
      <c r="I29" s="3"/>
      <c r="J29" s="3"/>
      <c r="K29" s="3"/>
      <c r="L29" s="3"/>
      <c r="M29" s="3"/>
      <c r="N29" s="3"/>
      <c r="O29" s="3"/>
      <c r="P29" s="3"/>
      <c r="Q29" s="3"/>
      <c r="R29" s="3"/>
      <c r="S29" s="3"/>
      <c r="T29" s="3"/>
      <c r="U29" s="3"/>
      <c r="V29" s="3"/>
      <c r="W29" s="3"/>
      <c r="X29" s="3"/>
      <c r="Y29" s="3"/>
      <c r="Z29" s="3"/>
      <c r="AA29" s="6"/>
      <c r="AB29" s="3"/>
      <c r="AC29" s="3"/>
      <c r="AD29" s="3"/>
      <c r="AE29" s="3"/>
      <c r="AF29" s="3"/>
      <c r="AG29" s="3"/>
      <c r="AH29" s="3"/>
      <c r="AI29" s="3"/>
      <c r="AJ29" s="3"/>
      <c r="AK29" s="3"/>
      <c r="AL29" s="3"/>
      <c r="AM29" s="3"/>
      <c r="AN29" s="3"/>
      <c r="AO29" s="3"/>
      <c r="AP29" s="3"/>
      <c r="AQ29" s="3"/>
      <c r="AR29" s="3"/>
      <c r="AS29" s="3"/>
      <c r="AT29" s="3"/>
      <c r="AU29" s="3"/>
      <c r="AV29" s="3"/>
      <c r="AW29" s="3"/>
      <c r="AX29" s="3"/>
      <c r="AY29" s="3"/>
      <c r="AZ29" s="61"/>
      <c r="BB29" s="3"/>
      <c r="BC29" s="3"/>
      <c r="BD29" s="3"/>
      <c r="BE29" s="3"/>
    </row>
    <row r="30" spans="1:59" x14ac:dyDescent="0.35">
      <c r="A30" s="3"/>
      <c r="B30" s="6"/>
      <c r="C30" s="8" t="s">
        <v>52</v>
      </c>
      <c r="D30" s="3"/>
      <c r="E30" s="3"/>
      <c r="F30" s="3"/>
      <c r="G30" s="3"/>
      <c r="H30" s="3"/>
      <c r="I30" s="3"/>
      <c r="J30" s="3"/>
      <c r="K30" s="3"/>
      <c r="L30" s="3"/>
      <c r="M30" s="3"/>
      <c r="N30" s="3"/>
      <c r="O30" s="3"/>
      <c r="P30" s="3"/>
      <c r="Q30" s="3"/>
      <c r="R30" s="3"/>
      <c r="S30" s="3"/>
      <c r="T30" s="3"/>
      <c r="U30" s="3"/>
      <c r="V30" s="3"/>
      <c r="W30" s="3"/>
      <c r="X30" s="3"/>
      <c r="Y30" s="3"/>
      <c r="Z30" s="3"/>
      <c r="AA30" s="6"/>
      <c r="AB30" s="3"/>
      <c r="AC30" s="3"/>
      <c r="AD30" s="3"/>
      <c r="AE30" s="3"/>
      <c r="AF30" s="3"/>
      <c r="AG30" s="3"/>
      <c r="AH30" s="3"/>
      <c r="AI30" s="3"/>
      <c r="AJ30" s="3"/>
      <c r="AK30" s="3"/>
      <c r="AL30" s="3"/>
      <c r="AM30" s="3"/>
      <c r="AN30" s="3"/>
      <c r="AO30" s="3"/>
      <c r="AP30" s="3"/>
      <c r="AQ30" s="3"/>
      <c r="AR30" s="3"/>
      <c r="AS30" s="3"/>
      <c r="AT30" s="3"/>
      <c r="AU30" s="3"/>
      <c r="AV30" s="3"/>
      <c r="AW30" s="3"/>
      <c r="AX30" s="3"/>
      <c r="AY30" s="3"/>
      <c r="AZ30" s="61"/>
    </row>
    <row r="31" spans="1:59" x14ac:dyDescent="0.35">
      <c r="A31" s="19"/>
      <c r="B31" s="20"/>
      <c r="C31" s="21"/>
      <c r="D31" s="19"/>
      <c r="E31" s="19"/>
      <c r="F31" s="19"/>
      <c r="G31" s="19"/>
      <c r="H31" s="19"/>
      <c r="I31" s="19"/>
      <c r="J31" s="19"/>
      <c r="K31" s="19"/>
      <c r="L31" s="19"/>
      <c r="M31" s="19"/>
      <c r="N31" s="19"/>
      <c r="O31" s="19"/>
      <c r="P31" s="19"/>
      <c r="Q31" s="19"/>
      <c r="R31" s="19"/>
      <c r="S31" s="19"/>
      <c r="T31" s="19"/>
      <c r="U31" s="19"/>
      <c r="V31" s="19"/>
      <c r="W31" s="19"/>
      <c r="X31" s="19"/>
      <c r="Y31" s="19"/>
      <c r="Z31" s="19"/>
      <c r="AA31" s="20"/>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62"/>
      <c r="BB31" s="527" t="s">
        <v>805</v>
      </c>
      <c r="BC31" s="528"/>
      <c r="BD31" s="528"/>
      <c r="BE31" s="528"/>
      <c r="BF31" s="528"/>
      <c r="BG31" s="3"/>
    </row>
    <row r="32" spans="1:59" ht="16" thickBot="1" x14ac:dyDescent="0.4">
      <c r="A32" s="19"/>
      <c r="B32" s="20"/>
      <c r="C32" s="21"/>
      <c r="D32" s="19"/>
      <c r="E32" s="19"/>
      <c r="F32" s="19"/>
      <c r="G32" s="19" t="s">
        <v>53</v>
      </c>
      <c r="H32" s="19"/>
      <c r="I32" s="19"/>
      <c r="J32" s="19"/>
      <c r="K32" s="19"/>
      <c r="L32" s="19"/>
      <c r="M32" s="19" t="s">
        <v>54</v>
      </c>
      <c r="N32" s="19"/>
      <c r="O32" s="19"/>
      <c r="P32" s="19"/>
      <c r="R32" s="19"/>
      <c r="S32" s="19" t="s">
        <v>53</v>
      </c>
      <c r="T32" s="19"/>
      <c r="U32" s="19"/>
      <c r="V32" s="19"/>
      <c r="X32" s="19"/>
      <c r="Y32" s="19" t="s">
        <v>54</v>
      </c>
      <c r="Z32" s="19"/>
      <c r="AA32" s="20"/>
      <c r="AB32" s="19"/>
      <c r="AD32" s="19"/>
      <c r="AE32" s="19"/>
      <c r="AF32" s="19"/>
      <c r="AG32" s="19"/>
      <c r="AH32" s="19"/>
      <c r="AJ32" s="19"/>
      <c r="AK32" s="19"/>
      <c r="AL32" s="19"/>
      <c r="AM32" s="22"/>
      <c r="AN32" s="19"/>
      <c r="AO32" s="19"/>
      <c r="AP32" s="19"/>
      <c r="AQ32" s="19"/>
      <c r="AR32" s="19"/>
      <c r="AS32" s="19"/>
      <c r="AT32" s="19"/>
      <c r="AU32" s="3"/>
      <c r="AV32" s="3"/>
      <c r="AW32" s="3"/>
      <c r="AX32" s="3"/>
      <c r="AZ32" s="60"/>
      <c r="BB32" s="3" t="s">
        <v>369</v>
      </c>
    </row>
    <row r="33" spans="1:58" ht="43.5" x14ac:dyDescent="0.35">
      <c r="A33" s="19"/>
      <c r="B33" s="20"/>
      <c r="C33" s="21"/>
      <c r="D33" s="19"/>
      <c r="E33" s="19"/>
      <c r="F33" s="19"/>
      <c r="G33" s="19" t="s">
        <v>55</v>
      </c>
      <c r="H33" s="19"/>
      <c r="I33" s="19"/>
      <c r="J33" s="19"/>
      <c r="K33" s="19"/>
      <c r="L33" s="19"/>
      <c r="M33" s="19" t="s">
        <v>56</v>
      </c>
      <c r="N33" s="19"/>
      <c r="O33" s="19"/>
      <c r="P33" s="19"/>
      <c r="R33" s="19"/>
      <c r="S33" s="19" t="s">
        <v>57</v>
      </c>
      <c r="T33" s="19"/>
      <c r="U33" s="19"/>
      <c r="V33" s="19"/>
      <c r="X33" s="19"/>
      <c r="Y33" s="19" t="s">
        <v>58</v>
      </c>
      <c r="Z33" s="19"/>
      <c r="AA33" s="20"/>
      <c r="AB33" s="19"/>
      <c r="AD33" s="19"/>
      <c r="AE33" s="19"/>
      <c r="AF33" s="19"/>
      <c r="AG33" s="19"/>
      <c r="AH33" s="19"/>
      <c r="AI33" s="20" t="s">
        <v>54</v>
      </c>
      <c r="AJ33" s="19"/>
      <c r="AK33" s="19"/>
      <c r="AL33" s="19"/>
      <c r="AM33" s="22"/>
      <c r="AN33" s="19"/>
      <c r="AO33" s="19"/>
      <c r="AP33" s="19"/>
      <c r="AQ33" s="19"/>
      <c r="AR33" s="23"/>
      <c r="AT33" s="19"/>
      <c r="AU33" s="3"/>
      <c r="AV33" s="3"/>
      <c r="AW33" s="3"/>
      <c r="AX33" s="3"/>
      <c r="AZ33" s="60"/>
      <c r="BB33" s="132" t="s">
        <v>308</v>
      </c>
      <c r="BC33" s="71" t="s">
        <v>812</v>
      </c>
      <c r="BD33" s="560" t="s">
        <v>314</v>
      </c>
      <c r="BE33" s="560"/>
      <c r="BF33" s="83" t="s">
        <v>183</v>
      </c>
    </row>
    <row r="34" spans="1:58" x14ac:dyDescent="0.35">
      <c r="A34" s="19"/>
      <c r="B34" s="20"/>
      <c r="C34" s="19"/>
      <c r="D34" s="19"/>
      <c r="E34" s="19"/>
      <c r="F34" s="19"/>
      <c r="G34" s="19" t="s">
        <v>59</v>
      </c>
      <c r="H34" s="19"/>
      <c r="I34" s="19"/>
      <c r="J34" s="19"/>
      <c r="K34" s="19"/>
      <c r="L34" s="19"/>
      <c r="M34" s="19" t="s">
        <v>60</v>
      </c>
      <c r="N34" s="19"/>
      <c r="O34" s="19"/>
      <c r="P34" s="19"/>
      <c r="R34" s="19"/>
      <c r="S34" s="25" t="s">
        <v>61</v>
      </c>
      <c r="T34" s="19"/>
      <c r="U34" s="19"/>
      <c r="V34" s="19"/>
      <c r="X34" s="19"/>
      <c r="Y34" s="19" t="s">
        <v>62</v>
      </c>
      <c r="Z34" s="19"/>
      <c r="AA34" s="20"/>
      <c r="AB34" s="19"/>
      <c r="AD34" s="19"/>
      <c r="AE34" s="26"/>
      <c r="AF34" s="26"/>
      <c r="AG34" s="19"/>
      <c r="AH34" s="19"/>
      <c r="AI34" s="20" t="s">
        <v>63</v>
      </c>
      <c r="AJ34" s="27"/>
      <c r="AK34" s="27"/>
      <c r="AL34" s="27"/>
      <c r="AM34" s="22"/>
      <c r="AN34" s="19"/>
      <c r="AO34" s="19"/>
      <c r="AP34" s="27"/>
      <c r="AQ34" s="9" t="s">
        <v>38</v>
      </c>
      <c r="AR34" s="28"/>
      <c r="AT34" s="19"/>
      <c r="AU34" s="3"/>
      <c r="AV34" s="3"/>
      <c r="AW34" s="3"/>
      <c r="AX34" s="3"/>
      <c r="AY34" s="9" t="s">
        <v>39</v>
      </c>
      <c r="AZ34" s="63"/>
      <c r="BB34" s="190" t="s">
        <v>28</v>
      </c>
      <c r="BC34" s="49">
        <v>10</v>
      </c>
      <c r="BD34" s="49">
        <v>20</v>
      </c>
      <c r="BE34" s="196" t="s">
        <v>310</v>
      </c>
      <c r="BF34" s="200">
        <f t="shared" ref="BF34:BF54" si="0">BC34*BD34</f>
        <v>200</v>
      </c>
    </row>
    <row r="35" spans="1:58" x14ac:dyDescent="0.35">
      <c r="A35" s="19"/>
      <c r="B35" s="20"/>
      <c r="C35" s="19"/>
      <c r="D35" s="19"/>
      <c r="E35" s="9" t="s">
        <v>64</v>
      </c>
      <c r="F35" s="21"/>
      <c r="G35" s="21" t="s">
        <v>65</v>
      </c>
      <c r="H35" s="21"/>
      <c r="I35" s="21"/>
      <c r="J35" s="21"/>
      <c r="K35" s="21"/>
      <c r="L35" s="21"/>
      <c r="M35" s="107"/>
      <c r="N35" s="21"/>
      <c r="O35" s="21"/>
      <c r="P35" s="108"/>
      <c r="Q35" s="21"/>
      <c r="R35" s="21"/>
      <c r="S35" s="21" t="s">
        <v>60</v>
      </c>
      <c r="T35" s="21"/>
      <c r="U35" s="21"/>
      <c r="V35" s="21"/>
      <c r="W35" s="21"/>
      <c r="X35" s="21"/>
      <c r="Y35" s="21" t="s">
        <v>60</v>
      </c>
      <c r="Z35" s="109"/>
      <c r="AA35" s="110"/>
      <c r="AB35" s="109"/>
      <c r="AC35" s="21"/>
      <c r="AD35" s="21"/>
      <c r="AE35" s="21"/>
      <c r="AF35" s="109"/>
      <c r="AG35" s="21"/>
      <c r="AH35" s="111"/>
      <c r="AI35" s="112" t="s">
        <v>66</v>
      </c>
      <c r="AJ35" s="21"/>
      <c r="AK35" s="21"/>
      <c r="AL35" s="21"/>
      <c r="AM35" s="21"/>
      <c r="AN35" s="21"/>
      <c r="AO35" s="21"/>
      <c r="AP35" s="21"/>
      <c r="AQ35" s="113" t="s">
        <v>45</v>
      </c>
      <c r="AR35" s="21"/>
      <c r="AS35" s="21"/>
      <c r="AT35" s="21"/>
      <c r="AU35" s="21"/>
      <c r="AV35" s="21"/>
      <c r="AW35" s="21"/>
      <c r="AX35" s="21"/>
      <c r="AY35" s="113" t="s">
        <v>46</v>
      </c>
      <c r="AZ35" s="63"/>
      <c r="BB35" s="190" t="s">
        <v>78</v>
      </c>
      <c r="BC35" s="49">
        <v>10</v>
      </c>
      <c r="BD35" s="49">
        <v>10</v>
      </c>
      <c r="BE35" s="196" t="s">
        <v>310</v>
      </c>
      <c r="BF35" s="200">
        <f t="shared" si="0"/>
        <v>100</v>
      </c>
    </row>
    <row r="36" spans="1:58" x14ac:dyDescent="0.35">
      <c r="A36" s="3"/>
      <c r="B36" s="6"/>
      <c r="C36" s="5" t="s">
        <v>47</v>
      </c>
      <c r="D36" s="5">
        <v>1</v>
      </c>
      <c r="E36" s="12" t="s">
        <v>85</v>
      </c>
      <c r="F36" s="19"/>
      <c r="G36" s="18"/>
      <c r="H36" s="18"/>
      <c r="I36" s="18"/>
      <c r="J36" s="54">
        <v>1</v>
      </c>
      <c r="K36" s="54">
        <v>0</v>
      </c>
      <c r="L36" s="3"/>
      <c r="M36" s="12"/>
      <c r="N36" s="17"/>
      <c r="O36" s="17"/>
      <c r="P36" s="17"/>
      <c r="Q36" s="53">
        <v>5</v>
      </c>
      <c r="R36" s="3"/>
      <c r="S36" s="17"/>
      <c r="T36" s="17"/>
      <c r="U36" s="17"/>
      <c r="V36" s="17"/>
      <c r="W36" s="53">
        <v>3</v>
      </c>
      <c r="X36" s="3"/>
      <c r="Y36" s="17"/>
      <c r="Z36" s="17"/>
      <c r="AA36" s="33"/>
      <c r="AB36" s="53">
        <v>1</v>
      </c>
      <c r="AC36" s="53">
        <v>0</v>
      </c>
      <c r="AD36" s="3"/>
      <c r="AE36" s="17"/>
      <c r="AF36" s="17"/>
      <c r="AG36" s="17"/>
      <c r="AH36" s="17"/>
      <c r="AI36" s="17">
        <v>2</v>
      </c>
      <c r="AJ36" s="3"/>
      <c r="AK36" s="15"/>
      <c r="AL36" s="15"/>
      <c r="AM36" s="55">
        <v>5</v>
      </c>
      <c r="AN36" s="55">
        <v>0</v>
      </c>
      <c r="AO36" s="16" t="s">
        <v>48</v>
      </c>
      <c r="AP36" s="55">
        <v>0</v>
      </c>
      <c r="AQ36" s="55">
        <v>0</v>
      </c>
      <c r="AR36" s="3"/>
      <c r="AS36" s="56"/>
      <c r="AT36" s="15">
        <v>1</v>
      </c>
      <c r="AU36" s="58">
        <v>0</v>
      </c>
      <c r="AV36" s="15">
        <v>0</v>
      </c>
      <c r="AW36" s="16" t="s">
        <v>48</v>
      </c>
      <c r="AX36" s="15">
        <v>0</v>
      </c>
      <c r="AY36" s="15">
        <v>0</v>
      </c>
      <c r="AZ36" s="64"/>
      <c r="BB36" s="190" t="s">
        <v>79</v>
      </c>
      <c r="BC36" s="49">
        <v>10</v>
      </c>
      <c r="BD36" s="12">
        <v>5</v>
      </c>
      <c r="BE36" s="196" t="s">
        <v>310</v>
      </c>
      <c r="BF36" s="200">
        <f t="shared" si="0"/>
        <v>50</v>
      </c>
    </row>
    <row r="37" spans="1:58" x14ac:dyDescent="0.35">
      <c r="A37" s="3"/>
      <c r="B37" s="6"/>
      <c r="C37" s="5" t="s">
        <v>47</v>
      </c>
      <c r="D37" s="5">
        <v>2</v>
      </c>
      <c r="E37" s="12" t="s">
        <v>86</v>
      </c>
      <c r="F37" s="19"/>
      <c r="G37" s="18"/>
      <c r="H37" s="18"/>
      <c r="I37" s="18"/>
      <c r="J37" s="54">
        <v>1</v>
      </c>
      <c r="K37" s="54">
        <v>0</v>
      </c>
      <c r="L37" s="3"/>
      <c r="M37" s="12"/>
      <c r="N37" s="17"/>
      <c r="O37" s="17"/>
      <c r="P37" s="17"/>
      <c r="Q37" s="53">
        <v>3</v>
      </c>
      <c r="R37" s="3"/>
      <c r="S37" s="17"/>
      <c r="T37" s="17"/>
      <c r="U37" s="17"/>
      <c r="V37" s="17"/>
      <c r="W37" s="53">
        <v>3</v>
      </c>
      <c r="X37" s="3"/>
      <c r="Y37" s="17"/>
      <c r="Z37" s="17"/>
      <c r="AA37" s="33"/>
      <c r="AB37" s="53"/>
      <c r="AC37" s="53">
        <v>5</v>
      </c>
      <c r="AD37" s="3"/>
      <c r="AE37" s="17"/>
      <c r="AF37" s="17"/>
      <c r="AG37" s="17"/>
      <c r="AH37" s="17"/>
      <c r="AI37" s="17">
        <v>5</v>
      </c>
      <c r="AJ37" s="3"/>
      <c r="AK37" s="15"/>
      <c r="AL37" s="15"/>
      <c r="AM37" s="55">
        <v>5</v>
      </c>
      <c r="AN37" s="55">
        <v>0</v>
      </c>
      <c r="AO37" s="16" t="s">
        <v>48</v>
      </c>
      <c r="AP37" s="55">
        <v>0</v>
      </c>
      <c r="AQ37" s="55">
        <v>0</v>
      </c>
      <c r="AR37" s="3"/>
      <c r="AS37" s="57"/>
      <c r="AT37" s="15">
        <v>2</v>
      </c>
      <c r="AU37" s="58">
        <v>5</v>
      </c>
      <c r="AV37" s="15">
        <v>0</v>
      </c>
      <c r="AW37" s="16" t="s">
        <v>48</v>
      </c>
      <c r="AX37" s="15">
        <v>0</v>
      </c>
      <c r="AY37" s="15">
        <v>0</v>
      </c>
      <c r="AZ37" s="64"/>
      <c r="BB37" s="190" t="s">
        <v>80</v>
      </c>
      <c r="BC37" s="49">
        <v>10</v>
      </c>
      <c r="BD37" s="174">
        <v>3</v>
      </c>
      <c r="BE37" s="196" t="s">
        <v>310</v>
      </c>
      <c r="BF37" s="200">
        <f t="shared" si="0"/>
        <v>30</v>
      </c>
    </row>
    <row r="38" spans="1:58" x14ac:dyDescent="0.35">
      <c r="A38" s="3"/>
      <c r="B38" s="6"/>
      <c r="C38" s="5" t="s">
        <v>47</v>
      </c>
      <c r="D38" s="5">
        <v>3</v>
      </c>
      <c r="E38" s="12" t="s">
        <v>87</v>
      </c>
      <c r="F38" s="19"/>
      <c r="G38" s="18"/>
      <c r="H38" s="18"/>
      <c r="I38" s="18"/>
      <c r="J38" s="54"/>
      <c r="K38" s="54">
        <v>5</v>
      </c>
      <c r="L38" s="3"/>
      <c r="M38" s="12"/>
      <c r="N38" s="17"/>
      <c r="O38" s="17"/>
      <c r="P38" s="17"/>
      <c r="Q38" s="53">
        <v>3</v>
      </c>
      <c r="R38" s="3"/>
      <c r="S38" s="17"/>
      <c r="T38" s="17"/>
      <c r="U38" s="17"/>
      <c r="V38" s="17"/>
      <c r="W38" s="53">
        <v>2</v>
      </c>
      <c r="X38" s="3"/>
      <c r="Y38" s="17"/>
      <c r="Z38" s="17"/>
      <c r="AA38" s="33"/>
      <c r="AB38" s="53"/>
      <c r="AC38" s="53">
        <v>2</v>
      </c>
      <c r="AD38" s="3"/>
      <c r="AE38" s="17"/>
      <c r="AF38" s="17"/>
      <c r="AG38" s="17"/>
      <c r="AH38" s="17"/>
      <c r="AI38" s="17">
        <v>4</v>
      </c>
      <c r="AJ38" s="3"/>
      <c r="AK38" s="15"/>
      <c r="AL38" s="15"/>
      <c r="AM38" s="55">
        <v>3</v>
      </c>
      <c r="AN38" s="55">
        <v>0</v>
      </c>
      <c r="AO38" s="16" t="s">
        <v>48</v>
      </c>
      <c r="AP38" s="55">
        <v>0</v>
      </c>
      <c r="AQ38" s="55">
        <v>0</v>
      </c>
      <c r="AR38" s="3"/>
      <c r="AS38" s="57"/>
      <c r="AT38" s="15">
        <v>1</v>
      </c>
      <c r="AU38" s="58">
        <v>2</v>
      </c>
      <c r="AV38" s="15">
        <v>0</v>
      </c>
      <c r="AW38" s="16" t="s">
        <v>48</v>
      </c>
      <c r="AX38" s="15">
        <v>0</v>
      </c>
      <c r="AY38" s="15">
        <v>0</v>
      </c>
      <c r="AZ38" s="64"/>
      <c r="BB38" s="190" t="s">
        <v>127</v>
      </c>
      <c r="BC38" s="49">
        <v>10</v>
      </c>
      <c r="BD38" s="50">
        <v>2</v>
      </c>
      <c r="BE38" s="196" t="s">
        <v>310</v>
      </c>
      <c r="BF38" s="200">
        <f t="shared" si="0"/>
        <v>20</v>
      </c>
    </row>
    <row r="39" spans="1:58" x14ac:dyDescent="0.35">
      <c r="A39" s="3"/>
      <c r="B39" s="6"/>
      <c r="C39" s="5" t="s">
        <v>47</v>
      </c>
      <c r="D39" s="5">
        <v>4</v>
      </c>
      <c r="E39" s="12" t="s">
        <v>88</v>
      </c>
      <c r="F39" s="19"/>
      <c r="G39" s="18"/>
      <c r="H39" s="18"/>
      <c r="I39" s="18"/>
      <c r="J39" s="54"/>
      <c r="K39" s="54">
        <v>5</v>
      </c>
      <c r="L39" s="3"/>
      <c r="M39" s="12"/>
      <c r="N39" s="17"/>
      <c r="O39" s="17"/>
      <c r="P39" s="17"/>
      <c r="Q39" s="53">
        <v>2</v>
      </c>
      <c r="R39" s="3"/>
      <c r="S39" s="17"/>
      <c r="T39" s="17"/>
      <c r="U39" s="17"/>
      <c r="V39" s="17"/>
      <c r="W39" s="53">
        <v>0</v>
      </c>
      <c r="X39" s="3"/>
      <c r="Y39" s="17"/>
      <c r="Z39" s="17"/>
      <c r="AA39" s="33"/>
      <c r="AB39" s="53"/>
      <c r="AC39" s="53">
        <v>1</v>
      </c>
      <c r="AD39" s="3"/>
      <c r="AE39" s="17"/>
      <c r="AF39" s="17"/>
      <c r="AG39" s="17"/>
      <c r="AH39" s="17"/>
      <c r="AI39" s="17">
        <v>6</v>
      </c>
      <c r="AJ39" s="3"/>
      <c r="AK39" s="15"/>
      <c r="AL39" s="15"/>
      <c r="AM39" s="55">
        <v>5</v>
      </c>
      <c r="AN39" s="55">
        <v>0</v>
      </c>
      <c r="AO39" s="16" t="s">
        <v>48</v>
      </c>
      <c r="AP39" s="55">
        <v>0</v>
      </c>
      <c r="AQ39" s="55">
        <v>0</v>
      </c>
      <c r="AR39" s="3"/>
      <c r="AS39" s="57"/>
      <c r="AT39" s="15">
        <v>3</v>
      </c>
      <c r="AU39" s="58">
        <v>0</v>
      </c>
      <c r="AV39" s="15">
        <v>0</v>
      </c>
      <c r="AW39" s="16" t="s">
        <v>48</v>
      </c>
      <c r="AX39" s="15">
        <v>0</v>
      </c>
      <c r="AY39" s="15">
        <v>0</v>
      </c>
      <c r="AZ39" s="64"/>
      <c r="BB39" s="190" t="s">
        <v>81</v>
      </c>
      <c r="BC39" s="50">
        <v>1</v>
      </c>
      <c r="BD39" s="50">
        <v>10</v>
      </c>
      <c r="BE39" s="196" t="s">
        <v>310</v>
      </c>
      <c r="BF39" s="200">
        <f t="shared" si="0"/>
        <v>10</v>
      </c>
    </row>
    <row r="40" spans="1:58" x14ac:dyDescent="0.35">
      <c r="A40" s="3"/>
      <c r="B40" s="6"/>
      <c r="C40" s="5" t="s">
        <v>47</v>
      </c>
      <c r="D40" s="5">
        <v>5</v>
      </c>
      <c r="E40" s="12" t="s">
        <v>89</v>
      </c>
      <c r="F40" s="19"/>
      <c r="G40" s="18"/>
      <c r="H40" s="18"/>
      <c r="I40" s="18"/>
      <c r="J40" s="54"/>
      <c r="K40" s="54">
        <v>3</v>
      </c>
      <c r="L40" s="3"/>
      <c r="M40" s="12"/>
      <c r="N40" s="17"/>
      <c r="O40" s="17"/>
      <c r="P40" s="17"/>
      <c r="Q40" s="53">
        <v>0</v>
      </c>
      <c r="R40" s="3"/>
      <c r="S40" s="17"/>
      <c r="T40" s="17"/>
      <c r="U40" s="17"/>
      <c r="V40" s="17"/>
      <c r="W40" s="53">
        <v>0</v>
      </c>
      <c r="X40" s="3"/>
      <c r="Y40" s="17"/>
      <c r="Z40" s="17"/>
      <c r="AA40" s="33"/>
      <c r="AB40" s="53"/>
      <c r="AC40" s="53">
        <v>0</v>
      </c>
      <c r="AD40" s="3"/>
      <c r="AE40" s="17"/>
      <c r="AF40" s="17"/>
      <c r="AG40" s="17"/>
      <c r="AH40" s="17"/>
      <c r="AI40" s="17">
        <v>3</v>
      </c>
      <c r="AJ40" s="3"/>
      <c r="AK40" s="15"/>
      <c r="AL40" s="15"/>
      <c r="AM40" s="55">
        <v>5</v>
      </c>
      <c r="AN40" s="55">
        <v>0</v>
      </c>
      <c r="AO40" s="16" t="s">
        <v>48</v>
      </c>
      <c r="AP40" s="55">
        <v>0</v>
      </c>
      <c r="AQ40" s="55">
        <v>0</v>
      </c>
      <c r="AR40" s="3"/>
      <c r="AS40" s="57"/>
      <c r="AT40" s="15">
        <v>1</v>
      </c>
      <c r="AU40" s="58">
        <v>5</v>
      </c>
      <c r="AV40" s="15">
        <v>0</v>
      </c>
      <c r="AW40" s="16" t="s">
        <v>48</v>
      </c>
      <c r="AX40" s="15">
        <v>0</v>
      </c>
      <c r="AY40" s="15">
        <v>0</v>
      </c>
      <c r="AZ40" s="64"/>
      <c r="BB40" s="190" t="s">
        <v>82</v>
      </c>
      <c r="BC40" s="50">
        <v>1</v>
      </c>
      <c r="BD40" s="50">
        <v>5</v>
      </c>
      <c r="BE40" s="196" t="s">
        <v>310</v>
      </c>
      <c r="BF40" s="200">
        <f t="shared" si="0"/>
        <v>5</v>
      </c>
    </row>
    <row r="41" spans="1:58" x14ac:dyDescent="0.35">
      <c r="A41" s="3"/>
      <c r="B41" s="6"/>
      <c r="C41" s="5"/>
      <c r="D41" s="5"/>
      <c r="E41" s="4"/>
      <c r="F41" s="19"/>
      <c r="G41" s="5"/>
      <c r="H41" s="5"/>
      <c r="I41" s="5"/>
      <c r="J41" s="5"/>
      <c r="K41" s="5"/>
      <c r="L41" s="3"/>
      <c r="M41" s="3"/>
      <c r="N41" s="3"/>
      <c r="O41" s="3"/>
      <c r="P41" s="3"/>
      <c r="Q41" s="3"/>
      <c r="R41" s="3"/>
      <c r="S41" s="3"/>
      <c r="T41" s="3"/>
      <c r="U41" s="3"/>
      <c r="V41" s="3"/>
      <c r="W41" s="3"/>
      <c r="X41" s="3"/>
      <c r="Y41" s="3"/>
      <c r="Z41" s="3"/>
      <c r="AA41" s="6"/>
      <c r="AB41" s="3"/>
      <c r="AC41" s="3"/>
      <c r="AD41" s="3"/>
      <c r="AE41" s="3"/>
      <c r="AF41" s="3"/>
      <c r="AG41" s="3"/>
      <c r="AH41" s="3"/>
      <c r="AZ41" s="60"/>
      <c r="BB41" s="190" t="s">
        <v>83</v>
      </c>
      <c r="BC41" s="50">
        <v>1</v>
      </c>
      <c r="BD41" s="50">
        <v>3</v>
      </c>
      <c r="BE41" s="196" t="s">
        <v>310</v>
      </c>
      <c r="BF41" s="200">
        <f t="shared" si="0"/>
        <v>3</v>
      </c>
    </row>
    <row r="42" spans="1:58" x14ac:dyDescent="0.35">
      <c r="A42" s="19"/>
      <c r="B42" s="20"/>
      <c r="C42" s="29"/>
      <c r="D42" s="29"/>
      <c r="E42" s="30"/>
      <c r="F42" s="30"/>
      <c r="G42" s="19"/>
      <c r="H42" s="19"/>
      <c r="I42" s="19"/>
      <c r="J42" s="19"/>
      <c r="K42" s="19"/>
      <c r="L42" s="19"/>
      <c r="M42" s="9" t="s">
        <v>36</v>
      </c>
      <c r="N42" s="19"/>
      <c r="O42" s="3"/>
      <c r="P42" s="3"/>
      <c r="Q42" s="3"/>
      <c r="R42" s="9" t="s">
        <v>37</v>
      </c>
      <c r="S42" s="19"/>
      <c r="T42" s="24"/>
      <c r="U42" s="24"/>
      <c r="V42" s="24"/>
      <c r="W42" s="24"/>
      <c r="X42" s="24"/>
      <c r="Y42" s="24"/>
      <c r="Z42" s="9" t="s">
        <v>38</v>
      </c>
      <c r="AA42" s="34"/>
      <c r="AB42" s="19"/>
      <c r="AC42" s="19"/>
      <c r="AD42" s="19"/>
      <c r="AE42" s="19"/>
      <c r="AF42" s="19"/>
      <c r="AG42" s="19"/>
      <c r="AH42" s="9" t="s">
        <v>39</v>
      </c>
      <c r="AZ42" s="60"/>
      <c r="BB42" s="190" t="s">
        <v>84</v>
      </c>
      <c r="BC42" s="50">
        <v>1</v>
      </c>
      <c r="BD42" s="50">
        <v>1</v>
      </c>
      <c r="BE42" s="196" t="s">
        <v>310</v>
      </c>
      <c r="BF42" s="200">
        <f t="shared" si="0"/>
        <v>1</v>
      </c>
    </row>
    <row r="43" spans="1:58" x14ac:dyDescent="0.35">
      <c r="A43" s="19"/>
      <c r="B43" s="20"/>
      <c r="C43" s="19"/>
      <c r="D43" s="19"/>
      <c r="E43" s="9" t="s">
        <v>67</v>
      </c>
      <c r="F43" s="19"/>
      <c r="G43" s="19"/>
      <c r="H43" s="19"/>
      <c r="I43" s="19"/>
      <c r="J43" s="19"/>
      <c r="K43" s="19"/>
      <c r="L43" s="19"/>
      <c r="M43" s="9" t="s">
        <v>43</v>
      </c>
      <c r="N43" s="19"/>
      <c r="O43" s="3"/>
      <c r="P43" s="3"/>
      <c r="Q43" s="3"/>
      <c r="R43" s="9" t="s">
        <v>44</v>
      </c>
      <c r="S43" s="19"/>
      <c r="T43" s="19"/>
      <c r="U43" s="19"/>
      <c r="V43" s="19"/>
      <c r="W43" s="19"/>
      <c r="X43" s="19"/>
      <c r="Y43" s="19"/>
      <c r="Z43" s="9" t="s">
        <v>45</v>
      </c>
      <c r="AA43" s="20"/>
      <c r="AB43" s="19"/>
      <c r="AC43" s="19"/>
      <c r="AD43" s="19"/>
      <c r="AE43" s="19"/>
      <c r="AF43" s="19"/>
      <c r="AG43" s="19"/>
      <c r="AH43" s="9" t="s">
        <v>46</v>
      </c>
      <c r="AZ43" s="60"/>
      <c r="BB43" s="190" t="s">
        <v>128</v>
      </c>
      <c r="BC43" s="50">
        <v>1</v>
      </c>
      <c r="BD43" s="50">
        <v>1</v>
      </c>
      <c r="BE43" s="196" t="s">
        <v>310</v>
      </c>
      <c r="BF43" s="200">
        <f t="shared" si="0"/>
        <v>1</v>
      </c>
    </row>
    <row r="44" spans="1:58" x14ac:dyDescent="0.35">
      <c r="A44" s="3"/>
      <c r="B44" s="6"/>
      <c r="C44" s="5" t="s">
        <v>47</v>
      </c>
      <c r="D44" s="5">
        <v>1</v>
      </c>
      <c r="E44" s="12" t="s">
        <v>325</v>
      </c>
      <c r="F44" s="4"/>
      <c r="G44" s="18"/>
      <c r="H44" s="15"/>
      <c r="I44" s="55"/>
      <c r="J44" s="55">
        <v>5</v>
      </c>
      <c r="K44" s="66" t="s">
        <v>48</v>
      </c>
      <c r="L44" s="55">
        <v>0</v>
      </c>
      <c r="M44" s="55">
        <v>0</v>
      </c>
      <c r="N44" s="3"/>
      <c r="O44" s="17"/>
      <c r="P44" s="17"/>
      <c r="Q44" s="17" t="s">
        <v>94</v>
      </c>
      <c r="R44" s="17" t="s">
        <v>95</v>
      </c>
      <c r="S44" s="3"/>
      <c r="T44" s="15"/>
      <c r="U44" s="15"/>
      <c r="V44" s="55"/>
      <c r="W44" s="55">
        <v>8</v>
      </c>
      <c r="X44" s="66" t="s">
        <v>48</v>
      </c>
      <c r="Y44" s="55">
        <v>0</v>
      </c>
      <c r="Z44" s="55">
        <v>0</v>
      </c>
      <c r="AA44" s="6"/>
      <c r="AB44" s="33"/>
      <c r="AC44" s="15"/>
      <c r="AD44" s="15">
        <v>4</v>
      </c>
      <c r="AE44" s="15">
        <v>0</v>
      </c>
      <c r="AF44" s="16" t="s">
        <v>48</v>
      </c>
      <c r="AG44" s="15">
        <v>0</v>
      </c>
      <c r="AH44" s="15">
        <v>0</v>
      </c>
      <c r="AZ44" s="60"/>
      <c r="BB44" s="190" t="s">
        <v>85</v>
      </c>
      <c r="BC44" s="50">
        <v>50</v>
      </c>
      <c r="BD44" s="50">
        <v>2</v>
      </c>
      <c r="BE44" s="196" t="s">
        <v>311</v>
      </c>
      <c r="BF44" s="200">
        <f t="shared" si="0"/>
        <v>100</v>
      </c>
    </row>
    <row r="45" spans="1:58" x14ac:dyDescent="0.35">
      <c r="A45" s="3"/>
      <c r="B45" s="6"/>
      <c r="C45" s="5" t="s">
        <v>47</v>
      </c>
      <c r="D45" s="5">
        <v>2</v>
      </c>
      <c r="E45" s="12" t="s">
        <v>90</v>
      </c>
      <c r="F45" s="4"/>
      <c r="G45" s="18"/>
      <c r="H45" s="15"/>
      <c r="I45" s="55">
        <v>3</v>
      </c>
      <c r="J45" s="55">
        <v>0</v>
      </c>
      <c r="K45" s="66" t="s">
        <v>48</v>
      </c>
      <c r="L45" s="55">
        <v>0</v>
      </c>
      <c r="M45" s="55">
        <v>0</v>
      </c>
      <c r="N45" s="3"/>
      <c r="O45" s="17"/>
      <c r="P45" s="17"/>
      <c r="Q45" s="17" t="s">
        <v>96</v>
      </c>
      <c r="R45" s="17" t="s">
        <v>97</v>
      </c>
      <c r="S45" s="3"/>
      <c r="T45" s="15"/>
      <c r="U45" s="15"/>
      <c r="V45" s="55"/>
      <c r="W45" s="55">
        <v>1</v>
      </c>
      <c r="X45" s="66" t="s">
        <v>48</v>
      </c>
      <c r="Y45" s="55">
        <v>0</v>
      </c>
      <c r="Z45" s="55">
        <v>0</v>
      </c>
      <c r="AA45" s="6"/>
      <c r="AB45" s="33"/>
      <c r="AC45" s="15"/>
      <c r="AD45" s="15">
        <v>3</v>
      </c>
      <c r="AE45" s="15">
        <v>0</v>
      </c>
      <c r="AF45" s="16" t="s">
        <v>48</v>
      </c>
      <c r="AG45" s="15">
        <v>0</v>
      </c>
      <c r="AH45" s="15">
        <v>0</v>
      </c>
      <c r="AZ45" s="60"/>
      <c r="BB45" s="190" t="s">
        <v>86</v>
      </c>
      <c r="BC45" s="50">
        <v>50</v>
      </c>
      <c r="BD45" s="50">
        <v>5</v>
      </c>
      <c r="BE45" s="196" t="s">
        <v>311</v>
      </c>
      <c r="BF45" s="200">
        <f t="shared" si="0"/>
        <v>250</v>
      </c>
    </row>
    <row r="46" spans="1:58" x14ac:dyDescent="0.35">
      <c r="A46" s="3"/>
      <c r="B46" s="6"/>
      <c r="C46" s="5" t="s">
        <v>47</v>
      </c>
      <c r="D46" s="5">
        <v>3</v>
      </c>
      <c r="E46" s="12" t="s">
        <v>91</v>
      </c>
      <c r="F46" s="4"/>
      <c r="G46" s="18"/>
      <c r="H46" s="15"/>
      <c r="I46" s="55"/>
      <c r="J46" s="55">
        <v>5</v>
      </c>
      <c r="K46" s="66" t="s">
        <v>48</v>
      </c>
      <c r="L46" s="55">
        <v>0</v>
      </c>
      <c r="M46" s="55">
        <v>0</v>
      </c>
      <c r="N46" s="3"/>
      <c r="O46" s="17"/>
      <c r="P46" s="17"/>
      <c r="Q46" s="17" t="s">
        <v>94</v>
      </c>
      <c r="R46" s="17" t="s">
        <v>95</v>
      </c>
      <c r="S46" s="3"/>
      <c r="T46" s="15"/>
      <c r="U46" s="15"/>
      <c r="V46" s="55">
        <v>1</v>
      </c>
      <c r="W46" s="55">
        <v>0</v>
      </c>
      <c r="X46" s="66" t="s">
        <v>48</v>
      </c>
      <c r="Y46" s="55">
        <v>0</v>
      </c>
      <c r="Z46" s="55">
        <v>0</v>
      </c>
      <c r="AA46" s="6"/>
      <c r="AB46" s="33"/>
      <c r="AC46" s="15"/>
      <c r="AD46" s="15">
        <v>5</v>
      </c>
      <c r="AE46" s="15">
        <v>0</v>
      </c>
      <c r="AF46" s="16" t="s">
        <v>48</v>
      </c>
      <c r="AG46" s="15">
        <v>0</v>
      </c>
      <c r="AH46" s="15">
        <v>0</v>
      </c>
      <c r="AZ46" s="60"/>
      <c r="BB46" s="190" t="s">
        <v>87</v>
      </c>
      <c r="BC46" s="50">
        <v>30</v>
      </c>
      <c r="BD46" s="50">
        <v>4</v>
      </c>
      <c r="BE46" s="196" t="s">
        <v>311</v>
      </c>
      <c r="BF46" s="200">
        <f t="shared" si="0"/>
        <v>120</v>
      </c>
    </row>
    <row r="47" spans="1:58" x14ac:dyDescent="0.35">
      <c r="A47" s="3"/>
      <c r="B47" s="6"/>
      <c r="C47" s="5" t="s">
        <v>47</v>
      </c>
      <c r="D47" s="5">
        <v>4</v>
      </c>
      <c r="E47" s="12" t="s">
        <v>324</v>
      </c>
      <c r="F47" s="4"/>
      <c r="G47" s="18"/>
      <c r="H47" s="15"/>
      <c r="I47" s="55"/>
      <c r="J47" s="55">
        <v>1</v>
      </c>
      <c r="K47" s="66" t="s">
        <v>48</v>
      </c>
      <c r="L47" s="55">
        <v>0</v>
      </c>
      <c r="M47" s="55">
        <v>0</v>
      </c>
      <c r="N47" s="3"/>
      <c r="O47" s="17"/>
      <c r="P47" s="17"/>
      <c r="Q47" s="17" t="s">
        <v>94</v>
      </c>
      <c r="R47" s="17" t="s">
        <v>95</v>
      </c>
      <c r="S47" s="3"/>
      <c r="T47" s="15"/>
      <c r="U47" s="15"/>
      <c r="V47" s="55">
        <v>1</v>
      </c>
      <c r="W47" s="55">
        <v>0</v>
      </c>
      <c r="X47" s="66" t="s">
        <v>48</v>
      </c>
      <c r="Y47" s="55">
        <v>0</v>
      </c>
      <c r="Z47" s="55">
        <v>0</v>
      </c>
      <c r="AA47" s="6"/>
      <c r="AB47" s="33"/>
      <c r="AC47" s="15"/>
      <c r="AD47" s="15">
        <v>1</v>
      </c>
      <c r="AE47" s="15">
        <v>0</v>
      </c>
      <c r="AF47" s="16" t="s">
        <v>48</v>
      </c>
      <c r="AG47" s="15">
        <v>0</v>
      </c>
      <c r="AH47" s="15">
        <v>0</v>
      </c>
      <c r="AZ47" s="60"/>
      <c r="BB47" s="190" t="s">
        <v>88</v>
      </c>
      <c r="BC47" s="50">
        <v>50</v>
      </c>
      <c r="BD47" s="50">
        <v>6</v>
      </c>
      <c r="BE47" s="196" t="s">
        <v>311</v>
      </c>
      <c r="BF47" s="200">
        <f t="shared" si="0"/>
        <v>300</v>
      </c>
    </row>
    <row r="48" spans="1:58" x14ac:dyDescent="0.35">
      <c r="A48" s="3"/>
      <c r="B48" s="6"/>
      <c r="C48" s="5" t="s">
        <v>47</v>
      </c>
      <c r="D48" s="5">
        <v>5</v>
      </c>
      <c r="E48" s="12" t="s">
        <v>323</v>
      </c>
      <c r="F48" s="4"/>
      <c r="G48" s="18"/>
      <c r="H48" s="15"/>
      <c r="I48" s="55"/>
      <c r="J48" s="55">
        <v>1</v>
      </c>
      <c r="K48" s="66" t="s">
        <v>48</v>
      </c>
      <c r="L48" s="55">
        <v>0</v>
      </c>
      <c r="M48" s="55">
        <v>0</v>
      </c>
      <c r="N48" s="3"/>
      <c r="O48" s="17"/>
      <c r="P48" s="17"/>
      <c r="Q48" s="17" t="s">
        <v>94</v>
      </c>
      <c r="R48" s="17" t="s">
        <v>95</v>
      </c>
      <c r="S48" s="3"/>
      <c r="T48" s="15"/>
      <c r="U48" s="15"/>
      <c r="V48" s="55"/>
      <c r="W48" s="55">
        <v>5</v>
      </c>
      <c r="X48" s="66" t="s">
        <v>48</v>
      </c>
      <c r="Y48" s="55">
        <v>0</v>
      </c>
      <c r="Z48" s="55">
        <v>0</v>
      </c>
      <c r="AA48" s="6"/>
      <c r="AB48" s="33"/>
      <c r="AC48" s="15"/>
      <c r="AD48" s="15"/>
      <c r="AE48" s="15">
        <v>5</v>
      </c>
      <c r="AF48" s="16" t="s">
        <v>48</v>
      </c>
      <c r="AG48" s="15">
        <v>0</v>
      </c>
      <c r="AH48" s="15">
        <v>0</v>
      </c>
      <c r="AZ48" s="60"/>
      <c r="BB48" s="190" t="s">
        <v>89</v>
      </c>
      <c r="BC48" s="50">
        <v>50</v>
      </c>
      <c r="BD48" s="50">
        <v>3</v>
      </c>
      <c r="BE48" s="196" t="s">
        <v>311</v>
      </c>
      <c r="BF48" s="200">
        <f t="shared" si="0"/>
        <v>150</v>
      </c>
    </row>
    <row r="49" spans="1:58" x14ac:dyDescent="0.35">
      <c r="A49" s="3"/>
      <c r="B49" s="6"/>
      <c r="C49" s="5"/>
      <c r="D49" s="5"/>
      <c r="E49" s="5"/>
      <c r="F49" s="4"/>
      <c r="G49" s="4"/>
      <c r="H49" s="31"/>
      <c r="I49" s="31"/>
      <c r="J49" s="31"/>
      <c r="K49" s="31"/>
      <c r="L49" s="31"/>
      <c r="M49" s="31"/>
      <c r="N49" s="31"/>
      <c r="O49" s="31"/>
      <c r="P49" s="31"/>
      <c r="Q49" s="31"/>
      <c r="R49" s="31"/>
      <c r="S49" s="31"/>
      <c r="T49" s="31"/>
      <c r="U49" s="31"/>
      <c r="V49" s="31"/>
      <c r="W49" s="31"/>
      <c r="X49" s="31"/>
      <c r="Y49" s="31"/>
      <c r="Z49" s="31"/>
      <c r="AA49" s="35"/>
      <c r="AB49" s="31"/>
      <c r="AC49" s="31"/>
      <c r="AD49" s="31"/>
      <c r="AE49" s="31"/>
      <c r="AF49" s="31"/>
      <c r="AG49" s="31"/>
      <c r="AH49" s="31"/>
      <c r="AZ49" s="60"/>
      <c r="BB49" s="190" t="s">
        <v>325</v>
      </c>
      <c r="BC49" s="196">
        <v>8</v>
      </c>
      <c r="BD49" s="196">
        <v>5</v>
      </c>
      <c r="BE49" s="196" t="s">
        <v>312</v>
      </c>
      <c r="BF49" s="200">
        <f t="shared" si="0"/>
        <v>40</v>
      </c>
    </row>
    <row r="50" spans="1:58" x14ac:dyDescent="0.35">
      <c r="A50" s="1" t="s">
        <v>68</v>
      </c>
      <c r="B50" s="2" t="s">
        <v>69</v>
      </c>
      <c r="C50" s="3"/>
      <c r="D50" s="3"/>
      <c r="E50" s="3"/>
      <c r="F50" s="3"/>
      <c r="G50" s="3"/>
      <c r="H50" s="3"/>
      <c r="I50" s="3"/>
      <c r="J50" s="3"/>
      <c r="K50" s="3"/>
      <c r="L50" s="3"/>
      <c r="M50" s="3"/>
      <c r="N50" s="3"/>
      <c r="O50" s="3"/>
      <c r="P50" s="3"/>
      <c r="Q50" s="3"/>
      <c r="R50" s="3"/>
      <c r="S50" s="3"/>
      <c r="T50" s="3"/>
      <c r="U50" s="3"/>
      <c r="V50" s="3"/>
      <c r="W50" s="3"/>
      <c r="X50" s="3"/>
      <c r="Y50" s="3"/>
      <c r="Z50" s="3"/>
      <c r="AA50" s="6"/>
      <c r="AB50" s="3"/>
      <c r="AC50" s="3"/>
      <c r="AD50" s="3"/>
      <c r="AE50" s="3"/>
      <c r="AF50" s="3"/>
      <c r="AG50" s="3"/>
      <c r="AH50" s="3"/>
      <c r="AI50" s="3"/>
      <c r="AJ50" s="3"/>
      <c r="AK50" s="3"/>
      <c r="AL50" s="3"/>
      <c r="AM50" s="3"/>
      <c r="AN50" s="3"/>
      <c r="AO50" s="3"/>
      <c r="AP50" s="3"/>
      <c r="AQ50" s="3"/>
      <c r="AR50" s="3"/>
      <c r="AS50" s="3"/>
      <c r="AT50" s="3"/>
      <c r="AU50" s="3"/>
      <c r="AV50" s="3"/>
      <c r="AZ50" s="60"/>
      <c r="BB50" s="190" t="s">
        <v>90</v>
      </c>
      <c r="BC50" s="196">
        <v>1</v>
      </c>
      <c r="BD50" s="196">
        <v>30</v>
      </c>
      <c r="BE50" s="196" t="s">
        <v>313</v>
      </c>
      <c r="BF50" s="200">
        <f t="shared" si="0"/>
        <v>30</v>
      </c>
    </row>
    <row r="51" spans="1:58" x14ac:dyDescent="0.35">
      <c r="A51" s="3"/>
      <c r="B51" s="3" t="s">
        <v>31</v>
      </c>
      <c r="D51" s="4"/>
      <c r="E51" s="4" t="s">
        <v>32</v>
      </c>
      <c r="G51" s="3"/>
      <c r="H51" s="3"/>
      <c r="I51" s="3"/>
      <c r="J51" s="3"/>
      <c r="K51" s="3"/>
      <c r="L51" s="3"/>
      <c r="M51" s="3"/>
      <c r="N51" s="3"/>
      <c r="O51" s="3"/>
      <c r="P51" s="3"/>
      <c r="Q51" s="3"/>
      <c r="R51" s="3"/>
      <c r="S51" s="3"/>
      <c r="T51" s="3"/>
      <c r="U51" s="3"/>
      <c r="V51" s="3"/>
      <c r="W51" s="3"/>
      <c r="X51" s="3"/>
      <c r="Y51" s="3"/>
      <c r="Z51" s="3"/>
      <c r="AA51" s="6"/>
      <c r="AB51" s="3"/>
      <c r="AC51" s="3"/>
      <c r="AD51" s="3"/>
      <c r="AE51" s="3"/>
      <c r="AF51" s="3"/>
      <c r="AG51" s="3"/>
      <c r="AH51" s="3"/>
      <c r="AI51" s="3"/>
      <c r="AJ51" s="3"/>
      <c r="AK51" s="3"/>
      <c r="AL51" s="3"/>
      <c r="AM51" s="3"/>
      <c r="AN51" s="3"/>
      <c r="AO51" s="3"/>
      <c r="AP51" s="3"/>
      <c r="AQ51" s="3"/>
      <c r="AR51" s="3"/>
      <c r="AS51" s="3"/>
      <c r="AT51" s="3"/>
      <c r="AU51" s="3"/>
      <c r="AV51" s="3"/>
      <c r="AZ51" s="60"/>
      <c r="BB51" s="190" t="s">
        <v>91</v>
      </c>
      <c r="BC51" s="196">
        <v>10</v>
      </c>
      <c r="BD51" s="196">
        <v>5</v>
      </c>
      <c r="BE51" s="196" t="s">
        <v>312</v>
      </c>
      <c r="BF51" s="200">
        <f t="shared" si="0"/>
        <v>50</v>
      </c>
    </row>
    <row r="52" spans="1:58" x14ac:dyDescent="0.35">
      <c r="A52" s="3"/>
      <c r="B52" s="6"/>
      <c r="C52" s="4" t="s">
        <v>33</v>
      </c>
      <c r="D52" s="3"/>
      <c r="E52" s="3"/>
      <c r="F52" s="3"/>
      <c r="G52" s="3"/>
      <c r="H52" s="3"/>
      <c r="I52" s="3"/>
      <c r="J52" s="3"/>
      <c r="K52" s="3"/>
      <c r="L52" s="3"/>
      <c r="M52" s="3"/>
      <c r="N52" s="3"/>
      <c r="O52" s="3"/>
      <c r="P52" s="3"/>
      <c r="Q52" s="3"/>
      <c r="R52" s="3"/>
      <c r="S52" s="3"/>
      <c r="T52" s="3"/>
      <c r="U52" s="3"/>
      <c r="V52" s="3"/>
      <c r="W52" s="3"/>
      <c r="X52" s="3"/>
      <c r="Y52" s="3"/>
      <c r="Z52" s="3"/>
      <c r="AA52" s="6"/>
      <c r="AB52" s="3"/>
      <c r="AC52" s="3"/>
      <c r="AD52" s="3"/>
      <c r="AE52" s="3"/>
      <c r="AF52" s="3"/>
      <c r="AG52" s="3"/>
      <c r="AH52" s="3"/>
      <c r="AI52" s="3"/>
      <c r="AJ52" s="3"/>
      <c r="AK52" s="3"/>
      <c r="AL52" s="3"/>
      <c r="AM52" s="3"/>
      <c r="AN52" s="3"/>
      <c r="AO52" s="3"/>
      <c r="AP52" s="3"/>
      <c r="AQ52" s="3"/>
      <c r="AR52" s="3"/>
      <c r="AS52" s="3"/>
      <c r="AT52" s="3"/>
      <c r="AU52" s="3"/>
      <c r="AV52" s="3"/>
      <c r="AZ52" s="60"/>
      <c r="BB52" s="190" t="s">
        <v>324</v>
      </c>
      <c r="BC52" s="196">
        <v>10</v>
      </c>
      <c r="BD52" s="196">
        <v>1</v>
      </c>
      <c r="BE52" s="196" t="s">
        <v>312</v>
      </c>
      <c r="BF52" s="200">
        <f t="shared" si="0"/>
        <v>10</v>
      </c>
    </row>
    <row r="53" spans="1:58" x14ac:dyDescent="0.35">
      <c r="A53" s="3"/>
      <c r="B53" s="8" t="s">
        <v>70</v>
      </c>
      <c r="C53" s="3"/>
      <c r="D53" s="3"/>
      <c r="E53" s="3"/>
      <c r="F53" s="3"/>
      <c r="G53" s="3"/>
      <c r="H53" s="3"/>
      <c r="I53" s="3"/>
      <c r="J53" s="3"/>
      <c r="K53" s="3"/>
      <c r="L53" s="3"/>
      <c r="M53" s="3"/>
      <c r="N53" s="3"/>
      <c r="O53" s="3"/>
      <c r="P53" s="3"/>
      <c r="Q53" s="3"/>
      <c r="R53" s="3"/>
      <c r="S53" s="3"/>
      <c r="T53" s="3"/>
      <c r="U53" s="3"/>
      <c r="V53" s="3"/>
      <c r="W53" s="3"/>
      <c r="X53" s="3"/>
      <c r="Y53" s="3"/>
      <c r="Z53" s="3"/>
      <c r="AA53" s="6"/>
      <c r="AB53" s="3"/>
      <c r="AC53" s="3"/>
      <c r="AD53" s="3"/>
      <c r="AE53" s="3"/>
      <c r="AF53" s="3"/>
      <c r="AG53" s="3"/>
      <c r="AH53" s="3"/>
      <c r="AI53" s="3"/>
      <c r="AJ53" s="3"/>
      <c r="AK53" s="3"/>
      <c r="AL53" s="3"/>
      <c r="AM53" s="3"/>
      <c r="AN53" s="3"/>
      <c r="AO53" s="3"/>
      <c r="AP53" s="3"/>
      <c r="AQ53" s="3"/>
      <c r="AR53" s="3"/>
      <c r="AS53" s="3"/>
      <c r="AT53" s="3"/>
      <c r="AU53" s="3"/>
      <c r="AV53" s="3"/>
      <c r="AZ53" s="60"/>
      <c r="BB53" s="190" t="s">
        <v>323</v>
      </c>
      <c r="BC53" s="196">
        <v>5</v>
      </c>
      <c r="BD53" s="196">
        <v>1</v>
      </c>
      <c r="BE53" s="196" t="s">
        <v>312</v>
      </c>
      <c r="BF53" s="200">
        <f t="shared" si="0"/>
        <v>5</v>
      </c>
    </row>
    <row r="54" spans="1:58" ht="16" thickBot="1" x14ac:dyDescent="0.4">
      <c r="A54" s="3"/>
      <c r="B54" s="6"/>
      <c r="C54" s="8"/>
      <c r="D54" s="3"/>
      <c r="E54" s="3"/>
      <c r="F54" s="3"/>
      <c r="G54" s="3"/>
      <c r="H54" s="3"/>
      <c r="I54" s="3"/>
      <c r="J54" s="3"/>
      <c r="K54" s="3"/>
      <c r="L54" s="3"/>
      <c r="M54" s="3"/>
      <c r="N54" s="3"/>
      <c r="O54" s="3"/>
      <c r="P54" s="3"/>
      <c r="Q54" s="3"/>
      <c r="R54" s="3"/>
      <c r="S54" s="3"/>
      <c r="T54" s="3"/>
      <c r="U54" s="3"/>
      <c r="V54" s="3"/>
      <c r="W54" s="3"/>
      <c r="X54" s="3"/>
      <c r="Y54" s="3"/>
      <c r="Z54" s="3"/>
      <c r="AA54" s="6"/>
      <c r="AB54" s="3"/>
      <c r="AC54" s="3"/>
      <c r="AD54" s="3"/>
      <c r="AE54" s="3"/>
      <c r="AF54" s="3"/>
      <c r="AG54" s="3"/>
      <c r="AH54" s="3"/>
      <c r="AI54" s="3"/>
      <c r="AJ54" s="3"/>
      <c r="AK54" s="3"/>
      <c r="AL54" s="3"/>
      <c r="AM54" s="3"/>
      <c r="AN54" s="3"/>
      <c r="AO54" s="3"/>
      <c r="AP54" s="3"/>
      <c r="AQ54" s="3"/>
      <c r="AZ54" s="60"/>
      <c r="BB54" s="191" t="s">
        <v>98</v>
      </c>
      <c r="BC54" s="192">
        <v>1</v>
      </c>
      <c r="BD54" s="192">
        <v>2</v>
      </c>
      <c r="BE54" s="197" t="s">
        <v>312</v>
      </c>
      <c r="BF54" s="201">
        <f t="shared" si="0"/>
        <v>2</v>
      </c>
    </row>
    <row r="55" spans="1:58" x14ac:dyDescent="0.35">
      <c r="A55" s="3"/>
      <c r="B55" s="6"/>
      <c r="C55" s="3"/>
      <c r="D55" s="3"/>
      <c r="E55" s="4"/>
      <c r="F55" s="4"/>
      <c r="G55" s="3"/>
      <c r="H55" s="3"/>
      <c r="I55" s="3"/>
      <c r="J55" s="3"/>
      <c r="K55" s="3"/>
      <c r="L55" s="3"/>
      <c r="M55" s="9" t="s">
        <v>36</v>
      </c>
      <c r="N55" s="3"/>
      <c r="O55" s="3"/>
      <c r="P55" s="3"/>
      <c r="Q55" s="19"/>
      <c r="R55" s="9" t="s">
        <v>37</v>
      </c>
      <c r="S55" s="19"/>
      <c r="T55" s="19"/>
      <c r="U55" s="19"/>
      <c r="V55" s="19"/>
      <c r="X55" s="19"/>
      <c r="Y55" s="9" t="s">
        <v>38</v>
      </c>
      <c r="Z55" s="3"/>
      <c r="AA55" s="6"/>
      <c r="AC55" s="3"/>
      <c r="AD55" s="3"/>
      <c r="AE55" s="3"/>
      <c r="AF55" s="3"/>
      <c r="AG55" s="9" t="s">
        <v>39</v>
      </c>
      <c r="AH55" s="3"/>
      <c r="AJ55" s="3"/>
      <c r="AK55" s="3"/>
      <c r="AL55" s="3"/>
      <c r="AM55" s="3"/>
      <c r="AN55" s="3"/>
      <c r="AO55" s="3"/>
      <c r="AP55" s="3"/>
      <c r="AZ55" s="60"/>
    </row>
    <row r="56" spans="1:58" x14ac:dyDescent="0.35">
      <c r="A56" s="3"/>
      <c r="B56" s="6"/>
      <c r="C56" s="3"/>
      <c r="D56" s="3"/>
      <c r="E56" s="9" t="s">
        <v>71</v>
      </c>
      <c r="F56" s="3"/>
      <c r="G56" s="19"/>
      <c r="H56" s="19"/>
      <c r="I56" s="19"/>
      <c r="J56" s="19"/>
      <c r="K56" s="19"/>
      <c r="L56" s="19"/>
      <c r="M56" s="9" t="s">
        <v>43</v>
      </c>
      <c r="N56" s="19"/>
      <c r="O56" s="3"/>
      <c r="P56" s="3"/>
      <c r="Q56" s="3"/>
      <c r="R56" s="9" t="s">
        <v>44</v>
      </c>
      <c r="S56" s="3"/>
      <c r="T56" s="3"/>
      <c r="U56" s="3"/>
      <c r="V56" s="3"/>
      <c r="W56" s="3"/>
      <c r="X56" s="3"/>
      <c r="Y56" s="9" t="s">
        <v>45</v>
      </c>
      <c r="Z56" s="3"/>
      <c r="AA56" s="6"/>
      <c r="AB56" s="3"/>
      <c r="AC56" s="3"/>
      <c r="AD56" s="3"/>
      <c r="AE56" s="3"/>
      <c r="AF56" s="3"/>
      <c r="AG56" s="9" t="s">
        <v>46</v>
      </c>
      <c r="AZ56" s="60"/>
    </row>
    <row r="57" spans="1:58" x14ac:dyDescent="0.35">
      <c r="A57" s="3"/>
      <c r="B57" s="6"/>
      <c r="C57" s="5" t="s">
        <v>47</v>
      </c>
      <c r="D57" s="5">
        <v>1</v>
      </c>
      <c r="E57" s="12" t="s">
        <v>98</v>
      </c>
      <c r="F57" s="4"/>
      <c r="G57" s="18"/>
      <c r="H57" s="15"/>
      <c r="I57" s="15"/>
      <c r="J57" s="55">
        <v>2</v>
      </c>
      <c r="K57" s="66" t="s">
        <v>48</v>
      </c>
      <c r="L57" s="55">
        <v>0</v>
      </c>
      <c r="M57" s="55">
        <v>0</v>
      </c>
      <c r="N57" s="3"/>
      <c r="O57" s="17"/>
      <c r="P57" s="17" t="s">
        <v>97</v>
      </c>
      <c r="Q57" s="17" t="s">
        <v>99</v>
      </c>
      <c r="R57" s="17" t="s">
        <v>100</v>
      </c>
      <c r="S57" s="3"/>
      <c r="T57" s="15"/>
      <c r="U57" s="15"/>
      <c r="V57" s="55">
        <v>1</v>
      </c>
      <c r="W57" s="66" t="s">
        <v>48</v>
      </c>
      <c r="X57" s="55">
        <v>0</v>
      </c>
      <c r="Y57" s="55">
        <v>0</v>
      </c>
      <c r="Z57" s="3"/>
      <c r="AA57" s="33"/>
      <c r="AB57" s="15"/>
      <c r="AC57" s="15"/>
      <c r="AD57" s="15">
        <v>2</v>
      </c>
      <c r="AE57" s="16" t="s">
        <v>48</v>
      </c>
      <c r="AF57" s="15">
        <v>0</v>
      </c>
      <c r="AG57" s="15">
        <v>0</v>
      </c>
      <c r="AZ57" s="60"/>
    </row>
    <row r="58" spans="1:58" x14ac:dyDescent="0.35">
      <c r="A58" s="3"/>
      <c r="B58" s="6"/>
      <c r="C58" s="5" t="s">
        <v>47</v>
      </c>
      <c r="D58" s="5">
        <v>2</v>
      </c>
      <c r="E58" s="12" t="s">
        <v>131</v>
      </c>
      <c r="F58" s="4"/>
      <c r="G58" s="18"/>
      <c r="H58" s="15"/>
      <c r="I58" s="15"/>
      <c r="J58" s="15"/>
      <c r="K58" s="16" t="s">
        <v>48</v>
      </c>
      <c r="L58" s="15"/>
      <c r="M58" s="15"/>
      <c r="N58" s="3"/>
      <c r="O58" s="17"/>
      <c r="P58" s="17"/>
      <c r="Q58" s="17"/>
      <c r="R58" s="17"/>
      <c r="S58" s="3"/>
      <c r="T58" s="15"/>
      <c r="U58" s="15"/>
      <c r="V58" s="15"/>
      <c r="W58" s="16" t="s">
        <v>48</v>
      </c>
      <c r="X58" s="15"/>
      <c r="Y58" s="15"/>
      <c r="Z58" s="3"/>
      <c r="AA58" s="33"/>
      <c r="AB58" s="15"/>
      <c r="AC58" s="15"/>
      <c r="AD58" s="15"/>
      <c r="AE58" s="16" t="s">
        <v>48</v>
      </c>
      <c r="AF58" s="15"/>
      <c r="AG58" s="15"/>
      <c r="AZ58" s="60"/>
      <c r="BB58" s="528" t="s">
        <v>370</v>
      </c>
      <c r="BC58" s="528"/>
      <c r="BD58" s="528"/>
      <c r="BE58" s="528"/>
      <c r="BF58" s="528"/>
    </row>
    <row r="59" spans="1:58" ht="16" thickBot="1" x14ac:dyDescent="0.4">
      <c r="A59" s="3"/>
      <c r="B59" s="6"/>
      <c r="C59" s="5" t="s">
        <v>47</v>
      </c>
      <c r="D59" s="5">
        <v>3</v>
      </c>
      <c r="E59" s="12" t="s">
        <v>132</v>
      </c>
      <c r="F59" s="4"/>
      <c r="G59" s="18"/>
      <c r="H59" s="15"/>
      <c r="I59" s="15"/>
      <c r="J59" s="15"/>
      <c r="K59" s="16" t="s">
        <v>48</v>
      </c>
      <c r="L59" s="15"/>
      <c r="M59" s="15"/>
      <c r="N59" s="3"/>
      <c r="O59" s="17"/>
      <c r="P59" s="17"/>
      <c r="Q59" s="17"/>
      <c r="R59" s="17"/>
      <c r="S59" s="3"/>
      <c r="T59" s="15"/>
      <c r="U59" s="15"/>
      <c r="V59" s="15"/>
      <c r="W59" s="16" t="s">
        <v>48</v>
      </c>
      <c r="X59" s="15"/>
      <c r="Y59" s="15"/>
      <c r="Z59" s="3"/>
      <c r="AA59" s="33"/>
      <c r="AB59" s="15"/>
      <c r="AC59" s="15"/>
      <c r="AD59" s="15"/>
      <c r="AE59" s="16" t="s">
        <v>48</v>
      </c>
      <c r="AF59" s="15"/>
      <c r="AG59" s="15"/>
      <c r="AZ59" s="60"/>
      <c r="BB59" t="s">
        <v>371</v>
      </c>
    </row>
    <row r="60" spans="1:58" ht="43.5" x14ac:dyDescent="0.35">
      <c r="A60" s="3"/>
      <c r="B60" s="6"/>
      <c r="C60" s="450" t="s">
        <v>47</v>
      </c>
      <c r="D60" s="450">
        <v>4</v>
      </c>
      <c r="E60" s="195" t="s">
        <v>133</v>
      </c>
      <c r="F60" s="4"/>
      <c r="G60" s="514"/>
      <c r="H60" s="515"/>
      <c r="I60" s="515"/>
      <c r="J60" s="515"/>
      <c r="K60" s="516" t="s">
        <v>48</v>
      </c>
      <c r="L60" s="515"/>
      <c r="M60" s="515"/>
      <c r="N60" s="175"/>
      <c r="O60" s="517"/>
      <c r="P60" s="517"/>
      <c r="Q60" s="517"/>
      <c r="R60" s="517"/>
      <c r="S60" s="175"/>
      <c r="T60" s="515"/>
      <c r="U60" s="515"/>
      <c r="V60" s="515"/>
      <c r="W60" s="516" t="s">
        <v>48</v>
      </c>
      <c r="X60" s="515"/>
      <c r="Y60" s="515"/>
      <c r="Z60" s="175"/>
      <c r="AA60" s="518"/>
      <c r="AB60" s="515"/>
      <c r="AC60" s="515"/>
      <c r="AD60" s="515"/>
      <c r="AE60" s="516" t="s">
        <v>48</v>
      </c>
      <c r="AF60" s="515"/>
      <c r="AG60" s="515"/>
      <c r="AZ60" s="60"/>
      <c r="BB60" s="132" t="s">
        <v>308</v>
      </c>
      <c r="BC60" s="71" t="s">
        <v>812</v>
      </c>
      <c r="BD60" s="561" t="s">
        <v>314</v>
      </c>
      <c r="BE60" s="564"/>
      <c r="BF60" s="83" t="s">
        <v>183</v>
      </c>
    </row>
    <row r="61" spans="1:58" x14ac:dyDescent="0.35">
      <c r="A61" s="3"/>
      <c r="B61" s="6"/>
      <c r="C61" s="5" t="s">
        <v>47</v>
      </c>
      <c r="D61" s="5">
        <v>5</v>
      </c>
      <c r="E61" s="12" t="s">
        <v>134</v>
      </c>
      <c r="F61" s="4"/>
      <c r="G61" s="18"/>
      <c r="H61" s="15"/>
      <c r="I61" s="15"/>
      <c r="J61" s="15"/>
      <c r="K61" s="16" t="s">
        <v>48</v>
      </c>
      <c r="L61" s="15"/>
      <c r="M61" s="15"/>
      <c r="N61" s="3"/>
      <c r="O61" s="17"/>
      <c r="P61" s="17"/>
      <c r="Q61" s="17"/>
      <c r="R61" s="17"/>
      <c r="S61" s="3"/>
      <c r="T61" s="15"/>
      <c r="U61" s="15"/>
      <c r="V61" s="15"/>
      <c r="W61" s="16" t="s">
        <v>48</v>
      </c>
      <c r="X61" s="15"/>
      <c r="Y61" s="15"/>
      <c r="Z61" s="3"/>
      <c r="AA61" s="33"/>
      <c r="AB61" s="15"/>
      <c r="AC61" s="15"/>
      <c r="AD61" s="15"/>
      <c r="AE61" s="16" t="s">
        <v>48</v>
      </c>
      <c r="AF61" s="15"/>
      <c r="AG61" s="15"/>
      <c r="AZ61" s="60"/>
      <c r="BB61" s="190" t="s">
        <v>28</v>
      </c>
      <c r="BC61" s="49">
        <v>10</v>
      </c>
      <c r="BD61" s="49">
        <v>20</v>
      </c>
      <c r="BE61" s="196" t="s">
        <v>310</v>
      </c>
      <c r="BF61" s="200">
        <f t="shared" ref="BF61:BF81" si="1">BC61*BD61</f>
        <v>200</v>
      </c>
    </row>
    <row r="62" spans="1:58" x14ac:dyDescent="0.35">
      <c r="AA62" s="32"/>
      <c r="AZ62" s="60"/>
      <c r="BB62" s="190" t="s">
        <v>78</v>
      </c>
      <c r="BC62" s="49">
        <v>10</v>
      </c>
      <c r="BD62" s="49">
        <v>10</v>
      </c>
      <c r="BE62" s="196" t="s">
        <v>310</v>
      </c>
      <c r="BF62" s="200">
        <f t="shared" si="1"/>
        <v>100</v>
      </c>
    </row>
    <row r="63" spans="1:58" x14ac:dyDescent="0.35">
      <c r="AZ63" s="60"/>
      <c r="BB63" s="190" t="s">
        <v>79</v>
      </c>
      <c r="BC63" s="49">
        <v>10</v>
      </c>
      <c r="BD63" s="12">
        <v>5</v>
      </c>
      <c r="BE63" s="196" t="s">
        <v>310</v>
      </c>
      <c r="BF63" s="200">
        <f t="shared" si="1"/>
        <v>50</v>
      </c>
    </row>
    <row r="64" spans="1:58" x14ac:dyDescent="0.35">
      <c r="AZ64" s="60"/>
      <c r="BB64" s="190" t="s">
        <v>80</v>
      </c>
      <c r="BC64" s="49">
        <v>10</v>
      </c>
      <c r="BD64" s="12">
        <v>3</v>
      </c>
      <c r="BE64" s="196" t="s">
        <v>310</v>
      </c>
      <c r="BF64" s="200">
        <f t="shared" si="1"/>
        <v>30</v>
      </c>
    </row>
    <row r="65" spans="1:58" x14ac:dyDescent="0.35">
      <c r="A65" s="39" t="s">
        <v>101</v>
      </c>
      <c r="B65" s="3" t="s">
        <v>102</v>
      </c>
      <c r="C65" s="4"/>
      <c r="D65" s="4"/>
      <c r="E65" s="4"/>
      <c r="F65" s="5"/>
      <c r="G65" s="5"/>
      <c r="H65" s="5"/>
      <c r="W65" s="32"/>
      <c r="AZ65" s="60"/>
      <c r="BB65" s="190" t="s">
        <v>127</v>
      </c>
      <c r="BC65" s="49">
        <v>10</v>
      </c>
      <c r="BD65" s="50">
        <v>2</v>
      </c>
      <c r="BE65" s="196" t="s">
        <v>310</v>
      </c>
      <c r="BF65" s="200">
        <f t="shared" si="1"/>
        <v>20</v>
      </c>
    </row>
    <row r="66" spans="1:58" x14ac:dyDescent="0.35">
      <c r="A66" s="39"/>
      <c r="B66" s="3" t="s">
        <v>31</v>
      </c>
      <c r="C66" s="4" t="s">
        <v>32</v>
      </c>
      <c r="D66" s="4"/>
      <c r="E66" s="4"/>
      <c r="G66" s="4"/>
      <c r="H66" s="5"/>
      <c r="W66" s="32"/>
      <c r="AZ66" s="60"/>
      <c r="BB66" s="190" t="s">
        <v>81</v>
      </c>
      <c r="BC66" s="50">
        <v>1</v>
      </c>
      <c r="BD66" s="50">
        <v>10</v>
      </c>
      <c r="BE66" s="196" t="s">
        <v>310</v>
      </c>
      <c r="BF66" s="200">
        <f t="shared" si="1"/>
        <v>10</v>
      </c>
    </row>
    <row r="67" spans="1:58" x14ac:dyDescent="0.35">
      <c r="A67" s="6"/>
      <c r="B67" s="40"/>
      <c r="C67" s="4" t="s">
        <v>74</v>
      </c>
      <c r="D67" s="4"/>
      <c r="E67" s="4"/>
      <c r="F67" s="5"/>
      <c r="G67" s="5"/>
      <c r="H67" s="5"/>
      <c r="AZ67" s="60"/>
      <c r="BB67" s="190" t="s">
        <v>82</v>
      </c>
      <c r="BC67" s="50">
        <v>1</v>
      </c>
      <c r="BD67" s="50">
        <v>5</v>
      </c>
      <c r="BE67" s="196" t="s">
        <v>310</v>
      </c>
      <c r="BF67" s="200">
        <f t="shared" si="1"/>
        <v>5</v>
      </c>
    </row>
    <row r="68" spans="1:58" x14ac:dyDescent="0.35">
      <c r="AA68" s="42" t="s">
        <v>103</v>
      </c>
      <c r="AB68" s="4"/>
      <c r="AC68" s="4"/>
      <c r="AD68" s="4"/>
      <c r="AE68" s="4"/>
      <c r="AF68" s="4"/>
      <c r="AG68" s="4"/>
      <c r="AH68" s="42" t="s">
        <v>37</v>
      </c>
      <c r="AI68" s="41"/>
      <c r="AZ68" s="60"/>
      <c r="BB68" s="190" t="s">
        <v>83</v>
      </c>
      <c r="BC68" s="50">
        <v>1</v>
      </c>
      <c r="BD68" s="50">
        <v>3</v>
      </c>
      <c r="BE68" s="196" t="s">
        <v>310</v>
      </c>
      <c r="BF68" s="200">
        <f t="shared" si="1"/>
        <v>3</v>
      </c>
    </row>
    <row r="69" spans="1:58" x14ac:dyDescent="0.35">
      <c r="C69" s="189" t="s">
        <v>47</v>
      </c>
      <c r="D69" s="48">
        <v>1</v>
      </c>
      <c r="E69" t="s">
        <v>105</v>
      </c>
      <c r="AA69" s="49"/>
      <c r="AB69" s="49"/>
      <c r="AC69" s="96">
        <v>6</v>
      </c>
      <c r="AD69" s="97" t="s">
        <v>48</v>
      </c>
      <c r="AE69" s="96">
        <v>0</v>
      </c>
      <c r="AF69" s="96">
        <v>0</v>
      </c>
      <c r="AH69" s="46" t="s">
        <v>92</v>
      </c>
      <c r="AI69" s="46" t="s">
        <v>93</v>
      </c>
      <c r="AZ69" s="60"/>
      <c r="BB69" s="190" t="s">
        <v>84</v>
      </c>
      <c r="BC69" s="50">
        <v>1</v>
      </c>
      <c r="BD69" s="50">
        <v>1</v>
      </c>
      <c r="BE69" s="196" t="s">
        <v>310</v>
      </c>
      <c r="BF69" s="200">
        <f t="shared" si="1"/>
        <v>1</v>
      </c>
    </row>
    <row r="70" spans="1:58" x14ac:dyDescent="0.35">
      <c r="C70" s="189" t="s">
        <v>47</v>
      </c>
      <c r="D70" s="48">
        <v>2</v>
      </c>
      <c r="E70" t="s">
        <v>106</v>
      </c>
      <c r="AA70" s="49"/>
      <c r="AB70" s="49"/>
      <c r="AC70" s="96">
        <v>3</v>
      </c>
      <c r="AD70" s="97" t="s">
        <v>48</v>
      </c>
      <c r="AE70" s="96">
        <v>0</v>
      </c>
      <c r="AF70" s="96">
        <v>0</v>
      </c>
      <c r="AH70" s="46" t="s">
        <v>92</v>
      </c>
      <c r="AI70" s="46" t="s">
        <v>93</v>
      </c>
      <c r="AZ70" s="60"/>
      <c r="BB70" s="190" t="s">
        <v>128</v>
      </c>
      <c r="BC70" s="50">
        <v>1</v>
      </c>
      <c r="BD70" s="50">
        <v>1</v>
      </c>
      <c r="BE70" s="196" t="s">
        <v>310</v>
      </c>
      <c r="BF70" s="200">
        <f t="shared" si="1"/>
        <v>1</v>
      </c>
    </row>
    <row r="71" spans="1:58" x14ac:dyDescent="0.35">
      <c r="C71" s="189" t="s">
        <v>47</v>
      </c>
      <c r="D71" s="48">
        <v>3</v>
      </c>
      <c r="E71" t="s">
        <v>107</v>
      </c>
      <c r="AA71" s="49"/>
      <c r="AB71" s="49"/>
      <c r="AC71" s="96"/>
      <c r="AD71" s="97" t="s">
        <v>48</v>
      </c>
      <c r="AE71" s="96"/>
      <c r="AF71" s="96"/>
      <c r="AH71" s="46"/>
      <c r="AI71" s="46"/>
      <c r="AZ71" s="60"/>
      <c r="BB71" s="190" t="s">
        <v>85</v>
      </c>
      <c r="BC71" s="50">
        <v>50</v>
      </c>
      <c r="BD71" s="50">
        <v>2</v>
      </c>
      <c r="BE71" s="196" t="s">
        <v>311</v>
      </c>
      <c r="BF71" s="200">
        <f t="shared" si="1"/>
        <v>100</v>
      </c>
    </row>
    <row r="72" spans="1:58" x14ac:dyDescent="0.35">
      <c r="C72" s="134"/>
      <c r="X72" s="11" t="s">
        <v>108</v>
      </c>
      <c r="AA72" s="50"/>
      <c r="AB72" s="50"/>
      <c r="AC72" s="95">
        <v>9</v>
      </c>
      <c r="AD72" s="47" t="s">
        <v>48</v>
      </c>
      <c r="AE72" s="95">
        <v>0</v>
      </c>
      <c r="AF72" s="95">
        <v>0</v>
      </c>
      <c r="AH72" s="46" t="s">
        <v>92</v>
      </c>
      <c r="AI72" s="36" t="s">
        <v>804</v>
      </c>
      <c r="AZ72" s="60"/>
      <c r="BB72" s="190" t="s">
        <v>86</v>
      </c>
      <c r="BC72" s="50">
        <v>50</v>
      </c>
      <c r="BD72" s="50">
        <v>5</v>
      </c>
      <c r="BE72" s="196" t="s">
        <v>311</v>
      </c>
      <c r="BF72" s="200">
        <f t="shared" si="1"/>
        <v>250</v>
      </c>
    </row>
    <row r="73" spans="1:58" x14ac:dyDescent="0.35">
      <c r="C73" s="48" t="s">
        <v>47</v>
      </c>
      <c r="D73" s="48">
        <v>4</v>
      </c>
      <c r="E73" t="s">
        <v>109</v>
      </c>
      <c r="AA73" s="49"/>
      <c r="AB73" s="49"/>
      <c r="AC73" s="96">
        <v>3</v>
      </c>
      <c r="AD73" s="97" t="s">
        <v>48</v>
      </c>
      <c r="AE73" s="96">
        <v>0</v>
      </c>
      <c r="AF73" s="96">
        <v>0</v>
      </c>
      <c r="AH73" s="46" t="s">
        <v>92</v>
      </c>
      <c r="AI73" s="46" t="s">
        <v>93</v>
      </c>
      <c r="AZ73" s="60"/>
      <c r="BB73" s="190" t="s">
        <v>87</v>
      </c>
      <c r="BC73" s="50">
        <v>30</v>
      </c>
      <c r="BD73" s="50">
        <v>4</v>
      </c>
      <c r="BE73" s="196" t="s">
        <v>311</v>
      </c>
      <c r="BF73" s="200">
        <f t="shared" si="1"/>
        <v>120</v>
      </c>
    </row>
    <row r="74" spans="1:58" x14ac:dyDescent="0.35">
      <c r="C74" s="19"/>
      <c r="D74" s="19"/>
      <c r="AZ74" s="60"/>
      <c r="BB74" s="190" t="s">
        <v>88</v>
      </c>
      <c r="BC74" s="50">
        <v>50</v>
      </c>
      <c r="BD74" s="50">
        <v>6</v>
      </c>
      <c r="BE74" s="196" t="s">
        <v>311</v>
      </c>
      <c r="BF74" s="200">
        <f t="shared" si="1"/>
        <v>300</v>
      </c>
    </row>
    <row r="75" spans="1:58" x14ac:dyDescent="0.35">
      <c r="AZ75" s="60"/>
      <c r="BB75" s="190" t="s">
        <v>89</v>
      </c>
      <c r="BC75" s="50">
        <v>50</v>
      </c>
      <c r="BD75" s="50">
        <v>3</v>
      </c>
      <c r="BE75" s="196" t="s">
        <v>311</v>
      </c>
      <c r="BF75" s="200">
        <f t="shared" si="1"/>
        <v>150</v>
      </c>
    </row>
    <row r="76" spans="1:58" x14ac:dyDescent="0.35">
      <c r="A76" s="39" t="s">
        <v>110</v>
      </c>
      <c r="B76" s="7" t="s">
        <v>111</v>
      </c>
      <c r="C76" s="13"/>
      <c r="D76" s="13"/>
      <c r="E76" s="13"/>
      <c r="F76" s="45"/>
      <c r="G76" s="45"/>
      <c r="H76" s="45"/>
      <c r="I76" s="45"/>
      <c r="J76" s="13"/>
      <c r="K76" s="13"/>
      <c r="L76" s="13"/>
      <c r="M76" s="13"/>
      <c r="N76" s="13"/>
      <c r="O76" s="45"/>
      <c r="AZ76" s="60"/>
      <c r="BB76" s="190" t="s">
        <v>325</v>
      </c>
      <c r="BC76" s="196">
        <v>8</v>
      </c>
      <c r="BD76" s="196">
        <v>5</v>
      </c>
      <c r="BE76" s="196" t="s">
        <v>312</v>
      </c>
      <c r="BF76" s="200">
        <f t="shared" si="1"/>
        <v>40</v>
      </c>
    </row>
    <row r="77" spans="1:58" x14ac:dyDescent="0.35">
      <c r="A77" s="3"/>
      <c r="B77" s="10"/>
      <c r="C77" s="7" t="s">
        <v>31</v>
      </c>
      <c r="E77" s="13" t="s">
        <v>32</v>
      </c>
      <c r="F77" s="13"/>
      <c r="G77" s="45"/>
      <c r="H77" s="45"/>
      <c r="I77" s="45"/>
      <c r="J77" s="45"/>
      <c r="K77" s="13"/>
      <c r="L77" s="13"/>
      <c r="M77" s="13"/>
      <c r="N77" s="13"/>
      <c r="O77" s="13"/>
      <c r="P77" s="45"/>
      <c r="AZ77" s="60"/>
      <c r="BB77" s="190" t="s">
        <v>90</v>
      </c>
      <c r="BC77" s="196">
        <v>1</v>
      </c>
      <c r="BD77" s="196">
        <v>30</v>
      </c>
      <c r="BE77" s="196" t="s">
        <v>313</v>
      </c>
      <c r="BF77" s="200">
        <f t="shared" si="1"/>
        <v>30</v>
      </c>
    </row>
    <row r="78" spans="1:58" x14ac:dyDescent="0.35">
      <c r="A78" s="3"/>
      <c r="B78" s="43"/>
      <c r="C78" s="44"/>
      <c r="D78" s="4" t="s">
        <v>74</v>
      </c>
      <c r="E78" s="13"/>
      <c r="F78" s="13"/>
      <c r="G78" s="45"/>
      <c r="H78" s="45"/>
      <c r="I78" s="45"/>
      <c r="J78" s="45"/>
      <c r="K78" s="13"/>
      <c r="L78" s="13"/>
      <c r="M78" s="13"/>
      <c r="N78" s="13"/>
      <c r="O78" s="45"/>
      <c r="P78" s="45"/>
      <c r="AZ78" s="60"/>
      <c r="BB78" s="190" t="s">
        <v>91</v>
      </c>
      <c r="BC78" s="196">
        <v>10</v>
      </c>
      <c r="BD78" s="196">
        <v>5</v>
      </c>
      <c r="BE78" s="196" t="s">
        <v>312</v>
      </c>
      <c r="BF78" s="200">
        <f t="shared" si="1"/>
        <v>50</v>
      </c>
    </row>
    <row r="79" spans="1:58" x14ac:dyDescent="0.35">
      <c r="AZ79" s="60"/>
      <c r="BB79" s="190" t="s">
        <v>324</v>
      </c>
      <c r="BC79" s="196">
        <v>10</v>
      </c>
      <c r="BD79" s="196">
        <v>1</v>
      </c>
      <c r="BE79" s="196" t="s">
        <v>312</v>
      </c>
      <c r="BF79" s="200">
        <f t="shared" si="1"/>
        <v>10</v>
      </c>
    </row>
    <row r="80" spans="1:58" x14ac:dyDescent="0.35">
      <c r="A80" s="19"/>
      <c r="C80" s="43"/>
      <c r="D80" s="44"/>
      <c r="E80" s="13"/>
      <c r="F80" s="13"/>
      <c r="G80" s="13"/>
      <c r="AC80" s="42" t="s">
        <v>103</v>
      </c>
      <c r="AD80" s="4"/>
      <c r="AE80" s="4"/>
      <c r="AF80" s="4"/>
      <c r="AG80" s="4"/>
      <c r="AH80" s="4"/>
      <c r="AI80" s="4"/>
      <c r="AJ80" s="42" t="s">
        <v>37</v>
      </c>
      <c r="AZ80" s="60"/>
      <c r="BB80" s="190" t="s">
        <v>323</v>
      </c>
      <c r="BC80" s="196">
        <v>5</v>
      </c>
      <c r="BD80" s="196">
        <v>1</v>
      </c>
      <c r="BE80" s="196" t="s">
        <v>312</v>
      </c>
      <c r="BF80" s="200">
        <f t="shared" si="1"/>
        <v>5</v>
      </c>
    </row>
    <row r="81" spans="1:61" ht="16" thickBot="1" x14ac:dyDescent="0.4">
      <c r="C81" s="45" t="s">
        <v>47</v>
      </c>
      <c r="D81" s="45" t="s">
        <v>112</v>
      </c>
      <c r="E81" s="13" t="s">
        <v>113</v>
      </c>
      <c r="G81" s="13"/>
      <c r="AC81" s="46"/>
      <c r="AD81" s="46"/>
      <c r="AE81" s="46"/>
      <c r="AF81" s="47" t="s">
        <v>48</v>
      </c>
      <c r="AG81" s="46"/>
      <c r="AH81" s="46"/>
      <c r="AJ81" s="46"/>
      <c r="AK81" s="46"/>
      <c r="AZ81" s="60"/>
      <c r="BB81" s="191" t="s">
        <v>98</v>
      </c>
      <c r="BC81" s="192">
        <v>1</v>
      </c>
      <c r="BD81" s="192">
        <v>2</v>
      </c>
      <c r="BE81" s="197" t="s">
        <v>312</v>
      </c>
      <c r="BF81" s="201">
        <f t="shared" si="1"/>
        <v>2</v>
      </c>
    </row>
    <row r="82" spans="1:61" ht="16" thickBot="1" x14ac:dyDescent="0.4">
      <c r="C82" s="45" t="s">
        <v>47</v>
      </c>
      <c r="D82" s="45" t="s">
        <v>114</v>
      </c>
      <c r="E82" s="13" t="s">
        <v>115</v>
      </c>
      <c r="G82" s="13"/>
      <c r="AC82" s="46"/>
      <c r="AD82" s="46"/>
      <c r="AE82" s="46"/>
      <c r="AF82" s="47" t="s">
        <v>48</v>
      </c>
      <c r="AG82" s="46"/>
      <c r="AH82" s="46"/>
      <c r="AJ82" s="46"/>
      <c r="AK82" s="46"/>
      <c r="AZ82" s="60"/>
      <c r="BB82" s="565" t="s">
        <v>372</v>
      </c>
      <c r="BC82" s="566"/>
      <c r="BD82" s="566"/>
      <c r="BE82" s="567"/>
      <c r="BF82" s="198">
        <f>SUM(BF61:BF81)</f>
        <v>1477</v>
      </c>
    </row>
    <row r="83" spans="1:61" x14ac:dyDescent="0.35">
      <c r="C83" s="45" t="s">
        <v>47</v>
      </c>
      <c r="D83" s="45">
        <v>2</v>
      </c>
      <c r="E83" s="13" t="s">
        <v>116</v>
      </c>
      <c r="G83" s="13"/>
      <c r="AC83" s="46"/>
      <c r="AD83" s="46"/>
      <c r="AE83" s="46"/>
      <c r="AF83" s="47" t="s">
        <v>48</v>
      </c>
      <c r="AG83" s="46"/>
      <c r="AH83" s="46"/>
      <c r="AJ83" s="46"/>
      <c r="AK83" s="46"/>
      <c r="AZ83" s="60"/>
      <c r="BB83" s="3"/>
      <c r="BC83" s="3"/>
      <c r="BD83" s="3"/>
      <c r="BE83" s="3"/>
    </row>
    <row r="84" spans="1:61" x14ac:dyDescent="0.35">
      <c r="C84" s="45" t="s">
        <v>47</v>
      </c>
      <c r="D84" s="45">
        <v>3</v>
      </c>
      <c r="E84" s="13" t="s">
        <v>117</v>
      </c>
      <c r="G84" s="13"/>
      <c r="AC84" s="46"/>
      <c r="AD84" s="46"/>
      <c r="AE84" s="98">
        <v>3</v>
      </c>
      <c r="AF84" s="97" t="s">
        <v>48</v>
      </c>
      <c r="AG84" s="98">
        <v>0</v>
      </c>
      <c r="AH84" s="98">
        <v>0</v>
      </c>
      <c r="AJ84" s="46" t="s">
        <v>92</v>
      </c>
      <c r="AK84" s="46" t="s">
        <v>93</v>
      </c>
      <c r="AZ84" s="60"/>
      <c r="BA84" s="3"/>
      <c r="BB84" s="3"/>
      <c r="BC84" s="3"/>
      <c r="BD84" s="3"/>
      <c r="BE84" s="3"/>
    </row>
    <row r="85" spans="1:61" x14ac:dyDescent="0.35">
      <c r="C85" s="45" t="s">
        <v>47</v>
      </c>
      <c r="D85" s="45">
        <v>4</v>
      </c>
      <c r="E85" s="13" t="s">
        <v>118</v>
      </c>
      <c r="G85" s="13"/>
      <c r="AC85" s="46"/>
      <c r="AD85" s="46"/>
      <c r="AE85" s="46"/>
      <c r="AF85" s="47" t="s">
        <v>48</v>
      </c>
      <c r="AG85" s="46"/>
      <c r="AH85" s="46"/>
      <c r="AJ85" s="46"/>
      <c r="AK85" s="46"/>
      <c r="AZ85" s="60"/>
      <c r="BA85" s="3"/>
      <c r="BE85" s="3"/>
    </row>
    <row r="86" spans="1:61" x14ac:dyDescent="0.35">
      <c r="C86" s="45" t="s">
        <v>47</v>
      </c>
      <c r="D86" s="45" t="s">
        <v>119</v>
      </c>
      <c r="E86" s="13" t="s">
        <v>120</v>
      </c>
      <c r="G86" s="13"/>
      <c r="AC86" s="46"/>
      <c r="AD86" s="46"/>
      <c r="AE86" s="98">
        <v>6</v>
      </c>
      <c r="AF86" s="97" t="s">
        <v>48</v>
      </c>
      <c r="AG86" s="98">
        <v>0</v>
      </c>
      <c r="AH86" s="98">
        <v>0</v>
      </c>
      <c r="AJ86" s="46" t="s">
        <v>92</v>
      </c>
      <c r="AK86" s="46" t="s">
        <v>93</v>
      </c>
      <c r="AW86" s="3"/>
      <c r="AX86" s="3"/>
      <c r="AY86" s="3"/>
      <c r="AZ86" s="60"/>
      <c r="BB86" s="528" t="s">
        <v>373</v>
      </c>
      <c r="BC86" s="528"/>
      <c r="BE86" s="3"/>
    </row>
    <row r="87" spans="1:61" ht="16" thickBot="1" x14ac:dyDescent="0.4">
      <c r="C87" s="45" t="s">
        <v>47</v>
      </c>
      <c r="D87" s="45" t="s">
        <v>121</v>
      </c>
      <c r="E87" s="13" t="s">
        <v>122</v>
      </c>
      <c r="G87" s="13"/>
      <c r="AC87" s="46"/>
      <c r="AD87" s="46"/>
      <c r="AE87" s="46"/>
      <c r="AF87" s="47" t="s">
        <v>48</v>
      </c>
      <c r="AG87" s="46"/>
      <c r="AH87" s="46"/>
      <c r="AJ87" s="46"/>
      <c r="AK87" s="46"/>
      <c r="AW87" s="31"/>
      <c r="AX87" s="31"/>
      <c r="AY87" s="41"/>
      <c r="AZ87" s="60"/>
      <c r="BB87" t="s">
        <v>374</v>
      </c>
      <c r="BE87" s="3"/>
    </row>
    <row r="88" spans="1:61" ht="30" customHeight="1" x14ac:dyDescent="0.35">
      <c r="C88" s="45" t="s">
        <v>47</v>
      </c>
      <c r="D88" s="45">
        <v>6</v>
      </c>
      <c r="E88" s="13" t="s">
        <v>123</v>
      </c>
      <c r="G88" s="13"/>
      <c r="AC88" s="46"/>
      <c r="AD88" s="46"/>
      <c r="AE88" s="46"/>
      <c r="AF88" s="47" t="s">
        <v>48</v>
      </c>
      <c r="AG88" s="46"/>
      <c r="AH88" s="46"/>
      <c r="AJ88" s="46"/>
      <c r="AK88" s="46"/>
      <c r="AZ88" s="60"/>
      <c r="BB88" s="557" t="s">
        <v>379</v>
      </c>
      <c r="BC88" s="559"/>
      <c r="BD88" s="559"/>
      <c r="BE88" s="559"/>
      <c r="BF88" s="559"/>
      <c r="BG88" s="560" t="s">
        <v>375</v>
      </c>
      <c r="BH88" s="560"/>
      <c r="BI88" s="220" t="s">
        <v>376</v>
      </c>
    </row>
    <row r="89" spans="1:61" x14ac:dyDescent="0.35">
      <c r="C89" s="45"/>
      <c r="D89" s="45"/>
      <c r="E89" s="13"/>
      <c r="AA89" s="11" t="s">
        <v>126</v>
      </c>
      <c r="AC89" s="46"/>
      <c r="AD89" s="46"/>
      <c r="AE89" s="46">
        <v>9</v>
      </c>
      <c r="AF89" s="47" t="s">
        <v>48</v>
      </c>
      <c r="AG89" s="46">
        <v>0</v>
      </c>
      <c r="AH89" s="46">
        <v>0</v>
      </c>
      <c r="AJ89" s="46" t="s">
        <v>92</v>
      </c>
      <c r="AK89" s="46" t="s">
        <v>93</v>
      </c>
      <c r="AV89" s="3"/>
      <c r="AZ89" s="60"/>
      <c r="BB89" s="221" t="s">
        <v>113</v>
      </c>
      <c r="BC89" s="127"/>
      <c r="BD89" s="127"/>
      <c r="BE89" s="127"/>
      <c r="BF89" s="127"/>
      <c r="BG89" s="193"/>
      <c r="BH89" s="196"/>
      <c r="BI89" s="194"/>
    </row>
    <row r="90" spans="1:61" x14ac:dyDescent="0.35">
      <c r="C90" s="45"/>
      <c r="D90" s="45"/>
      <c r="E90" s="13"/>
      <c r="G90" s="13"/>
      <c r="AC90" s="13"/>
      <c r="AD90" s="13"/>
      <c r="AE90" s="13"/>
      <c r="AF90" s="13"/>
      <c r="AG90" s="13"/>
      <c r="AH90" s="13"/>
      <c r="AJ90" s="13"/>
      <c r="AK90" s="13"/>
      <c r="AV90" s="31"/>
      <c r="AZ90" s="60"/>
      <c r="BB90" s="224" t="s">
        <v>115</v>
      </c>
      <c r="BC90" s="223"/>
      <c r="BD90" s="223"/>
      <c r="BE90" s="223"/>
      <c r="BF90" s="223"/>
      <c r="BG90" s="193"/>
      <c r="BH90" s="196"/>
      <c r="BI90" s="194"/>
    </row>
    <row r="91" spans="1:61" x14ac:dyDescent="0.35">
      <c r="AZ91" s="60"/>
      <c r="BB91" s="222" t="s">
        <v>116</v>
      </c>
      <c r="BG91" s="195"/>
      <c r="BH91" s="196"/>
      <c r="BI91" s="194"/>
    </row>
    <row r="92" spans="1:61" x14ac:dyDescent="0.35">
      <c r="A92" s="9" t="s">
        <v>356</v>
      </c>
      <c r="B92" s="218" t="s">
        <v>357</v>
      </c>
      <c r="C92" s="4"/>
      <c r="D92" s="4"/>
      <c r="E92" s="4"/>
      <c r="F92" s="4"/>
      <c r="G92" s="4"/>
      <c r="H92" s="4"/>
      <c r="I92" s="4"/>
      <c r="J92" s="4"/>
      <c r="K92" s="4"/>
      <c r="AZ92" s="60"/>
      <c r="BB92" s="224" t="s">
        <v>117</v>
      </c>
      <c r="BC92" s="177"/>
      <c r="BD92" s="223"/>
      <c r="BE92" s="223"/>
      <c r="BF92" s="223"/>
      <c r="BG92" s="196">
        <v>3</v>
      </c>
      <c r="BH92" s="196" t="s">
        <v>378</v>
      </c>
      <c r="BI92" s="194">
        <v>3</v>
      </c>
    </row>
    <row r="93" spans="1:61" x14ac:dyDescent="0.35">
      <c r="A93" s="6"/>
      <c r="B93" s="4"/>
      <c r="C93" s="4" t="s">
        <v>149</v>
      </c>
      <c r="D93" s="4"/>
      <c r="E93" s="4"/>
      <c r="F93" s="4"/>
      <c r="G93" s="4"/>
      <c r="H93" s="4"/>
      <c r="I93" s="4"/>
      <c r="J93" s="4"/>
      <c r="K93" s="4"/>
      <c r="AZ93" s="60"/>
      <c r="BA93" s="3"/>
      <c r="BB93" s="222" t="s">
        <v>118</v>
      </c>
      <c r="BC93" s="3"/>
      <c r="BG93" s="196"/>
      <c r="BH93" s="196"/>
      <c r="BI93" s="194"/>
    </row>
    <row r="94" spans="1:61" x14ac:dyDescent="0.35">
      <c r="A94" s="6"/>
      <c r="B94" s="40"/>
      <c r="C94" s="5" t="s">
        <v>47</v>
      </c>
      <c r="D94" s="5">
        <v>1</v>
      </c>
      <c r="E94" s="4" t="s">
        <v>802</v>
      </c>
      <c r="F94" s="4"/>
      <c r="G94" s="4"/>
      <c r="H94" s="4"/>
      <c r="I94" s="4"/>
      <c r="J94" s="5"/>
      <c r="K94" s="4"/>
      <c r="AZ94" s="60"/>
      <c r="BA94" s="3"/>
      <c r="BB94" s="224" t="s">
        <v>120</v>
      </c>
      <c r="BC94" s="177"/>
      <c r="BD94" s="223"/>
      <c r="BE94" s="223"/>
      <c r="BF94" s="223"/>
      <c r="BG94" s="196">
        <v>6</v>
      </c>
      <c r="BH94" s="196" t="s">
        <v>378</v>
      </c>
      <c r="BI94" s="194">
        <v>6</v>
      </c>
    </row>
    <row r="95" spans="1:61" x14ac:dyDescent="0.35">
      <c r="A95" s="6"/>
      <c r="B95" s="40"/>
      <c r="C95" s="5" t="s">
        <v>47</v>
      </c>
      <c r="D95" s="5">
        <v>2</v>
      </c>
      <c r="E95" s="4" t="s">
        <v>803</v>
      </c>
      <c r="F95" s="4"/>
      <c r="G95" s="4"/>
      <c r="H95" s="4"/>
      <c r="I95" s="4"/>
      <c r="J95" s="5"/>
      <c r="K95" s="4"/>
      <c r="AW95" s="3"/>
      <c r="AX95" s="3"/>
      <c r="AY95" s="3"/>
      <c r="AZ95" s="60"/>
      <c r="BA95" s="3"/>
      <c r="BB95" s="222" t="s">
        <v>122</v>
      </c>
      <c r="BC95" s="3"/>
      <c r="BG95" s="196"/>
      <c r="BH95" s="196"/>
      <c r="BI95" s="194"/>
    </row>
    <row r="96" spans="1:61" x14ac:dyDescent="0.35">
      <c r="AW96" s="3"/>
      <c r="AX96" s="3"/>
      <c r="AY96" s="3"/>
      <c r="AZ96" s="60"/>
      <c r="BA96" s="3"/>
      <c r="BB96" s="224" t="s">
        <v>123</v>
      </c>
      <c r="BC96" s="177"/>
      <c r="BD96" s="223"/>
      <c r="BE96" s="223"/>
      <c r="BF96" s="223"/>
      <c r="BG96" s="196"/>
      <c r="BH96" s="196"/>
      <c r="BI96" s="194"/>
    </row>
    <row r="97" spans="1:63" ht="16" thickBot="1" x14ac:dyDescent="0.4">
      <c r="AW97" s="3"/>
      <c r="AX97" s="3"/>
      <c r="AY97" s="3"/>
      <c r="AZ97" s="60"/>
      <c r="BA97" s="3"/>
      <c r="BB97" s="225"/>
      <c r="BC97" s="226"/>
      <c r="BD97" s="227"/>
      <c r="BE97" s="234"/>
      <c r="BF97" s="258" t="s">
        <v>377</v>
      </c>
      <c r="BG97" s="197"/>
      <c r="BH97" s="197"/>
      <c r="BI97" s="156">
        <v>9</v>
      </c>
    </row>
    <row r="98" spans="1:63" x14ac:dyDescent="0.35">
      <c r="A98" s="1" t="s">
        <v>272</v>
      </c>
      <c r="B98" s="2" t="s">
        <v>273</v>
      </c>
      <c r="C98" s="3"/>
      <c r="D98" s="3"/>
      <c r="E98" s="3"/>
      <c r="F98" s="3"/>
      <c r="G98" s="3"/>
      <c r="H98" s="3"/>
      <c r="I98" s="3"/>
      <c r="J98" s="3"/>
      <c r="K98" s="3"/>
      <c r="L98" s="3"/>
      <c r="M98" s="3"/>
      <c r="N98" s="3"/>
      <c r="O98" s="3"/>
      <c r="P98" s="3"/>
      <c r="Q98" s="3"/>
      <c r="R98" s="3"/>
      <c r="S98" s="3"/>
      <c r="T98" s="3"/>
      <c r="U98" s="3"/>
      <c r="V98" s="3"/>
      <c r="W98" s="3"/>
      <c r="X98" s="3"/>
      <c r="Y98" s="1"/>
      <c r="Z98" s="3"/>
      <c r="AA98" s="3"/>
      <c r="AB98" s="3"/>
      <c r="AC98" s="3"/>
      <c r="AD98" s="3"/>
      <c r="AE98" s="3"/>
      <c r="AF98" s="13"/>
      <c r="AG98" s="3"/>
      <c r="AH98" s="3"/>
      <c r="AI98" s="3"/>
      <c r="AJ98" s="3"/>
      <c r="AK98" s="3"/>
      <c r="AL98" s="3"/>
      <c r="AM98" s="3"/>
      <c r="AN98" s="3"/>
      <c r="AO98" s="3"/>
      <c r="AP98" s="3"/>
      <c r="AQ98" s="3"/>
      <c r="AR98" s="3"/>
      <c r="AS98" s="3"/>
      <c r="AT98" s="3"/>
      <c r="AU98" s="3"/>
      <c r="AV98" s="3"/>
      <c r="AW98" s="3"/>
      <c r="AX98" s="3"/>
      <c r="AY98" s="3"/>
      <c r="AZ98" s="60"/>
      <c r="BA98" s="3"/>
      <c r="BB98" s="3"/>
      <c r="BC98" s="3"/>
    </row>
    <row r="99" spans="1:63" x14ac:dyDescent="0.35">
      <c r="A99" s="3"/>
      <c r="B99" s="3" t="s">
        <v>31</v>
      </c>
      <c r="C99" s="4"/>
      <c r="D99" s="4"/>
      <c r="E99" s="4"/>
      <c r="F99" s="4" t="s">
        <v>274</v>
      </c>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4"/>
      <c r="AP99" s="4"/>
      <c r="AQ99" s="4"/>
      <c r="AR99" s="4"/>
      <c r="AS99" s="4"/>
      <c r="AT99" s="4"/>
      <c r="AU99" s="4"/>
      <c r="AV99" s="3"/>
      <c r="AW99" s="3"/>
      <c r="AX99" s="3"/>
      <c r="AY99" s="3"/>
      <c r="AZ99" s="60"/>
      <c r="BA99" s="3"/>
      <c r="BB99" s="3"/>
      <c r="BC99" s="3"/>
    </row>
    <row r="100" spans="1:63" x14ac:dyDescent="0.35">
      <c r="A100" s="3"/>
      <c r="B100" s="6"/>
      <c r="C100" s="4" t="s">
        <v>149</v>
      </c>
      <c r="D100" s="4"/>
      <c r="E100" s="4"/>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4"/>
      <c r="AG100" s="4"/>
      <c r="AH100" s="4"/>
      <c r="AI100" s="4"/>
      <c r="AJ100" s="4"/>
      <c r="AK100" s="9" t="s">
        <v>41</v>
      </c>
      <c r="AL100" s="4"/>
      <c r="AM100" s="31"/>
      <c r="AN100" s="31"/>
      <c r="AO100" s="31"/>
      <c r="AP100" s="3"/>
      <c r="AQ100" s="3"/>
      <c r="AR100" s="9" t="s">
        <v>37</v>
      </c>
      <c r="AU100" s="3"/>
      <c r="AV100" s="3"/>
      <c r="AW100" s="3"/>
      <c r="AX100" s="3"/>
      <c r="AY100" s="3"/>
      <c r="AZ100" s="60"/>
      <c r="BA100" s="3"/>
      <c r="BB100" s="3"/>
      <c r="BC100" s="3"/>
    </row>
    <row r="101" spans="1:63" x14ac:dyDescent="0.35">
      <c r="A101" s="3"/>
      <c r="B101" s="6"/>
      <c r="C101" s="5" t="s">
        <v>47</v>
      </c>
      <c r="D101" s="4">
        <v>1</v>
      </c>
      <c r="E101" s="4" t="s">
        <v>275</v>
      </c>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18"/>
      <c r="AG101" s="18"/>
      <c r="AH101" s="98">
        <v>6</v>
      </c>
      <c r="AI101" s="97" t="s">
        <v>48</v>
      </c>
      <c r="AJ101" s="98">
        <v>0</v>
      </c>
      <c r="AK101" s="98">
        <v>0</v>
      </c>
      <c r="AL101" s="4"/>
      <c r="AM101" s="31"/>
      <c r="AN101" s="31"/>
      <c r="AO101" s="4"/>
      <c r="AP101" s="18" t="s">
        <v>92</v>
      </c>
      <c r="AQ101" s="18" t="s">
        <v>93</v>
      </c>
      <c r="AR101" s="3"/>
      <c r="AS101" s="3"/>
      <c r="AT101" s="3"/>
      <c r="AU101" s="3"/>
      <c r="AV101" s="3"/>
      <c r="AW101" s="3"/>
      <c r="AX101" s="3"/>
      <c r="AY101" s="3"/>
      <c r="AZ101" s="60"/>
      <c r="BA101" s="3"/>
      <c r="BB101" s="528" t="s">
        <v>418</v>
      </c>
      <c r="BC101" s="527"/>
      <c r="BD101" s="528"/>
      <c r="BE101" s="528"/>
      <c r="BF101" s="528"/>
      <c r="BG101" s="528"/>
      <c r="BH101" s="528"/>
    </row>
    <row r="102" spans="1:63" ht="16" thickBot="1" x14ac:dyDescent="0.4">
      <c r="A102" s="3"/>
      <c r="B102" s="6"/>
      <c r="C102" s="5" t="s">
        <v>47</v>
      </c>
      <c r="D102" s="4">
        <v>2</v>
      </c>
      <c r="E102" s="4" t="s">
        <v>276</v>
      </c>
      <c r="F102" s="3"/>
      <c r="G102" s="3"/>
      <c r="H102" s="3"/>
      <c r="I102" s="3"/>
      <c r="J102" s="3"/>
      <c r="K102" s="3"/>
      <c r="L102" s="3"/>
      <c r="M102" s="3"/>
      <c r="N102" s="3"/>
      <c r="O102" s="3"/>
      <c r="P102" s="3"/>
      <c r="Q102" s="3"/>
      <c r="R102" s="3"/>
      <c r="S102" s="3"/>
      <c r="T102" s="3"/>
      <c r="U102" s="3"/>
      <c r="V102" s="100" t="s">
        <v>151</v>
      </c>
      <c r="W102" s="100" t="s">
        <v>277</v>
      </c>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Z102" s="60"/>
      <c r="BA102" s="3"/>
      <c r="BB102" t="s">
        <v>700</v>
      </c>
    </row>
    <row r="103" spans="1:63" ht="43.5" x14ac:dyDescent="0.35">
      <c r="A103" s="3"/>
      <c r="B103" s="6"/>
      <c r="C103" s="5" t="s">
        <v>47</v>
      </c>
      <c r="D103" s="4">
        <v>3</v>
      </c>
      <c r="E103" s="4" t="s">
        <v>278</v>
      </c>
      <c r="F103" s="3"/>
      <c r="G103" s="3"/>
      <c r="H103" s="3"/>
      <c r="I103" s="3"/>
      <c r="J103" s="3"/>
      <c r="K103" s="3"/>
      <c r="L103" s="3"/>
      <c r="M103" s="3"/>
      <c r="N103" s="3"/>
      <c r="O103" s="3"/>
      <c r="P103" s="3"/>
      <c r="Q103" s="3"/>
      <c r="R103" s="3"/>
      <c r="S103" s="3"/>
      <c r="T103" s="3"/>
      <c r="U103" s="3"/>
      <c r="V103" s="100" t="s">
        <v>151</v>
      </c>
      <c r="W103" s="100" t="s">
        <v>277</v>
      </c>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Z103" s="60"/>
      <c r="BA103" s="3"/>
      <c r="BB103" s="557" t="s">
        <v>308</v>
      </c>
      <c r="BC103" s="71" t="s">
        <v>406</v>
      </c>
      <c r="BD103" s="71" t="s">
        <v>819</v>
      </c>
      <c r="BE103" s="83" t="s">
        <v>659</v>
      </c>
    </row>
    <row r="104" spans="1:63" ht="16" thickBot="1" x14ac:dyDescent="0.4">
      <c r="A104" s="3"/>
      <c r="B104" s="6"/>
      <c r="C104" s="5" t="s">
        <v>47</v>
      </c>
      <c r="D104" s="4">
        <v>4</v>
      </c>
      <c r="E104" s="4" t="s">
        <v>279</v>
      </c>
      <c r="F104" s="3"/>
      <c r="G104" s="3"/>
      <c r="H104" s="3"/>
      <c r="I104" s="3"/>
      <c r="J104" s="3"/>
      <c r="K104" s="3"/>
      <c r="L104" s="3"/>
      <c r="M104" s="3"/>
      <c r="N104" s="3"/>
      <c r="O104" s="3"/>
      <c r="P104" s="3"/>
      <c r="Q104" s="3"/>
      <c r="R104" s="3"/>
      <c r="S104" s="3"/>
      <c r="T104" s="3"/>
      <c r="U104" s="3"/>
      <c r="V104" s="100" t="s">
        <v>151</v>
      </c>
      <c r="W104" s="100" t="s">
        <v>277</v>
      </c>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Z104" s="60"/>
      <c r="BA104" s="3"/>
      <c r="BB104" s="558"/>
      <c r="BC104" s="253">
        <v>1477</v>
      </c>
      <c r="BD104" s="89">
        <v>9</v>
      </c>
      <c r="BE104" s="254">
        <f>BC104/9</f>
        <v>164.11111111111111</v>
      </c>
    </row>
    <row r="105" spans="1:63" x14ac:dyDescent="0.35">
      <c r="A105" s="3"/>
      <c r="B105" s="6"/>
      <c r="C105" s="5"/>
      <c r="D105" s="4"/>
      <c r="E105" s="4"/>
      <c r="F105" s="3"/>
      <c r="G105" s="3"/>
      <c r="H105" s="3"/>
      <c r="I105" s="3"/>
      <c r="J105" s="3"/>
      <c r="K105" s="3"/>
      <c r="L105" s="3"/>
      <c r="M105" s="3"/>
      <c r="N105" s="3"/>
      <c r="O105" s="3"/>
      <c r="P105" s="3"/>
      <c r="Q105" s="3"/>
      <c r="R105" s="3"/>
      <c r="S105" s="3"/>
      <c r="T105" s="3"/>
      <c r="U105" s="3"/>
      <c r="V105" s="100"/>
      <c r="W105" s="100"/>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Z105" s="60"/>
      <c r="BA105" s="3"/>
      <c r="BB105" s="3"/>
      <c r="BC105" s="3"/>
    </row>
    <row r="106" spans="1:63" x14ac:dyDescent="0.35">
      <c r="AZ106" s="60"/>
      <c r="BA106" s="3"/>
      <c r="BB106" s="3"/>
      <c r="BC106" s="3"/>
    </row>
    <row r="107" spans="1:63" x14ac:dyDescent="0.35">
      <c r="A107" s="1" t="s">
        <v>360</v>
      </c>
      <c r="B107" s="218" t="s">
        <v>361</v>
      </c>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Z107" s="60"/>
      <c r="BA107" s="3"/>
      <c r="BB107" s="3"/>
      <c r="BC107" s="3"/>
    </row>
    <row r="108" spans="1:63" x14ac:dyDescent="0.35">
      <c r="A108" s="3"/>
      <c r="B108" s="3" t="s">
        <v>31</v>
      </c>
      <c r="C108" s="4"/>
      <c r="D108" s="4"/>
      <c r="E108" s="4"/>
      <c r="F108" s="4" t="s">
        <v>32</v>
      </c>
      <c r="G108" s="5"/>
      <c r="H108" s="5"/>
      <c r="I108" s="5"/>
      <c r="J108" s="5"/>
      <c r="K108" s="4"/>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Z108" s="60"/>
      <c r="BB108" s="528" t="s">
        <v>407</v>
      </c>
      <c r="BC108" s="528"/>
      <c r="BD108" s="528"/>
      <c r="BE108" s="528"/>
      <c r="BF108" s="528"/>
      <c r="BG108" s="528"/>
      <c r="BH108" s="528"/>
      <c r="BI108" s="528"/>
      <c r="BJ108" s="528"/>
      <c r="BK108" s="528"/>
    </row>
    <row r="109" spans="1:63" ht="16" thickBot="1" x14ac:dyDescent="0.4">
      <c r="A109" s="3"/>
      <c r="B109" s="6"/>
      <c r="C109" s="4" t="s">
        <v>149</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Z109" s="60"/>
      <c r="BB109" t="s">
        <v>387</v>
      </c>
    </row>
    <row r="110" spans="1:63" ht="29" x14ac:dyDescent="0.35">
      <c r="A110" s="3"/>
      <c r="B110" s="6"/>
      <c r="C110" s="5" t="s">
        <v>47</v>
      </c>
      <c r="D110" s="5">
        <v>1</v>
      </c>
      <c r="E110" s="3" t="s">
        <v>362</v>
      </c>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7"/>
      <c r="AF110" s="7"/>
      <c r="AG110" s="7"/>
      <c r="AH110" s="185"/>
      <c r="AI110" s="185"/>
      <c r="AJ110" s="7"/>
      <c r="AK110" s="7"/>
      <c r="AL110" s="7"/>
      <c r="AM110" s="7"/>
      <c r="AN110" s="7"/>
      <c r="AO110" s="7"/>
      <c r="AP110" s="7"/>
      <c r="AQ110" s="3"/>
      <c r="AR110" s="3"/>
      <c r="AS110" s="3"/>
      <c r="AT110" s="3"/>
      <c r="AU110" s="3"/>
      <c r="AZ110" s="60"/>
      <c r="BB110" s="70" t="s">
        <v>2</v>
      </c>
      <c r="BC110" s="71" t="s">
        <v>380</v>
      </c>
      <c r="BD110" s="71" t="s">
        <v>381</v>
      </c>
      <c r="BE110" s="71" t="s">
        <v>382</v>
      </c>
      <c r="BF110" s="83" t="s">
        <v>383</v>
      </c>
    </row>
    <row r="111" spans="1:63" ht="43.5" x14ac:dyDescent="0.35">
      <c r="A111" s="3"/>
      <c r="B111" s="6"/>
      <c r="C111" s="5" t="s">
        <v>47</v>
      </c>
      <c r="D111" s="5">
        <v>2</v>
      </c>
      <c r="E111" s="3" t="s">
        <v>363</v>
      </c>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7"/>
      <c r="AF111" s="7"/>
      <c r="AG111" s="7"/>
      <c r="AH111" s="3"/>
      <c r="AI111" s="3"/>
      <c r="AJ111" s="3"/>
      <c r="AK111" s="185" t="s">
        <v>151</v>
      </c>
      <c r="AL111" s="185" t="s">
        <v>364</v>
      </c>
      <c r="AM111" s="7"/>
      <c r="AN111" s="7"/>
      <c r="AO111" s="7"/>
      <c r="AP111" s="7"/>
      <c r="AQ111" s="3"/>
      <c r="AR111" s="3"/>
      <c r="AS111" s="3"/>
      <c r="AT111" s="3"/>
      <c r="AU111" s="3"/>
      <c r="AZ111" s="60"/>
      <c r="BB111" s="116">
        <v>1</v>
      </c>
      <c r="BC111" s="228" t="s">
        <v>802</v>
      </c>
      <c r="BD111" s="228" t="s">
        <v>820</v>
      </c>
      <c r="BE111" s="114" t="s">
        <v>136</v>
      </c>
      <c r="BF111" s="117" t="s">
        <v>24</v>
      </c>
    </row>
    <row r="112" spans="1:63" ht="43.5" x14ac:dyDescent="0.35">
      <c r="A112" s="3"/>
      <c r="B112" s="6"/>
      <c r="C112" s="5" t="s">
        <v>47</v>
      </c>
      <c r="D112" s="5">
        <v>3</v>
      </c>
      <c r="E112" s="3" t="s">
        <v>365</v>
      </c>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7"/>
      <c r="AF112" s="7"/>
      <c r="AG112" s="7"/>
      <c r="AH112" s="7"/>
      <c r="AI112" s="7"/>
      <c r="AJ112" s="7"/>
      <c r="AK112" s="7"/>
      <c r="AL112" s="7"/>
      <c r="AM112" s="7"/>
      <c r="AN112" s="7"/>
      <c r="AO112" s="7"/>
      <c r="AP112" s="7"/>
      <c r="AQ112" s="3"/>
      <c r="AR112" s="3"/>
      <c r="AS112" s="3"/>
      <c r="AT112" s="3"/>
      <c r="AU112" s="3"/>
      <c r="AZ112" s="60"/>
      <c r="BB112" s="116">
        <v>2</v>
      </c>
      <c r="BC112" s="228" t="s">
        <v>802</v>
      </c>
      <c r="BD112" s="228" t="s">
        <v>821</v>
      </c>
      <c r="BE112" s="114" t="s">
        <v>136</v>
      </c>
      <c r="BF112" s="117" t="s">
        <v>825</v>
      </c>
    </row>
    <row r="113" spans="1:58" ht="43.5" x14ac:dyDescent="0.3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7"/>
      <c r="AF113" s="7"/>
      <c r="AG113" s="7"/>
      <c r="AH113" s="7"/>
      <c r="AI113" s="7"/>
      <c r="AJ113" s="7"/>
      <c r="AK113" s="7"/>
      <c r="AL113" s="7"/>
      <c r="AM113" s="7"/>
      <c r="AN113" s="7"/>
      <c r="AO113" s="7"/>
      <c r="AP113" s="7"/>
      <c r="AQ113" s="3"/>
      <c r="AR113" s="3"/>
      <c r="AS113" s="3"/>
      <c r="AT113" s="3"/>
      <c r="AU113" s="3"/>
      <c r="AZ113" s="60"/>
      <c r="BB113" s="116">
        <v>3</v>
      </c>
      <c r="BC113" s="228" t="s">
        <v>802</v>
      </c>
      <c r="BD113" s="228" t="s">
        <v>822</v>
      </c>
      <c r="BE113" s="114" t="s">
        <v>136</v>
      </c>
      <c r="BF113" s="117" t="s">
        <v>826</v>
      </c>
    </row>
    <row r="114" spans="1:58" ht="43.5" x14ac:dyDescent="0.35">
      <c r="AZ114" s="60"/>
      <c r="BB114" s="116">
        <v>4</v>
      </c>
      <c r="BC114" s="228" t="s">
        <v>803</v>
      </c>
      <c r="BD114" s="228" t="s">
        <v>821</v>
      </c>
      <c r="BE114" s="114" t="s">
        <v>135</v>
      </c>
      <c r="BF114" s="117" t="s">
        <v>386</v>
      </c>
    </row>
    <row r="115" spans="1:58" ht="43.5" x14ac:dyDescent="0.35">
      <c r="AZ115" s="60"/>
      <c r="BB115" s="116">
        <v>5</v>
      </c>
      <c r="BC115" s="228" t="s">
        <v>802</v>
      </c>
      <c r="BD115" s="228" t="s">
        <v>822</v>
      </c>
      <c r="BE115" s="114" t="s">
        <v>136</v>
      </c>
      <c r="BF115" s="117" t="s">
        <v>826</v>
      </c>
    </row>
    <row r="116" spans="1:58" ht="43.5" x14ac:dyDescent="0.35">
      <c r="AZ116" s="60"/>
      <c r="BB116" s="116">
        <v>6</v>
      </c>
      <c r="BC116" s="228" t="s">
        <v>802</v>
      </c>
      <c r="BD116" s="228" t="s">
        <v>820</v>
      </c>
      <c r="BE116" s="114" t="s">
        <v>135</v>
      </c>
      <c r="BF116" s="117" t="s">
        <v>384</v>
      </c>
    </row>
    <row r="117" spans="1:58" ht="43.5" x14ac:dyDescent="0.35">
      <c r="AZ117" s="60"/>
      <c r="BB117" s="116">
        <v>7</v>
      </c>
      <c r="BC117" s="228" t="s">
        <v>802</v>
      </c>
      <c r="BD117" s="228" t="s">
        <v>822</v>
      </c>
      <c r="BE117" s="114" t="s">
        <v>136</v>
      </c>
      <c r="BF117" s="117" t="s">
        <v>22</v>
      </c>
    </row>
    <row r="118" spans="1:58" ht="43.5" x14ac:dyDescent="0.35">
      <c r="AZ118" s="60"/>
      <c r="BB118" s="116">
        <v>8</v>
      </c>
      <c r="BC118" s="228" t="s">
        <v>803</v>
      </c>
      <c r="BD118" s="228" t="s">
        <v>20</v>
      </c>
      <c r="BE118" s="114" t="s">
        <v>136</v>
      </c>
      <c r="BF118" s="117" t="s">
        <v>27</v>
      </c>
    </row>
    <row r="119" spans="1:58" ht="43.5" x14ac:dyDescent="0.35">
      <c r="AZ119" s="60"/>
      <c r="BB119" s="116">
        <v>9</v>
      </c>
      <c r="BC119" s="228" t="s">
        <v>359</v>
      </c>
      <c r="BD119" s="228" t="s">
        <v>23</v>
      </c>
      <c r="BE119" s="114" t="s">
        <v>135</v>
      </c>
      <c r="BF119" s="117" t="s">
        <v>385</v>
      </c>
    </row>
    <row r="120" spans="1:58" ht="44" thickBot="1" x14ac:dyDescent="0.4">
      <c r="AZ120" s="60"/>
      <c r="BB120" s="118">
        <v>10</v>
      </c>
      <c r="BC120" s="171" t="s">
        <v>358</v>
      </c>
      <c r="BD120" s="171" t="s">
        <v>25</v>
      </c>
      <c r="BE120" s="72" t="s">
        <v>136</v>
      </c>
      <c r="BF120" s="119" t="s">
        <v>26</v>
      </c>
    </row>
    <row r="121" spans="1:58" x14ac:dyDescent="0.35">
      <c r="AZ121" s="60"/>
    </row>
    <row r="122" spans="1:58" x14ac:dyDescent="0.35">
      <c r="AZ122" s="60"/>
    </row>
    <row r="123" spans="1:58" x14ac:dyDescent="0.35">
      <c r="AZ123" s="60"/>
    </row>
    <row r="124" spans="1:58" x14ac:dyDescent="0.35">
      <c r="AZ124" s="60"/>
      <c r="BB124" s="528" t="s">
        <v>408</v>
      </c>
      <c r="BC124" s="528"/>
    </row>
    <row r="125" spans="1:58" ht="16" thickBot="1" x14ac:dyDescent="0.4">
      <c r="AZ125" s="60"/>
      <c r="BB125" t="s">
        <v>399</v>
      </c>
    </row>
    <row r="126" spans="1:58" ht="16.5" x14ac:dyDescent="0.35">
      <c r="AZ126" s="60"/>
      <c r="BB126" s="70" t="s">
        <v>393</v>
      </c>
      <c r="BC126" s="561" t="s">
        <v>383</v>
      </c>
      <c r="BD126" s="562"/>
      <c r="BE126" s="563"/>
    </row>
    <row r="127" spans="1:58" x14ac:dyDescent="0.35">
      <c r="AZ127" s="60"/>
      <c r="BB127" s="116">
        <v>1</v>
      </c>
      <c r="BC127" s="233" t="s">
        <v>813</v>
      </c>
      <c r="BD127" s="223"/>
      <c r="BE127" s="231"/>
    </row>
    <row r="128" spans="1:58" x14ac:dyDescent="0.35">
      <c r="AZ128" s="60"/>
      <c r="BB128" s="116">
        <v>2</v>
      </c>
      <c r="BC128" s="233" t="s">
        <v>814</v>
      </c>
      <c r="BD128" s="223"/>
      <c r="BE128" s="231"/>
    </row>
    <row r="129" spans="52:59" x14ac:dyDescent="0.35">
      <c r="AZ129" s="60"/>
      <c r="BB129" s="116">
        <v>3</v>
      </c>
      <c r="BC129" s="233" t="s">
        <v>815</v>
      </c>
      <c r="BD129" s="223"/>
      <c r="BE129" s="231"/>
    </row>
    <row r="130" spans="52:59" x14ac:dyDescent="0.35">
      <c r="AZ130" s="60"/>
      <c r="BB130" s="116">
        <v>4</v>
      </c>
      <c r="BC130" s="233" t="s">
        <v>388</v>
      </c>
      <c r="BD130" s="223"/>
      <c r="BE130" s="231"/>
    </row>
    <row r="131" spans="52:59" x14ac:dyDescent="0.35">
      <c r="AZ131" s="60"/>
      <c r="BB131" s="116">
        <v>5</v>
      </c>
      <c r="BC131" s="233" t="s">
        <v>816</v>
      </c>
      <c r="BD131" s="223"/>
      <c r="BE131" s="231"/>
    </row>
    <row r="132" spans="52:59" x14ac:dyDescent="0.35">
      <c r="AZ132" s="60"/>
      <c r="BB132" s="116">
        <v>6</v>
      </c>
      <c r="BC132" s="233" t="s">
        <v>390</v>
      </c>
      <c r="BD132" s="223"/>
      <c r="BE132" s="231"/>
    </row>
    <row r="133" spans="52:59" x14ac:dyDescent="0.35">
      <c r="AZ133" s="60"/>
      <c r="BB133" s="116">
        <v>7</v>
      </c>
      <c r="BC133" s="233" t="s">
        <v>817</v>
      </c>
      <c r="BD133" s="223"/>
      <c r="BE133" s="231"/>
    </row>
    <row r="134" spans="52:59" x14ac:dyDescent="0.35">
      <c r="AZ134" s="60"/>
      <c r="BB134" s="116">
        <v>8</v>
      </c>
      <c r="BC134" s="233" t="s">
        <v>391</v>
      </c>
      <c r="BD134" s="223"/>
      <c r="BE134" s="231"/>
    </row>
    <row r="135" spans="52:59" x14ac:dyDescent="0.35">
      <c r="AZ135" s="60"/>
      <c r="BB135" s="116">
        <v>9</v>
      </c>
      <c r="BC135" s="233" t="s">
        <v>392</v>
      </c>
      <c r="BD135" s="223"/>
      <c r="BE135" s="231"/>
    </row>
    <row r="136" spans="52:59" x14ac:dyDescent="0.35">
      <c r="AZ136" s="60"/>
      <c r="BB136" s="116">
        <v>10</v>
      </c>
      <c r="BC136" s="233" t="s">
        <v>818</v>
      </c>
      <c r="BD136" s="223"/>
      <c r="BE136" s="231"/>
    </row>
    <row r="137" spans="52:59" x14ac:dyDescent="0.35">
      <c r="AZ137" s="60"/>
      <c r="BB137" s="116">
        <v>11</v>
      </c>
      <c r="BC137" s="233" t="s">
        <v>421</v>
      </c>
      <c r="BD137" s="223"/>
      <c r="BE137" s="231"/>
    </row>
    <row r="138" spans="52:59" ht="16" thickBot="1" x14ac:dyDescent="0.4">
      <c r="AZ138" s="60"/>
      <c r="BB138" s="118">
        <v>12</v>
      </c>
      <c r="BC138" s="349" t="s">
        <v>422</v>
      </c>
      <c r="BD138" s="234"/>
      <c r="BE138" s="232"/>
    </row>
    <row r="139" spans="52:59" x14ac:dyDescent="0.35">
      <c r="AZ139" s="60"/>
      <c r="BB139" t="s">
        <v>755</v>
      </c>
    </row>
    <row r="140" spans="52:59" x14ac:dyDescent="0.35">
      <c r="AZ140" s="60"/>
      <c r="BB140" t="s">
        <v>756</v>
      </c>
    </row>
    <row r="141" spans="52:59" x14ac:dyDescent="0.35">
      <c r="AZ141" s="60"/>
    </row>
    <row r="142" spans="52:59" x14ac:dyDescent="0.35">
      <c r="AZ142" s="60"/>
    </row>
    <row r="143" spans="52:59" ht="16.5" x14ac:dyDescent="0.35">
      <c r="AZ143" s="60"/>
      <c r="BB143" s="529" t="s">
        <v>409</v>
      </c>
      <c r="BC143" s="528"/>
      <c r="BD143" s="528"/>
      <c r="BE143" s="528"/>
      <c r="BF143" s="528"/>
      <c r="BG143" s="528"/>
    </row>
    <row r="144" spans="52:59" ht="16.5" x14ac:dyDescent="0.35">
      <c r="AZ144" s="60"/>
      <c r="BB144" s="186" t="s">
        <v>397</v>
      </c>
      <c r="BC144" s="186"/>
    </row>
    <row r="145" spans="52:57" ht="16.5" x14ac:dyDescent="0.35">
      <c r="AZ145" s="60"/>
      <c r="BB145" s="186" t="s">
        <v>398</v>
      </c>
      <c r="BC145" s="186"/>
    </row>
    <row r="146" spans="52:57" ht="16" thickBot="1" x14ac:dyDescent="0.4">
      <c r="AZ146" s="60"/>
      <c r="BB146" s="186" t="s">
        <v>660</v>
      </c>
    </row>
    <row r="147" spans="52:57" ht="29" x14ac:dyDescent="0.35">
      <c r="AZ147" s="60"/>
      <c r="BB147" s="70" t="s">
        <v>400</v>
      </c>
      <c r="BC147" s="71" t="s">
        <v>401</v>
      </c>
      <c r="BD147" s="555" t="s">
        <v>402</v>
      </c>
      <c r="BE147" s="556"/>
    </row>
    <row r="148" spans="52:57" x14ac:dyDescent="0.35">
      <c r="AZ148" s="60"/>
      <c r="BB148" s="236">
        <v>0.05</v>
      </c>
      <c r="BC148" s="235">
        <v>1</v>
      </c>
      <c r="BD148" s="239">
        <v>300</v>
      </c>
      <c r="BE148" s="231"/>
    </row>
    <row r="149" spans="52:57" x14ac:dyDescent="0.35">
      <c r="AZ149" s="60"/>
      <c r="BB149" s="236">
        <v>0.1</v>
      </c>
      <c r="BC149" s="235">
        <v>2</v>
      </c>
      <c r="BD149" s="239">
        <v>300</v>
      </c>
      <c r="BE149" s="231"/>
    </row>
    <row r="150" spans="52:57" x14ac:dyDescent="0.35">
      <c r="AZ150" s="60"/>
      <c r="BB150" s="236">
        <v>0.15</v>
      </c>
      <c r="BC150" s="235">
        <v>3</v>
      </c>
      <c r="BD150" s="239">
        <v>300</v>
      </c>
      <c r="BE150" s="231"/>
    </row>
    <row r="151" spans="52:57" x14ac:dyDescent="0.35">
      <c r="AZ151" s="60"/>
      <c r="BB151" s="236">
        <v>0.2</v>
      </c>
      <c r="BC151" s="235">
        <v>4</v>
      </c>
      <c r="BD151" s="239">
        <v>300</v>
      </c>
      <c r="BE151" s="231"/>
    </row>
    <row r="152" spans="52:57" x14ac:dyDescent="0.35">
      <c r="AZ152" s="60"/>
      <c r="BB152" s="236">
        <v>0.25</v>
      </c>
      <c r="BC152" s="235">
        <v>5</v>
      </c>
      <c r="BD152" s="239">
        <v>400</v>
      </c>
      <c r="BE152" s="231"/>
    </row>
    <row r="153" spans="52:57" x14ac:dyDescent="0.35">
      <c r="AZ153" s="60"/>
      <c r="BB153" s="236">
        <v>0.3</v>
      </c>
      <c r="BC153" s="235">
        <v>6</v>
      </c>
      <c r="BD153" s="239">
        <v>400</v>
      </c>
      <c r="BE153" s="231"/>
    </row>
    <row r="154" spans="52:57" x14ac:dyDescent="0.35">
      <c r="AZ154" s="60"/>
      <c r="BB154" s="236">
        <v>0.35</v>
      </c>
      <c r="BC154" s="235">
        <v>7</v>
      </c>
      <c r="BD154" s="239">
        <v>400</v>
      </c>
      <c r="BE154" s="231"/>
    </row>
    <row r="155" spans="52:57" x14ac:dyDescent="0.35">
      <c r="AZ155" s="60"/>
      <c r="BB155" s="236">
        <v>0.4</v>
      </c>
      <c r="BC155" s="235">
        <v>8</v>
      </c>
      <c r="BD155" s="239">
        <v>400</v>
      </c>
      <c r="BE155" s="231"/>
    </row>
    <row r="156" spans="52:57" x14ac:dyDescent="0.35">
      <c r="AZ156" s="60"/>
      <c r="BB156" s="236">
        <v>0.45</v>
      </c>
      <c r="BC156" s="235">
        <v>9</v>
      </c>
      <c r="BD156" s="239">
        <v>600</v>
      </c>
      <c r="BE156" s="231"/>
    </row>
    <row r="157" spans="52:57" x14ac:dyDescent="0.35">
      <c r="AZ157" s="60"/>
      <c r="BB157" s="236">
        <v>0.5</v>
      </c>
      <c r="BC157" s="235">
        <v>10</v>
      </c>
      <c r="BD157" s="239">
        <v>600</v>
      </c>
      <c r="BE157" s="231"/>
    </row>
    <row r="158" spans="52:57" x14ac:dyDescent="0.35">
      <c r="AZ158" s="60"/>
      <c r="BB158" s="236">
        <v>0.55000000000000004</v>
      </c>
      <c r="BC158" s="235">
        <v>11</v>
      </c>
      <c r="BD158" s="239">
        <v>600</v>
      </c>
      <c r="BE158" s="231"/>
    </row>
    <row r="159" spans="52:57" x14ac:dyDescent="0.35">
      <c r="AZ159" s="60"/>
      <c r="BB159" s="236">
        <v>0.6</v>
      </c>
      <c r="BC159" s="235">
        <v>12</v>
      </c>
      <c r="BD159" s="239">
        <v>600</v>
      </c>
      <c r="BE159" s="231"/>
    </row>
    <row r="160" spans="52:57" x14ac:dyDescent="0.35">
      <c r="AZ160" s="60"/>
      <c r="BB160" s="236">
        <v>0.65</v>
      </c>
      <c r="BC160" s="235">
        <v>13</v>
      </c>
      <c r="BD160" s="239">
        <v>600</v>
      </c>
      <c r="BE160" s="231"/>
    </row>
    <row r="161" spans="52:58" x14ac:dyDescent="0.35">
      <c r="AZ161" s="60"/>
      <c r="BB161" s="236">
        <v>0.7</v>
      </c>
      <c r="BC161" s="235">
        <v>14</v>
      </c>
      <c r="BD161" s="239">
        <v>800</v>
      </c>
      <c r="BE161" s="231"/>
    </row>
    <row r="162" spans="52:58" x14ac:dyDescent="0.35">
      <c r="AZ162" s="60"/>
      <c r="BB162" s="236">
        <v>0.75</v>
      </c>
      <c r="BC162" s="235">
        <v>15</v>
      </c>
      <c r="BD162" s="239">
        <v>800</v>
      </c>
      <c r="BE162" s="231"/>
    </row>
    <row r="163" spans="52:58" x14ac:dyDescent="0.35">
      <c r="AZ163" s="60"/>
      <c r="BB163" s="236">
        <v>0.8</v>
      </c>
      <c r="BC163" s="235">
        <v>16</v>
      </c>
      <c r="BD163" s="239">
        <v>800</v>
      </c>
      <c r="BE163" s="231"/>
    </row>
    <row r="164" spans="52:58" x14ac:dyDescent="0.35">
      <c r="AZ164" s="60"/>
      <c r="BB164" s="236">
        <v>0.85</v>
      </c>
      <c r="BC164" s="235">
        <v>17</v>
      </c>
      <c r="BD164" s="239">
        <v>800</v>
      </c>
      <c r="BE164" s="231"/>
    </row>
    <row r="165" spans="52:58" x14ac:dyDescent="0.35">
      <c r="AZ165" s="60"/>
      <c r="BB165" s="241">
        <v>0.9</v>
      </c>
      <c r="BC165" s="242">
        <v>18</v>
      </c>
      <c r="BD165" s="243">
        <v>800</v>
      </c>
      <c r="BE165" s="244"/>
    </row>
    <row r="166" spans="52:58" x14ac:dyDescent="0.35">
      <c r="AZ166" s="60"/>
      <c r="BB166" s="236">
        <v>0.95</v>
      </c>
      <c r="BC166" s="235">
        <v>19</v>
      </c>
      <c r="BD166" s="239">
        <v>800</v>
      </c>
      <c r="BE166" s="231"/>
    </row>
    <row r="167" spans="52:58" ht="16" thickBot="1" x14ac:dyDescent="0.4">
      <c r="AZ167" s="60"/>
      <c r="BB167" s="237">
        <v>1</v>
      </c>
      <c r="BC167" s="238">
        <v>20</v>
      </c>
      <c r="BD167" s="240">
        <v>900</v>
      </c>
      <c r="BE167" s="232"/>
    </row>
    <row r="168" spans="52:58" x14ac:dyDescent="0.35">
      <c r="AZ168" s="60"/>
    </row>
    <row r="169" spans="52:58" ht="16" thickBot="1" x14ac:dyDescent="0.4">
      <c r="AZ169" s="60"/>
      <c r="BB169" t="s">
        <v>661</v>
      </c>
    </row>
    <row r="170" spans="52:58" ht="16.5" x14ac:dyDescent="0.35">
      <c r="AZ170" s="60"/>
      <c r="BB170" s="246" t="s">
        <v>403</v>
      </c>
      <c r="BC170" s="245" t="s">
        <v>404</v>
      </c>
    </row>
    <row r="171" spans="52:58" x14ac:dyDescent="0.35">
      <c r="AZ171" s="60"/>
      <c r="BB171" s="420" t="s">
        <v>806</v>
      </c>
      <c r="BC171" s="421" t="s">
        <v>658</v>
      </c>
    </row>
    <row r="172" spans="52:58" ht="16" thickBot="1" x14ac:dyDescent="0.4">
      <c r="AZ172" s="60"/>
      <c r="BB172" s="541">
        <f>BD165*2/3</f>
        <v>533.33333333333337</v>
      </c>
      <c r="BC172" s="542">
        <f>BD165*1/3</f>
        <v>266.66666666666669</v>
      </c>
    </row>
    <row r="173" spans="52:58" x14ac:dyDescent="0.35">
      <c r="AZ173" s="60"/>
    </row>
    <row r="174" spans="52:58" x14ac:dyDescent="0.35">
      <c r="AZ174" s="60"/>
    </row>
    <row r="175" spans="52:58" x14ac:dyDescent="0.35">
      <c r="AZ175" s="60"/>
    </row>
    <row r="176" spans="52:58" ht="16.5" x14ac:dyDescent="0.35">
      <c r="AZ176" s="60"/>
      <c r="BB176" s="529" t="s">
        <v>410</v>
      </c>
      <c r="BC176" s="529"/>
      <c r="BD176" s="529"/>
      <c r="BE176" s="186"/>
      <c r="BF176" s="186"/>
    </row>
    <row r="177" spans="52:58" ht="16" thickBot="1" x14ac:dyDescent="0.4">
      <c r="AZ177" s="60"/>
      <c r="BB177" s="186" t="s">
        <v>405</v>
      </c>
      <c r="BC177" s="186"/>
      <c r="BD177" s="186"/>
      <c r="BE177" s="186"/>
      <c r="BF177" s="186"/>
    </row>
    <row r="178" spans="52:58" ht="31" x14ac:dyDescent="0.35">
      <c r="AZ178" s="60"/>
      <c r="BB178" s="247" t="s">
        <v>19</v>
      </c>
      <c r="BC178" s="71" t="s">
        <v>394</v>
      </c>
      <c r="BD178" s="71" t="s">
        <v>823</v>
      </c>
      <c r="BE178" s="83" t="s">
        <v>404</v>
      </c>
    </row>
    <row r="179" spans="52:58" ht="29" x14ac:dyDescent="0.35">
      <c r="AZ179" s="60"/>
      <c r="BB179" s="248" t="s">
        <v>22</v>
      </c>
      <c r="BC179" s="219">
        <v>600</v>
      </c>
      <c r="BD179" s="219">
        <v>400</v>
      </c>
      <c r="BE179" s="230">
        <v>200</v>
      </c>
    </row>
    <row r="180" spans="52:58" ht="29" x14ac:dyDescent="0.35">
      <c r="AZ180" s="60"/>
      <c r="BB180" s="248" t="s">
        <v>26</v>
      </c>
      <c r="BC180" s="219">
        <v>800</v>
      </c>
      <c r="BD180" s="219">
        <v>533</v>
      </c>
      <c r="BE180" s="230">
        <v>267</v>
      </c>
    </row>
    <row r="181" spans="52:58" ht="29" x14ac:dyDescent="0.35">
      <c r="AZ181" s="60"/>
      <c r="BB181" s="248" t="s">
        <v>24</v>
      </c>
      <c r="BC181" s="219">
        <v>700</v>
      </c>
      <c r="BD181" s="219">
        <v>467</v>
      </c>
      <c r="BE181" s="230">
        <v>233</v>
      </c>
    </row>
    <row r="182" spans="52:58" ht="29" x14ac:dyDescent="0.35">
      <c r="AZ182" s="60"/>
      <c r="BB182" s="248" t="s">
        <v>807</v>
      </c>
      <c r="BC182" s="219">
        <v>1000</v>
      </c>
      <c r="BD182" s="219">
        <v>667</v>
      </c>
      <c r="BE182" s="230">
        <v>333</v>
      </c>
    </row>
    <row r="183" spans="52:58" ht="29" x14ac:dyDescent="0.35">
      <c r="AZ183" s="60"/>
      <c r="BB183" s="248" t="s">
        <v>808</v>
      </c>
      <c r="BC183" s="219">
        <v>850</v>
      </c>
      <c r="BD183" s="219">
        <v>567</v>
      </c>
      <c r="BE183" s="230">
        <v>283</v>
      </c>
    </row>
    <row r="184" spans="52:58" ht="29" x14ac:dyDescent="0.35">
      <c r="AZ184" s="60"/>
      <c r="BB184" s="248" t="s">
        <v>384</v>
      </c>
      <c r="BC184" s="219">
        <v>1200</v>
      </c>
      <c r="BD184" s="219">
        <v>800</v>
      </c>
      <c r="BE184" s="230">
        <v>400</v>
      </c>
    </row>
    <row r="185" spans="52:58" x14ac:dyDescent="0.35">
      <c r="AZ185" s="60"/>
      <c r="BB185" s="248" t="s">
        <v>27</v>
      </c>
      <c r="BC185" s="219">
        <v>500</v>
      </c>
      <c r="BD185" s="219">
        <v>333</v>
      </c>
      <c r="BE185" s="230">
        <v>166</v>
      </c>
    </row>
    <row r="186" spans="52:58" x14ac:dyDescent="0.35">
      <c r="AZ186" s="60"/>
      <c r="BB186" s="248" t="s">
        <v>809</v>
      </c>
      <c r="BC186" s="219">
        <v>900</v>
      </c>
      <c r="BD186" s="219">
        <v>600</v>
      </c>
      <c r="BE186" s="230">
        <v>300</v>
      </c>
    </row>
    <row r="187" spans="52:58" x14ac:dyDescent="0.35">
      <c r="AZ187" s="60"/>
      <c r="BB187" s="248" t="s">
        <v>810</v>
      </c>
      <c r="BC187" s="219">
        <v>800</v>
      </c>
      <c r="BD187" s="219">
        <v>533</v>
      </c>
      <c r="BE187" s="230">
        <v>267</v>
      </c>
    </row>
    <row r="188" spans="52:58" ht="29" x14ac:dyDescent="0.35">
      <c r="AZ188" s="60"/>
      <c r="BB188" s="248" t="s">
        <v>811</v>
      </c>
      <c r="BC188" s="219">
        <v>900</v>
      </c>
      <c r="BD188" s="219">
        <v>600</v>
      </c>
      <c r="BE188" s="230">
        <v>300</v>
      </c>
    </row>
    <row r="189" spans="52:58" ht="29" x14ac:dyDescent="0.35">
      <c r="AZ189" s="60"/>
      <c r="BB189" s="248" t="s">
        <v>386</v>
      </c>
      <c r="BC189" s="219">
        <v>1000</v>
      </c>
      <c r="BD189" s="219">
        <v>667</v>
      </c>
      <c r="BE189" s="230">
        <v>333</v>
      </c>
    </row>
    <row r="190" spans="52:58" ht="29.5" thickBot="1" x14ac:dyDescent="0.4">
      <c r="AZ190" s="60"/>
      <c r="BB190" s="249" t="s">
        <v>385</v>
      </c>
      <c r="BC190" s="89">
        <v>1100</v>
      </c>
      <c r="BD190" s="89">
        <v>733</v>
      </c>
      <c r="BE190" s="250">
        <v>367</v>
      </c>
    </row>
    <row r="191" spans="52:58" x14ac:dyDescent="0.35">
      <c r="AZ191" s="60"/>
    </row>
    <row r="192" spans="52:58" x14ac:dyDescent="0.35">
      <c r="AZ192" s="60"/>
    </row>
    <row r="193" spans="52:60" x14ac:dyDescent="0.35">
      <c r="AZ193" s="60"/>
    </row>
    <row r="194" spans="52:60" x14ac:dyDescent="0.35">
      <c r="AZ194" s="60"/>
      <c r="BB194" s="528" t="s">
        <v>786</v>
      </c>
      <c r="BC194" s="528"/>
      <c r="BD194" s="528"/>
      <c r="BE194" s="528"/>
    </row>
    <row r="195" spans="52:60" ht="16.5" x14ac:dyDescent="0.35">
      <c r="AZ195" s="60"/>
      <c r="BB195" s="255" t="s">
        <v>411</v>
      </c>
    </row>
    <row r="196" spans="52:60" ht="16.5" x14ac:dyDescent="0.35">
      <c r="AZ196" s="60"/>
      <c r="BB196" s="256" t="s">
        <v>412</v>
      </c>
    </row>
    <row r="197" spans="52:60" ht="16.5" x14ac:dyDescent="0.35">
      <c r="AZ197" s="60"/>
      <c r="BB197" s="257" t="s">
        <v>413</v>
      </c>
    </row>
    <row r="198" spans="52:60" ht="16" thickBot="1" x14ac:dyDescent="0.4">
      <c r="AZ198" s="60"/>
      <c r="BB198" t="s">
        <v>419</v>
      </c>
    </row>
    <row r="199" spans="52:60" ht="45.5" x14ac:dyDescent="0.35">
      <c r="AZ199" s="60"/>
      <c r="BB199" s="70" t="s">
        <v>2</v>
      </c>
      <c r="BC199" s="71" t="s">
        <v>417</v>
      </c>
      <c r="BD199" s="71" t="s">
        <v>414</v>
      </c>
      <c r="BE199" s="71" t="s">
        <v>415</v>
      </c>
      <c r="BF199" s="71" t="s">
        <v>395</v>
      </c>
      <c r="BG199" s="259" t="s">
        <v>396</v>
      </c>
      <c r="BH199" s="83" t="s">
        <v>3</v>
      </c>
    </row>
    <row r="200" spans="52:60" ht="58" x14ac:dyDescent="0.35">
      <c r="AZ200" s="60"/>
      <c r="BB200" s="251">
        <v>1</v>
      </c>
      <c r="BC200" s="219">
        <v>164</v>
      </c>
      <c r="BD200" s="219" t="s">
        <v>24</v>
      </c>
      <c r="BE200" s="219">
        <v>700</v>
      </c>
      <c r="BF200" s="219">
        <v>467</v>
      </c>
      <c r="BG200" s="219">
        <v>233</v>
      </c>
      <c r="BH200" s="82" t="s">
        <v>8</v>
      </c>
    </row>
    <row r="201" spans="52:60" ht="72.5" x14ac:dyDescent="0.35">
      <c r="AZ201" s="60"/>
      <c r="BB201" s="251">
        <v>2</v>
      </c>
      <c r="BC201" s="219">
        <v>300</v>
      </c>
      <c r="BD201" s="219" t="s">
        <v>26</v>
      </c>
      <c r="BE201" s="219">
        <v>800</v>
      </c>
      <c r="BF201" s="219">
        <v>533</v>
      </c>
      <c r="BG201" s="219">
        <v>267</v>
      </c>
      <c r="BH201" s="80" t="s">
        <v>827</v>
      </c>
    </row>
    <row r="202" spans="52:60" ht="58" x14ac:dyDescent="0.35">
      <c r="AZ202" s="60"/>
      <c r="BB202" s="251">
        <v>3</v>
      </c>
      <c r="BC202" s="219">
        <v>200</v>
      </c>
      <c r="BD202" s="219" t="s">
        <v>24</v>
      </c>
      <c r="BE202" s="219">
        <v>700</v>
      </c>
      <c r="BF202" s="219">
        <v>467</v>
      </c>
      <c r="BG202" s="219">
        <v>233</v>
      </c>
      <c r="BH202" s="82" t="s">
        <v>8</v>
      </c>
    </row>
    <row r="203" spans="52:60" ht="72.5" x14ac:dyDescent="0.35">
      <c r="AZ203" s="60"/>
      <c r="BB203" s="251">
        <v>4</v>
      </c>
      <c r="BC203" s="219">
        <v>98</v>
      </c>
      <c r="BD203" s="219" t="s">
        <v>22</v>
      </c>
      <c r="BE203" s="219">
        <v>600</v>
      </c>
      <c r="BF203" s="219">
        <v>400</v>
      </c>
      <c r="BG203" s="219">
        <v>200</v>
      </c>
      <c r="BH203" s="82" t="s">
        <v>8</v>
      </c>
    </row>
    <row r="204" spans="52:60" ht="72.5" x14ac:dyDescent="0.35">
      <c r="AZ204" s="60"/>
      <c r="BB204" s="251">
        <v>5</v>
      </c>
      <c r="BC204" s="219">
        <v>800</v>
      </c>
      <c r="BD204" s="219" t="s">
        <v>26</v>
      </c>
      <c r="BE204" s="219">
        <v>800</v>
      </c>
      <c r="BF204" s="219">
        <v>533</v>
      </c>
      <c r="BG204" s="219">
        <v>267</v>
      </c>
      <c r="BH204" s="79" t="s">
        <v>4</v>
      </c>
    </row>
    <row r="205" spans="52:60" ht="72.5" x14ac:dyDescent="0.35">
      <c r="AZ205" s="60"/>
      <c r="BB205" s="251">
        <v>6</v>
      </c>
      <c r="BC205" s="219">
        <v>1000</v>
      </c>
      <c r="BD205" s="219" t="s">
        <v>389</v>
      </c>
      <c r="BE205" s="219">
        <v>850</v>
      </c>
      <c r="BF205" s="219">
        <v>567</v>
      </c>
      <c r="BG205" s="219">
        <v>283</v>
      </c>
      <c r="BH205" s="79" t="s">
        <v>4</v>
      </c>
    </row>
    <row r="206" spans="52:60" ht="43.5" x14ac:dyDescent="0.35">
      <c r="AZ206" s="60"/>
      <c r="BB206" s="251">
        <v>7</v>
      </c>
      <c r="BC206" s="219">
        <v>330</v>
      </c>
      <c r="BD206" s="219" t="s">
        <v>27</v>
      </c>
      <c r="BE206" s="219">
        <v>500</v>
      </c>
      <c r="BF206" s="219">
        <v>333</v>
      </c>
      <c r="BG206" s="219">
        <v>166</v>
      </c>
      <c r="BH206" s="80" t="s">
        <v>827</v>
      </c>
    </row>
    <row r="207" spans="52:60" ht="58" x14ac:dyDescent="0.35">
      <c r="AZ207" s="60"/>
      <c r="BB207" s="251">
        <v>8</v>
      </c>
      <c r="BC207" s="219">
        <v>900</v>
      </c>
      <c r="BD207" s="219" t="s">
        <v>24</v>
      </c>
      <c r="BE207" s="219">
        <v>600</v>
      </c>
      <c r="BF207" s="219">
        <v>400</v>
      </c>
      <c r="BG207" s="219">
        <v>200</v>
      </c>
      <c r="BH207" s="79" t="s">
        <v>4</v>
      </c>
    </row>
    <row r="208" spans="52:60" ht="43.5" x14ac:dyDescent="0.35">
      <c r="AZ208" s="60"/>
      <c r="BB208" s="251">
        <v>9</v>
      </c>
      <c r="BC208" s="219">
        <v>300</v>
      </c>
      <c r="BD208" s="219" t="s">
        <v>416</v>
      </c>
      <c r="BE208" s="219">
        <v>900</v>
      </c>
      <c r="BF208" s="219">
        <v>600</v>
      </c>
      <c r="BG208" s="219">
        <v>300</v>
      </c>
      <c r="BH208" s="80" t="s">
        <v>827</v>
      </c>
    </row>
    <row r="209" spans="52:60" ht="73" thickBot="1" x14ac:dyDescent="0.4">
      <c r="AZ209" s="60"/>
      <c r="BB209" s="252">
        <v>10</v>
      </c>
      <c r="BC209" s="89">
        <v>1100</v>
      </c>
      <c r="BD209" s="89" t="s">
        <v>26</v>
      </c>
      <c r="BE209" s="89">
        <v>800</v>
      </c>
      <c r="BF209" s="89">
        <v>533</v>
      </c>
      <c r="BG209" s="89">
        <v>267</v>
      </c>
      <c r="BH209" s="84" t="s">
        <v>4</v>
      </c>
    </row>
    <row r="210" spans="52:60" x14ac:dyDescent="0.35">
      <c r="AZ210" s="60"/>
      <c r="BB210" s="229"/>
      <c r="BC210" s="229"/>
      <c r="BD210" s="229"/>
      <c r="BE210" s="229"/>
      <c r="BF210" s="229"/>
      <c r="BG210" s="229"/>
    </row>
    <row r="211" spans="52:60" x14ac:dyDescent="0.35">
      <c r="AZ211" s="60"/>
    </row>
    <row r="212" spans="52:60" x14ac:dyDescent="0.35">
      <c r="AZ212" s="60"/>
    </row>
    <row r="213" spans="52:60" x14ac:dyDescent="0.35">
      <c r="AZ213" s="60"/>
      <c r="BB213" s="528" t="s">
        <v>787</v>
      </c>
      <c r="BC213" s="528"/>
      <c r="BD213" s="528"/>
      <c r="BE213" s="528"/>
      <c r="BF213" s="528"/>
    </row>
    <row r="214" spans="52:60" x14ac:dyDescent="0.35">
      <c r="AZ214" s="60"/>
      <c r="BB214" t="s">
        <v>757</v>
      </c>
    </row>
    <row r="215" spans="52:60" x14ac:dyDescent="0.35">
      <c r="AZ215" s="60"/>
      <c r="BB215" t="s">
        <v>758</v>
      </c>
    </row>
    <row r="216" spans="52:60" ht="16" thickBot="1" x14ac:dyDescent="0.4">
      <c r="AZ216" s="60"/>
      <c r="BB216" s="3" t="s">
        <v>420</v>
      </c>
    </row>
    <row r="217" spans="52:60" ht="29" x14ac:dyDescent="0.35">
      <c r="AZ217" s="60"/>
      <c r="BB217" s="70" t="s">
        <v>2</v>
      </c>
      <c r="BC217" s="71" t="s">
        <v>184</v>
      </c>
      <c r="BD217" s="83" t="s">
        <v>3</v>
      </c>
    </row>
    <row r="218" spans="52:60" x14ac:dyDescent="0.35">
      <c r="AZ218" s="60"/>
      <c r="BB218" s="116">
        <v>1</v>
      </c>
      <c r="BC218" s="114">
        <v>9</v>
      </c>
      <c r="BD218" s="82" t="s">
        <v>8</v>
      </c>
    </row>
    <row r="219" spans="52:60" x14ac:dyDescent="0.35">
      <c r="AZ219" s="60"/>
      <c r="BB219" s="116">
        <v>2</v>
      </c>
      <c r="BC219" s="114">
        <v>15</v>
      </c>
      <c r="BD219" s="80" t="s">
        <v>824</v>
      </c>
    </row>
    <row r="220" spans="52:60" x14ac:dyDescent="0.35">
      <c r="AZ220" s="60"/>
      <c r="BB220" s="116">
        <v>3</v>
      </c>
      <c r="BC220" s="114">
        <v>20</v>
      </c>
      <c r="BD220" s="82" t="s">
        <v>8</v>
      </c>
    </row>
    <row r="221" spans="52:60" x14ac:dyDescent="0.35">
      <c r="AZ221" s="60"/>
      <c r="BB221" s="116">
        <v>4</v>
      </c>
      <c r="BC221" s="114">
        <v>14</v>
      </c>
      <c r="BD221" s="82" t="s">
        <v>8</v>
      </c>
    </row>
    <row r="222" spans="52:60" x14ac:dyDescent="0.35">
      <c r="AZ222" s="60"/>
      <c r="BB222" s="116">
        <v>5</v>
      </c>
      <c r="BC222" s="114">
        <v>2</v>
      </c>
      <c r="BD222" s="79" t="s">
        <v>4</v>
      </c>
    </row>
    <row r="223" spans="52:60" x14ac:dyDescent="0.35">
      <c r="AZ223" s="60"/>
      <c r="BB223" s="116">
        <v>6</v>
      </c>
      <c r="BC223" s="114">
        <v>17</v>
      </c>
      <c r="BD223" s="79" t="s">
        <v>4</v>
      </c>
    </row>
    <row r="224" spans="52:60" x14ac:dyDescent="0.35">
      <c r="AZ224" s="60"/>
      <c r="BB224" s="116">
        <v>7</v>
      </c>
      <c r="BC224" s="114">
        <v>3</v>
      </c>
      <c r="BD224" s="80" t="s">
        <v>824</v>
      </c>
    </row>
    <row r="225" spans="52:59" x14ac:dyDescent="0.35">
      <c r="AZ225" s="60"/>
      <c r="BB225" s="116">
        <v>8</v>
      </c>
      <c r="BC225" s="114">
        <v>23</v>
      </c>
      <c r="BD225" s="79" t="s">
        <v>4</v>
      </c>
    </row>
    <row r="226" spans="52:59" x14ac:dyDescent="0.35">
      <c r="AZ226" s="60"/>
      <c r="BB226" s="116">
        <v>9</v>
      </c>
      <c r="BC226" s="114">
        <v>8</v>
      </c>
      <c r="BD226" s="80" t="s">
        <v>824</v>
      </c>
    </row>
    <row r="227" spans="52:59" ht="16" thickBot="1" x14ac:dyDescent="0.4">
      <c r="AZ227" s="60"/>
      <c r="BB227" s="118">
        <v>10</v>
      </c>
      <c r="BC227" s="72">
        <v>2</v>
      </c>
      <c r="BD227" s="84" t="s">
        <v>4</v>
      </c>
    </row>
    <row r="228" spans="52:59" x14ac:dyDescent="0.35">
      <c r="AZ228" s="60"/>
    </row>
    <row r="229" spans="52:59" x14ac:dyDescent="0.35">
      <c r="AZ229" s="60"/>
    </row>
    <row r="230" spans="52:59" x14ac:dyDescent="0.35">
      <c r="AZ230" s="60"/>
    </row>
    <row r="231" spans="52:59" x14ac:dyDescent="0.35">
      <c r="AZ231" s="60"/>
      <c r="BB231" s="528" t="s">
        <v>788</v>
      </c>
      <c r="BC231" s="528"/>
      <c r="BD231" s="528"/>
      <c r="BE231" s="528"/>
      <c r="BF231" s="528"/>
      <c r="BG231" s="528"/>
    </row>
    <row r="232" spans="52:59" ht="16" thickBot="1" x14ac:dyDescent="0.4">
      <c r="AZ232" s="60"/>
      <c r="BB232" s="3" t="s">
        <v>789</v>
      </c>
    </row>
    <row r="233" spans="52:59" ht="29" x14ac:dyDescent="0.35">
      <c r="AZ233" s="60"/>
      <c r="BB233" s="70" t="s">
        <v>3</v>
      </c>
      <c r="BC233" s="71" t="s">
        <v>184</v>
      </c>
      <c r="BD233" s="83" t="s">
        <v>7</v>
      </c>
    </row>
    <row r="234" spans="52:59" x14ac:dyDescent="0.35">
      <c r="AZ234" s="60"/>
      <c r="BB234" s="91" t="s">
        <v>4</v>
      </c>
      <c r="BC234" s="78">
        <f>BC222+BC223+BC225+BC227</f>
        <v>44</v>
      </c>
      <c r="BD234" s="85">
        <f>BC234/BC$237</f>
        <v>0.38938053097345132</v>
      </c>
    </row>
    <row r="235" spans="52:59" x14ac:dyDescent="0.35">
      <c r="AZ235" s="60"/>
      <c r="BB235" s="92" t="s">
        <v>5</v>
      </c>
      <c r="BC235" s="86">
        <f>BC219+BC224+BC226</f>
        <v>26</v>
      </c>
      <c r="BD235" s="87">
        <f>BC235/BC$237</f>
        <v>0.23008849557522124</v>
      </c>
    </row>
    <row r="236" spans="52:59" x14ac:dyDescent="0.35">
      <c r="AZ236" s="60"/>
      <c r="BB236" s="93" t="s">
        <v>8</v>
      </c>
      <c r="BC236" s="81">
        <f>BC218+BC220+BC221</f>
        <v>43</v>
      </c>
      <c r="BD236" s="88">
        <f>BC236/BC$237</f>
        <v>0.38053097345132741</v>
      </c>
    </row>
    <row r="237" spans="52:59" ht="16" thickBot="1" x14ac:dyDescent="0.4">
      <c r="AZ237" s="60"/>
      <c r="BB237" s="94" t="s">
        <v>9</v>
      </c>
      <c r="BC237" s="89">
        <f>SUM(BC234:BC236)</f>
        <v>113</v>
      </c>
      <c r="BD237" s="90">
        <f>SUM(BD234:BD236)</f>
        <v>1</v>
      </c>
    </row>
    <row r="238" spans="52:59" x14ac:dyDescent="0.35">
      <c r="AZ238" s="60"/>
    </row>
    <row r="239" spans="52:59" x14ac:dyDescent="0.35">
      <c r="AZ239" s="60"/>
    </row>
    <row r="240" spans="52:59" x14ac:dyDescent="0.35">
      <c r="AZ240" s="60"/>
    </row>
    <row r="241" spans="52:52" x14ac:dyDescent="0.35">
      <c r="AZ241" s="60"/>
    </row>
    <row r="242" spans="52:52" x14ac:dyDescent="0.35">
      <c r="AZ242" s="60"/>
    </row>
    <row r="243" spans="52:52" x14ac:dyDescent="0.35">
      <c r="AZ243" s="60"/>
    </row>
    <row r="244" spans="52:52" x14ac:dyDescent="0.35">
      <c r="AZ244" s="60"/>
    </row>
    <row r="245" spans="52:52" x14ac:dyDescent="0.35">
      <c r="AZ245" s="60"/>
    </row>
    <row r="246" spans="52:52" x14ac:dyDescent="0.35">
      <c r="AZ246" s="60"/>
    </row>
    <row r="247" spans="52:52" x14ac:dyDescent="0.35">
      <c r="AZ247" s="60"/>
    </row>
    <row r="248" spans="52:52" x14ac:dyDescent="0.35">
      <c r="AZ248" s="60"/>
    </row>
    <row r="249" spans="52:52" x14ac:dyDescent="0.35">
      <c r="AZ249" s="60"/>
    </row>
    <row r="250" spans="52:52" x14ac:dyDescent="0.35">
      <c r="AZ250" s="60"/>
    </row>
    <row r="251" spans="52:52" x14ac:dyDescent="0.35">
      <c r="AZ251" s="60"/>
    </row>
    <row r="252" spans="52:52" x14ac:dyDescent="0.35">
      <c r="AZ252" s="60"/>
    </row>
    <row r="253" spans="52:52" x14ac:dyDescent="0.35">
      <c r="AZ253" s="60"/>
    </row>
    <row r="254" spans="52:52" x14ac:dyDescent="0.35">
      <c r="AZ254" s="60"/>
    </row>
    <row r="255" spans="52:52" x14ac:dyDescent="0.35">
      <c r="AZ255" s="60"/>
    </row>
    <row r="256" spans="52:52" x14ac:dyDescent="0.35">
      <c r="AZ256" s="60"/>
    </row>
    <row r="257" spans="52:52" x14ac:dyDescent="0.35">
      <c r="AZ257" s="60"/>
    </row>
    <row r="258" spans="52:52" x14ac:dyDescent="0.35">
      <c r="AZ258" s="60"/>
    </row>
    <row r="259" spans="52:52" x14ac:dyDescent="0.35">
      <c r="AZ259" s="60"/>
    </row>
    <row r="260" spans="52:52" x14ac:dyDescent="0.35">
      <c r="AZ260" s="60"/>
    </row>
    <row r="261" spans="52:52" x14ac:dyDescent="0.35">
      <c r="AZ261" s="60"/>
    </row>
    <row r="262" spans="52:52" x14ac:dyDescent="0.35">
      <c r="AZ262" s="60"/>
    </row>
    <row r="263" spans="52:52" x14ac:dyDescent="0.35">
      <c r="AZ263" s="60"/>
    </row>
    <row r="264" spans="52:52" x14ac:dyDescent="0.35">
      <c r="AZ264" s="60"/>
    </row>
    <row r="265" spans="52:52" x14ac:dyDescent="0.35">
      <c r="AZ265" s="60"/>
    </row>
    <row r="266" spans="52:52" x14ac:dyDescent="0.35">
      <c r="AZ266" s="60"/>
    </row>
    <row r="267" spans="52:52" x14ac:dyDescent="0.35">
      <c r="AZ267" s="60"/>
    </row>
    <row r="268" spans="52:52" x14ac:dyDescent="0.35">
      <c r="AZ268" s="60"/>
    </row>
    <row r="269" spans="52:52" x14ac:dyDescent="0.35">
      <c r="AZ269" s="60"/>
    </row>
    <row r="270" spans="52:52" x14ac:dyDescent="0.35">
      <c r="AZ270" s="60"/>
    </row>
    <row r="271" spans="52:52" x14ac:dyDescent="0.35">
      <c r="AZ271" s="60"/>
    </row>
    <row r="272" spans="52:52" x14ac:dyDescent="0.35">
      <c r="AZ272" s="60"/>
    </row>
    <row r="273" spans="52:52" x14ac:dyDescent="0.35">
      <c r="AZ273" s="60"/>
    </row>
    <row r="274" spans="52:52" x14ac:dyDescent="0.35">
      <c r="AZ274" s="60"/>
    </row>
    <row r="275" spans="52:52" x14ac:dyDescent="0.35">
      <c r="AZ275" s="60"/>
    </row>
    <row r="276" spans="52:52" x14ac:dyDescent="0.35">
      <c r="AZ276" s="60"/>
    </row>
    <row r="277" spans="52:52" x14ac:dyDescent="0.35">
      <c r="AZ277" s="60"/>
    </row>
    <row r="278" spans="52:52" x14ac:dyDescent="0.35">
      <c r="AZ278" s="60"/>
    </row>
    <row r="279" spans="52:52" x14ac:dyDescent="0.35">
      <c r="AZ279" s="60"/>
    </row>
    <row r="280" spans="52:52" x14ac:dyDescent="0.35">
      <c r="AZ280" s="60"/>
    </row>
    <row r="281" spans="52:52" x14ac:dyDescent="0.35">
      <c r="AZ281" s="60"/>
    </row>
    <row r="282" spans="52:52" x14ac:dyDescent="0.35">
      <c r="AZ282" s="60"/>
    </row>
    <row r="283" spans="52:52" x14ac:dyDescent="0.35">
      <c r="AZ283" s="60"/>
    </row>
    <row r="284" spans="52:52" x14ac:dyDescent="0.35">
      <c r="AZ284" s="60"/>
    </row>
    <row r="285" spans="52:52" x14ac:dyDescent="0.35">
      <c r="AZ285" s="60"/>
    </row>
    <row r="286" spans="52:52" x14ac:dyDescent="0.35">
      <c r="AZ286" s="60"/>
    </row>
    <row r="287" spans="52:52" x14ac:dyDescent="0.35">
      <c r="AZ287" s="60"/>
    </row>
    <row r="288" spans="52:52" x14ac:dyDescent="0.35">
      <c r="AZ288" s="60"/>
    </row>
    <row r="289" spans="52:52" x14ac:dyDescent="0.35">
      <c r="AZ289" s="60"/>
    </row>
    <row r="290" spans="52:52" x14ac:dyDescent="0.35">
      <c r="AZ290" s="60"/>
    </row>
    <row r="291" spans="52:52" x14ac:dyDescent="0.35">
      <c r="AZ291" s="60"/>
    </row>
    <row r="292" spans="52:52" x14ac:dyDescent="0.35">
      <c r="AZ292" s="60"/>
    </row>
    <row r="293" spans="52:52" x14ac:dyDescent="0.35">
      <c r="AZ293" s="60"/>
    </row>
    <row r="294" spans="52:52" x14ac:dyDescent="0.35">
      <c r="AZ294" s="60"/>
    </row>
    <row r="295" spans="52:52" x14ac:dyDescent="0.35">
      <c r="AZ295" s="60"/>
    </row>
    <row r="296" spans="52:52" x14ac:dyDescent="0.35">
      <c r="AZ296" s="60"/>
    </row>
    <row r="297" spans="52:52" x14ac:dyDescent="0.35">
      <c r="AZ297" s="60"/>
    </row>
    <row r="298" spans="52:52" x14ac:dyDescent="0.35">
      <c r="AZ298" s="60"/>
    </row>
    <row r="299" spans="52:52" x14ac:dyDescent="0.35">
      <c r="AZ299" s="60"/>
    </row>
    <row r="300" spans="52:52" x14ac:dyDescent="0.35">
      <c r="AZ300" s="60"/>
    </row>
    <row r="301" spans="52:52" x14ac:dyDescent="0.35">
      <c r="AZ301" s="60"/>
    </row>
    <row r="302" spans="52:52" x14ac:dyDescent="0.35">
      <c r="AZ302" s="60"/>
    </row>
    <row r="303" spans="52:52" x14ac:dyDescent="0.35">
      <c r="AZ303" s="60"/>
    </row>
    <row r="304" spans="52:52" x14ac:dyDescent="0.35">
      <c r="AZ304" s="60"/>
    </row>
    <row r="305" spans="52:52" x14ac:dyDescent="0.35">
      <c r="AZ305" s="60"/>
    </row>
    <row r="306" spans="52:52" x14ac:dyDescent="0.35">
      <c r="AZ306" s="60"/>
    </row>
    <row r="307" spans="52:52" x14ac:dyDescent="0.35">
      <c r="AZ307" s="60"/>
    </row>
    <row r="308" spans="52:52" x14ac:dyDescent="0.35">
      <c r="AZ308" s="60"/>
    </row>
    <row r="309" spans="52:52" x14ac:dyDescent="0.35">
      <c r="AZ309" s="60"/>
    </row>
    <row r="310" spans="52:52" x14ac:dyDescent="0.35">
      <c r="AZ310" s="60"/>
    </row>
    <row r="311" spans="52:52" x14ac:dyDescent="0.35">
      <c r="AZ311" s="60"/>
    </row>
    <row r="312" spans="52:52" x14ac:dyDescent="0.35">
      <c r="AZ312" s="60"/>
    </row>
    <row r="313" spans="52:52" x14ac:dyDescent="0.35">
      <c r="AZ313" s="60"/>
    </row>
    <row r="314" spans="52:52" x14ac:dyDescent="0.35">
      <c r="AZ314" s="60"/>
    </row>
    <row r="315" spans="52:52" x14ac:dyDescent="0.35">
      <c r="AZ315" s="60"/>
    </row>
    <row r="316" spans="52:52" x14ac:dyDescent="0.35">
      <c r="AZ316" s="60"/>
    </row>
    <row r="317" spans="52:52" x14ac:dyDescent="0.35">
      <c r="AZ317" s="60"/>
    </row>
    <row r="318" spans="52:52" x14ac:dyDescent="0.35">
      <c r="AZ318" s="60"/>
    </row>
    <row r="319" spans="52:52" x14ac:dyDescent="0.35">
      <c r="AZ319" s="60"/>
    </row>
    <row r="320" spans="52:52" x14ac:dyDescent="0.35">
      <c r="AZ320" s="60"/>
    </row>
    <row r="321" spans="52:52" x14ac:dyDescent="0.35">
      <c r="AZ321" s="60"/>
    </row>
    <row r="322" spans="52:52" x14ac:dyDescent="0.35">
      <c r="AZ322" s="60"/>
    </row>
    <row r="323" spans="52:52" x14ac:dyDescent="0.35">
      <c r="AZ323" s="60"/>
    </row>
    <row r="324" spans="52:52" x14ac:dyDescent="0.35">
      <c r="AZ324" s="60"/>
    </row>
    <row r="325" spans="52:52" x14ac:dyDescent="0.35">
      <c r="AZ325" s="60"/>
    </row>
    <row r="326" spans="52:52" x14ac:dyDescent="0.35">
      <c r="AZ326" s="60"/>
    </row>
    <row r="327" spans="52:52" x14ac:dyDescent="0.35">
      <c r="AZ327" s="60"/>
    </row>
    <row r="328" spans="52:52" x14ac:dyDescent="0.35">
      <c r="AZ328" s="60"/>
    </row>
    <row r="329" spans="52:52" x14ac:dyDescent="0.35">
      <c r="AZ329" s="60"/>
    </row>
    <row r="330" spans="52:52" x14ac:dyDescent="0.35">
      <c r="AZ330" s="60"/>
    </row>
    <row r="331" spans="52:52" x14ac:dyDescent="0.35">
      <c r="AZ331" s="60"/>
    </row>
    <row r="332" spans="52:52" x14ac:dyDescent="0.35">
      <c r="AZ332" s="60"/>
    </row>
    <row r="333" spans="52:52" x14ac:dyDescent="0.35">
      <c r="AZ333" s="60"/>
    </row>
    <row r="334" spans="52:52" x14ac:dyDescent="0.35">
      <c r="AZ334" s="60"/>
    </row>
    <row r="335" spans="52:52" x14ac:dyDescent="0.35">
      <c r="AZ335" s="60"/>
    </row>
    <row r="336" spans="52:52" x14ac:dyDescent="0.35">
      <c r="AZ336" s="60"/>
    </row>
    <row r="337" spans="52:52" x14ac:dyDescent="0.35">
      <c r="AZ337" s="60"/>
    </row>
    <row r="338" spans="52:52" x14ac:dyDescent="0.35">
      <c r="AZ338" s="60"/>
    </row>
    <row r="339" spans="52:52" x14ac:dyDescent="0.35">
      <c r="AZ339" s="60"/>
    </row>
    <row r="340" spans="52:52" x14ac:dyDescent="0.35">
      <c r="AZ340" s="60"/>
    </row>
    <row r="341" spans="52:52" x14ac:dyDescent="0.35">
      <c r="AZ341" s="60"/>
    </row>
    <row r="342" spans="52:52" x14ac:dyDescent="0.35">
      <c r="AZ342" s="60"/>
    </row>
    <row r="343" spans="52:52" x14ac:dyDescent="0.35">
      <c r="AZ343" s="60"/>
    </row>
    <row r="344" spans="52:52" x14ac:dyDescent="0.35">
      <c r="AZ344" s="60"/>
    </row>
    <row r="345" spans="52:52" x14ac:dyDescent="0.35">
      <c r="AZ345" s="60"/>
    </row>
    <row r="346" spans="52:52" x14ac:dyDescent="0.35">
      <c r="AZ346" s="60"/>
    </row>
    <row r="347" spans="52:52" x14ac:dyDescent="0.35">
      <c r="AZ347" s="60"/>
    </row>
    <row r="348" spans="52:52" x14ac:dyDescent="0.35">
      <c r="AZ348" s="60"/>
    </row>
    <row r="349" spans="52:52" x14ac:dyDescent="0.35">
      <c r="AZ349" s="60"/>
    </row>
    <row r="350" spans="52:52" x14ac:dyDescent="0.35">
      <c r="AZ350" s="60"/>
    </row>
    <row r="351" spans="52:52" x14ac:dyDescent="0.35">
      <c r="AZ351" s="60"/>
    </row>
    <row r="352" spans="52:52" x14ac:dyDescent="0.35">
      <c r="AZ352" s="60"/>
    </row>
    <row r="353" spans="52:52" x14ac:dyDescent="0.35">
      <c r="AZ353" s="60"/>
    </row>
    <row r="354" spans="52:52" x14ac:dyDescent="0.35">
      <c r="AZ354" s="60"/>
    </row>
    <row r="355" spans="52:52" x14ac:dyDescent="0.35">
      <c r="AZ355" s="60"/>
    </row>
    <row r="356" spans="52:52" x14ac:dyDescent="0.35">
      <c r="AZ356" s="60"/>
    </row>
    <row r="357" spans="52:52" x14ac:dyDescent="0.35">
      <c r="AZ357" s="60"/>
    </row>
    <row r="358" spans="52:52" x14ac:dyDescent="0.35">
      <c r="AZ358" s="60"/>
    </row>
    <row r="359" spans="52:52" x14ac:dyDescent="0.35">
      <c r="AZ359" s="60"/>
    </row>
    <row r="360" spans="52:52" x14ac:dyDescent="0.35">
      <c r="AZ360" s="60"/>
    </row>
    <row r="361" spans="52:52" x14ac:dyDescent="0.35">
      <c r="AZ361" s="60"/>
    </row>
    <row r="362" spans="52:52" x14ac:dyDescent="0.35">
      <c r="AZ362" s="60"/>
    </row>
    <row r="363" spans="52:52" x14ac:dyDescent="0.35">
      <c r="AZ363" s="60"/>
    </row>
    <row r="364" spans="52:52" x14ac:dyDescent="0.35">
      <c r="AZ364" s="60"/>
    </row>
    <row r="365" spans="52:52" x14ac:dyDescent="0.35">
      <c r="AZ365" s="60"/>
    </row>
    <row r="366" spans="52:52" x14ac:dyDescent="0.35">
      <c r="AZ366" s="60"/>
    </row>
    <row r="367" spans="52:52" x14ac:dyDescent="0.35">
      <c r="AZ367" s="60"/>
    </row>
    <row r="368" spans="52:52" x14ac:dyDescent="0.35">
      <c r="AZ368" s="60"/>
    </row>
    <row r="369" spans="52:52" x14ac:dyDescent="0.35">
      <c r="AZ369" s="60"/>
    </row>
    <row r="370" spans="52:52" x14ac:dyDescent="0.35">
      <c r="AZ370" s="60"/>
    </row>
    <row r="371" spans="52:52" x14ac:dyDescent="0.35">
      <c r="AZ371" s="60"/>
    </row>
    <row r="372" spans="52:52" x14ac:dyDescent="0.35">
      <c r="AZ372" s="60"/>
    </row>
    <row r="373" spans="52:52" x14ac:dyDescent="0.35">
      <c r="AZ373" s="60"/>
    </row>
    <row r="374" spans="52:52" x14ac:dyDescent="0.35">
      <c r="AZ374" s="60"/>
    </row>
    <row r="375" spans="52:52" x14ac:dyDescent="0.35">
      <c r="AZ375" s="60"/>
    </row>
    <row r="376" spans="52:52" x14ac:dyDescent="0.35">
      <c r="AZ376" s="60"/>
    </row>
    <row r="377" spans="52:52" x14ac:dyDescent="0.35">
      <c r="AZ377" s="60"/>
    </row>
    <row r="378" spans="52:52" x14ac:dyDescent="0.35">
      <c r="AZ378" s="60"/>
    </row>
    <row r="379" spans="52:52" x14ac:dyDescent="0.35">
      <c r="AZ379" s="60"/>
    </row>
    <row r="380" spans="52:52" x14ac:dyDescent="0.35">
      <c r="AZ380" s="60"/>
    </row>
    <row r="381" spans="52:52" x14ac:dyDescent="0.35">
      <c r="AZ381" s="60"/>
    </row>
    <row r="382" spans="52:52" x14ac:dyDescent="0.35">
      <c r="AZ382" s="60"/>
    </row>
    <row r="383" spans="52:52" x14ac:dyDescent="0.35">
      <c r="AZ383" s="60"/>
    </row>
    <row r="384" spans="52:52" x14ac:dyDescent="0.35">
      <c r="AZ384" s="60"/>
    </row>
    <row r="385" spans="52:52" x14ac:dyDescent="0.35">
      <c r="AZ385" s="60"/>
    </row>
    <row r="386" spans="52:52" x14ac:dyDescent="0.35">
      <c r="AZ386" s="60"/>
    </row>
    <row r="387" spans="52:52" x14ac:dyDescent="0.35">
      <c r="AZ387" s="60"/>
    </row>
    <row r="388" spans="52:52" x14ac:dyDescent="0.35">
      <c r="AZ388" s="60"/>
    </row>
    <row r="389" spans="52:52" x14ac:dyDescent="0.35">
      <c r="AZ389" s="60"/>
    </row>
    <row r="390" spans="52:52" x14ac:dyDescent="0.35">
      <c r="AZ390" s="60"/>
    </row>
    <row r="391" spans="52:52" x14ac:dyDescent="0.35">
      <c r="AZ391" s="60"/>
    </row>
    <row r="392" spans="52:52" x14ac:dyDescent="0.35">
      <c r="AZ392" s="60"/>
    </row>
    <row r="393" spans="52:52" x14ac:dyDescent="0.35">
      <c r="AZ393" s="60"/>
    </row>
    <row r="394" spans="52:52" x14ac:dyDescent="0.35">
      <c r="AZ394" s="60"/>
    </row>
    <row r="395" spans="52:52" x14ac:dyDescent="0.35">
      <c r="AZ395" s="60"/>
    </row>
    <row r="396" spans="52:52" x14ac:dyDescent="0.35">
      <c r="AZ396" s="60"/>
    </row>
    <row r="397" spans="52:52" x14ac:dyDescent="0.35">
      <c r="AZ397" s="60"/>
    </row>
    <row r="398" spans="52:52" x14ac:dyDescent="0.35">
      <c r="AZ398" s="60"/>
    </row>
    <row r="399" spans="52:52" x14ac:dyDescent="0.35">
      <c r="AZ399" s="60"/>
    </row>
    <row r="400" spans="52:52" x14ac:dyDescent="0.35">
      <c r="AZ400" s="60"/>
    </row>
    <row r="401" spans="52:52" x14ac:dyDescent="0.35">
      <c r="AZ401" s="60"/>
    </row>
    <row r="402" spans="52:52" x14ac:dyDescent="0.35">
      <c r="AZ402" s="60"/>
    </row>
    <row r="403" spans="52:52" x14ac:dyDescent="0.35">
      <c r="AZ403" s="60"/>
    </row>
    <row r="404" spans="52:52" x14ac:dyDescent="0.35">
      <c r="AZ404" s="60"/>
    </row>
    <row r="405" spans="52:52" x14ac:dyDescent="0.35">
      <c r="AZ405" s="60"/>
    </row>
    <row r="406" spans="52:52" x14ac:dyDescent="0.35">
      <c r="AZ406" s="60"/>
    </row>
    <row r="407" spans="52:52" x14ac:dyDescent="0.35">
      <c r="AZ407" s="60"/>
    </row>
    <row r="408" spans="52:52" x14ac:dyDescent="0.35">
      <c r="AZ408" s="60"/>
    </row>
    <row r="409" spans="52:52" x14ac:dyDescent="0.35">
      <c r="AZ409" s="60"/>
    </row>
    <row r="410" spans="52:52" x14ac:dyDescent="0.35">
      <c r="AZ410" s="60"/>
    </row>
    <row r="411" spans="52:52" x14ac:dyDescent="0.35">
      <c r="AZ411" s="60"/>
    </row>
    <row r="412" spans="52:52" x14ac:dyDescent="0.35">
      <c r="AZ412" s="60"/>
    </row>
    <row r="413" spans="52:52" x14ac:dyDescent="0.35">
      <c r="AZ413" s="60"/>
    </row>
    <row r="414" spans="52:52" x14ac:dyDescent="0.35">
      <c r="AZ414" s="60"/>
    </row>
    <row r="415" spans="52:52" x14ac:dyDescent="0.35">
      <c r="AZ415" s="60"/>
    </row>
    <row r="416" spans="52:52" x14ac:dyDescent="0.35">
      <c r="AZ416" s="60"/>
    </row>
    <row r="417" spans="52:52" x14ac:dyDescent="0.35">
      <c r="AZ417" s="60"/>
    </row>
    <row r="418" spans="52:52" x14ac:dyDescent="0.35">
      <c r="AZ418" s="60"/>
    </row>
    <row r="419" spans="52:52" x14ac:dyDescent="0.35">
      <c r="AZ419" s="60"/>
    </row>
    <row r="420" spans="52:52" x14ac:dyDescent="0.35">
      <c r="AZ420" s="60"/>
    </row>
    <row r="421" spans="52:52" x14ac:dyDescent="0.35">
      <c r="AZ421" s="60"/>
    </row>
    <row r="422" spans="52:52" x14ac:dyDescent="0.35">
      <c r="AZ422" s="60"/>
    </row>
    <row r="423" spans="52:52" x14ac:dyDescent="0.35">
      <c r="AZ423" s="60"/>
    </row>
    <row r="424" spans="52:52" x14ac:dyDescent="0.35">
      <c r="AZ424" s="60"/>
    </row>
    <row r="425" spans="52:52" x14ac:dyDescent="0.35">
      <c r="AZ425" s="60"/>
    </row>
    <row r="426" spans="52:52" x14ac:dyDescent="0.35">
      <c r="AZ426" s="60"/>
    </row>
    <row r="427" spans="52:52" x14ac:dyDescent="0.35">
      <c r="AZ427" s="60"/>
    </row>
    <row r="428" spans="52:52" x14ac:dyDescent="0.35">
      <c r="AZ428" s="60"/>
    </row>
    <row r="429" spans="52:52" x14ac:dyDescent="0.35">
      <c r="AZ429" s="60"/>
    </row>
    <row r="430" spans="52:52" x14ac:dyDescent="0.35">
      <c r="AZ430" s="60"/>
    </row>
    <row r="431" spans="52:52" x14ac:dyDescent="0.35">
      <c r="AZ431" s="60"/>
    </row>
    <row r="432" spans="52:52" x14ac:dyDescent="0.35">
      <c r="AZ432" s="60"/>
    </row>
    <row r="433" spans="52:52" x14ac:dyDescent="0.35">
      <c r="AZ433" s="60"/>
    </row>
    <row r="434" spans="52:52" x14ac:dyDescent="0.35">
      <c r="AZ434" s="60"/>
    </row>
    <row r="435" spans="52:52" x14ac:dyDescent="0.35">
      <c r="AZ435" s="60"/>
    </row>
    <row r="436" spans="52:52" x14ac:dyDescent="0.35">
      <c r="AZ436" s="60"/>
    </row>
    <row r="437" spans="52:52" x14ac:dyDescent="0.35">
      <c r="AZ437" s="60"/>
    </row>
    <row r="438" spans="52:52" x14ac:dyDescent="0.35">
      <c r="AZ438" s="60"/>
    </row>
    <row r="439" spans="52:52" x14ac:dyDescent="0.35">
      <c r="AZ439" s="60"/>
    </row>
    <row r="440" spans="52:52" x14ac:dyDescent="0.35">
      <c r="AZ440" s="60"/>
    </row>
    <row r="441" spans="52:52" x14ac:dyDescent="0.35">
      <c r="AZ441" s="60"/>
    </row>
    <row r="442" spans="52:52" x14ac:dyDescent="0.35">
      <c r="AZ442" s="60"/>
    </row>
    <row r="443" spans="52:52" x14ac:dyDescent="0.35">
      <c r="AZ443" s="60"/>
    </row>
    <row r="444" spans="52:52" x14ac:dyDescent="0.35">
      <c r="AZ444" s="60"/>
    </row>
    <row r="445" spans="52:52" x14ac:dyDescent="0.35">
      <c r="AZ445" s="60"/>
    </row>
    <row r="446" spans="52:52" x14ac:dyDescent="0.35">
      <c r="AZ446" s="60"/>
    </row>
    <row r="447" spans="52:52" x14ac:dyDescent="0.35">
      <c r="AZ447" s="60"/>
    </row>
    <row r="448" spans="52:52" x14ac:dyDescent="0.35">
      <c r="AZ448" s="60"/>
    </row>
    <row r="449" spans="52:52" x14ac:dyDescent="0.35">
      <c r="AZ449" s="60"/>
    </row>
    <row r="450" spans="52:52" x14ac:dyDescent="0.35">
      <c r="AZ450" s="60"/>
    </row>
    <row r="451" spans="52:52" x14ac:dyDescent="0.35">
      <c r="AZ451" s="60"/>
    </row>
    <row r="452" spans="52:52" x14ac:dyDescent="0.35">
      <c r="AZ452" s="60"/>
    </row>
    <row r="453" spans="52:52" x14ac:dyDescent="0.35">
      <c r="AZ453" s="60"/>
    </row>
    <row r="454" spans="52:52" x14ac:dyDescent="0.35">
      <c r="AZ454" s="60"/>
    </row>
    <row r="455" spans="52:52" x14ac:dyDescent="0.35">
      <c r="AZ455" s="60"/>
    </row>
    <row r="456" spans="52:52" x14ac:dyDescent="0.35">
      <c r="AZ456" s="60"/>
    </row>
    <row r="457" spans="52:52" x14ac:dyDescent="0.35">
      <c r="AZ457" s="60"/>
    </row>
    <row r="458" spans="52:52" x14ac:dyDescent="0.35">
      <c r="AZ458" s="60"/>
    </row>
    <row r="459" spans="52:52" x14ac:dyDescent="0.35">
      <c r="AZ459" s="60"/>
    </row>
    <row r="460" spans="52:52" x14ac:dyDescent="0.35">
      <c r="AZ460" s="60"/>
    </row>
    <row r="461" spans="52:52" x14ac:dyDescent="0.35">
      <c r="AZ461" s="60"/>
    </row>
    <row r="462" spans="52:52" x14ac:dyDescent="0.35">
      <c r="AZ462" s="60"/>
    </row>
    <row r="463" spans="52:52" x14ac:dyDescent="0.35">
      <c r="AZ463" s="60"/>
    </row>
    <row r="464" spans="52:52" x14ac:dyDescent="0.35">
      <c r="AZ464" s="60"/>
    </row>
    <row r="465" spans="52:52" x14ac:dyDescent="0.35">
      <c r="AZ465" s="60"/>
    </row>
    <row r="466" spans="52:52" x14ac:dyDescent="0.35">
      <c r="AZ466" s="60"/>
    </row>
    <row r="467" spans="52:52" x14ac:dyDescent="0.35">
      <c r="AZ467" s="60"/>
    </row>
    <row r="468" spans="52:52" x14ac:dyDescent="0.35">
      <c r="AZ468" s="60"/>
    </row>
    <row r="469" spans="52:52" x14ac:dyDescent="0.35">
      <c r="AZ469" s="60"/>
    </row>
    <row r="470" spans="52:52" x14ac:dyDescent="0.35">
      <c r="AZ470" s="60"/>
    </row>
    <row r="471" spans="52:52" x14ac:dyDescent="0.35">
      <c r="AZ471" s="60"/>
    </row>
    <row r="472" spans="52:52" x14ac:dyDescent="0.35">
      <c r="AZ472" s="60"/>
    </row>
    <row r="473" spans="52:52" x14ac:dyDescent="0.35">
      <c r="AZ473" s="60"/>
    </row>
    <row r="474" spans="52:52" x14ac:dyDescent="0.35">
      <c r="AZ474" s="60"/>
    </row>
    <row r="475" spans="52:52" x14ac:dyDescent="0.35">
      <c r="AZ475" s="60"/>
    </row>
    <row r="476" spans="52:52" x14ac:dyDescent="0.35">
      <c r="AZ476" s="60"/>
    </row>
    <row r="477" spans="52:52" x14ac:dyDescent="0.35">
      <c r="AZ477" s="60"/>
    </row>
    <row r="478" spans="52:52" x14ac:dyDescent="0.35">
      <c r="AZ478" s="60"/>
    </row>
    <row r="479" spans="52:52" x14ac:dyDescent="0.35">
      <c r="AZ479" s="60"/>
    </row>
    <row r="480" spans="52:52" x14ac:dyDescent="0.35">
      <c r="AZ480" s="60"/>
    </row>
    <row r="481" spans="52:52" x14ac:dyDescent="0.35">
      <c r="AZ481" s="60"/>
    </row>
    <row r="482" spans="52:52" x14ac:dyDescent="0.35">
      <c r="AZ482" s="60"/>
    </row>
    <row r="483" spans="52:52" x14ac:dyDescent="0.35">
      <c r="AZ483" s="60"/>
    </row>
    <row r="484" spans="52:52" x14ac:dyDescent="0.35">
      <c r="AZ484" s="60"/>
    </row>
    <row r="485" spans="52:52" x14ac:dyDescent="0.35">
      <c r="AZ485" s="60"/>
    </row>
    <row r="486" spans="52:52" x14ac:dyDescent="0.35">
      <c r="AZ486" s="60"/>
    </row>
    <row r="487" spans="52:52" x14ac:dyDescent="0.35">
      <c r="AZ487" s="60"/>
    </row>
    <row r="488" spans="52:52" x14ac:dyDescent="0.35">
      <c r="AZ488" s="60"/>
    </row>
    <row r="489" spans="52:52" x14ac:dyDescent="0.35">
      <c r="AZ489" s="60"/>
    </row>
    <row r="490" spans="52:52" x14ac:dyDescent="0.35">
      <c r="AZ490" s="60"/>
    </row>
    <row r="491" spans="52:52" x14ac:dyDescent="0.35">
      <c r="AZ491" s="60"/>
    </row>
    <row r="492" spans="52:52" x14ac:dyDescent="0.35">
      <c r="AZ492" s="60"/>
    </row>
    <row r="493" spans="52:52" x14ac:dyDescent="0.35">
      <c r="AZ493" s="60"/>
    </row>
    <row r="494" spans="52:52" x14ac:dyDescent="0.35">
      <c r="AZ494" s="60"/>
    </row>
    <row r="495" spans="52:52" x14ac:dyDescent="0.35">
      <c r="AZ495" s="60"/>
    </row>
    <row r="496" spans="52:52" x14ac:dyDescent="0.35">
      <c r="AZ496" s="60"/>
    </row>
    <row r="497" spans="52:52" x14ac:dyDescent="0.35">
      <c r="AZ497" s="60"/>
    </row>
    <row r="498" spans="52:52" x14ac:dyDescent="0.35">
      <c r="AZ498" s="60"/>
    </row>
    <row r="499" spans="52:52" x14ac:dyDescent="0.35">
      <c r="AZ499" s="60"/>
    </row>
    <row r="500" spans="52:52" x14ac:dyDescent="0.35">
      <c r="AZ500" s="60"/>
    </row>
    <row r="501" spans="52:52" x14ac:dyDescent="0.35">
      <c r="AZ501" s="60"/>
    </row>
    <row r="502" spans="52:52" x14ac:dyDescent="0.35">
      <c r="AZ502" s="60"/>
    </row>
    <row r="503" spans="52:52" x14ac:dyDescent="0.35">
      <c r="AZ503" s="60"/>
    </row>
    <row r="504" spans="52:52" x14ac:dyDescent="0.35">
      <c r="AZ504" s="60"/>
    </row>
    <row r="505" spans="52:52" x14ac:dyDescent="0.35">
      <c r="AZ505" s="60"/>
    </row>
    <row r="506" spans="52:52" x14ac:dyDescent="0.35">
      <c r="AZ506" s="60"/>
    </row>
    <row r="507" spans="52:52" x14ac:dyDescent="0.35">
      <c r="AZ507" s="60"/>
    </row>
    <row r="508" spans="52:52" x14ac:dyDescent="0.35">
      <c r="AZ508" s="60"/>
    </row>
    <row r="509" spans="52:52" x14ac:dyDescent="0.35">
      <c r="AZ509" s="60"/>
    </row>
    <row r="510" spans="52:52" x14ac:dyDescent="0.35">
      <c r="AZ510" s="60"/>
    </row>
    <row r="511" spans="52:52" x14ac:dyDescent="0.35">
      <c r="AZ511" s="60"/>
    </row>
    <row r="512" spans="52:52" x14ac:dyDescent="0.35">
      <c r="AZ512" s="60"/>
    </row>
    <row r="513" spans="52:52" x14ac:dyDescent="0.35">
      <c r="AZ513" s="60"/>
    </row>
    <row r="514" spans="52:52" x14ac:dyDescent="0.35">
      <c r="AZ514" s="60"/>
    </row>
    <row r="515" spans="52:52" x14ac:dyDescent="0.35">
      <c r="AZ515" s="60"/>
    </row>
    <row r="516" spans="52:52" x14ac:dyDescent="0.35">
      <c r="AZ516" s="60"/>
    </row>
    <row r="517" spans="52:52" x14ac:dyDescent="0.35">
      <c r="AZ517" s="60"/>
    </row>
    <row r="518" spans="52:52" x14ac:dyDescent="0.35">
      <c r="AZ518" s="60"/>
    </row>
    <row r="519" spans="52:52" x14ac:dyDescent="0.35">
      <c r="AZ519" s="60"/>
    </row>
    <row r="520" spans="52:52" x14ac:dyDescent="0.35">
      <c r="AZ520" s="60"/>
    </row>
    <row r="521" spans="52:52" x14ac:dyDescent="0.35">
      <c r="AZ521" s="60"/>
    </row>
    <row r="522" spans="52:52" x14ac:dyDescent="0.35">
      <c r="AZ522" s="60"/>
    </row>
    <row r="523" spans="52:52" x14ac:dyDescent="0.35">
      <c r="AZ523" s="60"/>
    </row>
    <row r="524" spans="52:52" x14ac:dyDescent="0.35">
      <c r="AZ524" s="60"/>
    </row>
    <row r="525" spans="52:52" x14ac:dyDescent="0.35">
      <c r="AZ525" s="60"/>
    </row>
    <row r="526" spans="52:52" x14ac:dyDescent="0.35">
      <c r="AZ526" s="60"/>
    </row>
    <row r="527" spans="52:52" x14ac:dyDescent="0.35">
      <c r="AZ527" s="60"/>
    </row>
    <row r="528" spans="52:52" x14ac:dyDescent="0.35">
      <c r="AZ528" s="60"/>
    </row>
    <row r="529" spans="52:52" x14ac:dyDescent="0.35">
      <c r="AZ529" s="60"/>
    </row>
    <row r="530" spans="52:52" x14ac:dyDescent="0.35">
      <c r="AZ530" s="60"/>
    </row>
    <row r="531" spans="52:52" x14ac:dyDescent="0.35">
      <c r="AZ531" s="60"/>
    </row>
    <row r="532" spans="52:52" x14ac:dyDescent="0.35">
      <c r="AZ532" s="60"/>
    </row>
    <row r="533" spans="52:52" x14ac:dyDescent="0.35">
      <c r="AZ533" s="60"/>
    </row>
    <row r="534" spans="52:52" x14ac:dyDescent="0.35">
      <c r="AZ534" s="60"/>
    </row>
    <row r="535" spans="52:52" x14ac:dyDescent="0.35">
      <c r="AZ535" s="60"/>
    </row>
    <row r="536" spans="52:52" x14ac:dyDescent="0.35">
      <c r="AZ536" s="60"/>
    </row>
    <row r="537" spans="52:52" x14ac:dyDescent="0.35">
      <c r="AZ537" s="60"/>
    </row>
    <row r="538" spans="52:52" x14ac:dyDescent="0.35">
      <c r="AZ538" s="60"/>
    </row>
    <row r="539" spans="52:52" x14ac:dyDescent="0.35">
      <c r="AZ539" s="60"/>
    </row>
    <row r="540" spans="52:52" x14ac:dyDescent="0.35">
      <c r="AZ540" s="60"/>
    </row>
    <row r="541" spans="52:52" x14ac:dyDescent="0.35">
      <c r="AZ541" s="60"/>
    </row>
    <row r="542" spans="52:52" x14ac:dyDescent="0.35">
      <c r="AZ542" s="60"/>
    </row>
    <row r="543" spans="52:52" x14ac:dyDescent="0.35">
      <c r="AZ543" s="60"/>
    </row>
    <row r="544" spans="52:52" x14ac:dyDescent="0.35">
      <c r="AZ544" s="60"/>
    </row>
    <row r="545" spans="52:52" x14ac:dyDescent="0.35">
      <c r="AZ545" s="60"/>
    </row>
    <row r="546" spans="52:52" x14ac:dyDescent="0.35">
      <c r="AZ546" s="60"/>
    </row>
    <row r="547" spans="52:52" x14ac:dyDescent="0.35">
      <c r="AZ547" s="60"/>
    </row>
    <row r="548" spans="52:52" x14ac:dyDescent="0.35">
      <c r="AZ548" s="60"/>
    </row>
    <row r="549" spans="52:52" x14ac:dyDescent="0.35">
      <c r="AZ549" s="60"/>
    </row>
    <row r="550" spans="52:52" x14ac:dyDescent="0.35">
      <c r="AZ550" s="60"/>
    </row>
    <row r="551" spans="52:52" x14ac:dyDescent="0.35">
      <c r="AZ551" s="60"/>
    </row>
    <row r="552" spans="52:52" x14ac:dyDescent="0.35">
      <c r="AZ552" s="60"/>
    </row>
    <row r="553" spans="52:52" x14ac:dyDescent="0.35">
      <c r="AZ553" s="60"/>
    </row>
    <row r="554" spans="52:52" x14ac:dyDescent="0.35">
      <c r="AZ554" s="60"/>
    </row>
    <row r="555" spans="52:52" x14ac:dyDescent="0.35">
      <c r="AZ555" s="60"/>
    </row>
    <row r="556" spans="52:52" x14ac:dyDescent="0.35">
      <c r="AZ556" s="60"/>
    </row>
    <row r="557" spans="52:52" x14ac:dyDescent="0.35">
      <c r="AZ557" s="60"/>
    </row>
    <row r="558" spans="52:52" x14ac:dyDescent="0.35">
      <c r="AZ558" s="60"/>
    </row>
    <row r="559" spans="52:52" x14ac:dyDescent="0.35">
      <c r="AZ559" s="60"/>
    </row>
    <row r="560" spans="52:52" x14ac:dyDescent="0.35">
      <c r="AZ560" s="60"/>
    </row>
    <row r="561" spans="52:52" x14ac:dyDescent="0.35">
      <c r="AZ561" s="60"/>
    </row>
    <row r="562" spans="52:52" x14ac:dyDescent="0.35">
      <c r="AZ562" s="60"/>
    </row>
    <row r="563" spans="52:52" x14ac:dyDescent="0.35">
      <c r="AZ563" s="60"/>
    </row>
    <row r="564" spans="52:52" x14ac:dyDescent="0.35">
      <c r="AZ564" s="60"/>
    </row>
    <row r="565" spans="52:52" x14ac:dyDescent="0.35">
      <c r="AZ565" s="60"/>
    </row>
    <row r="566" spans="52:52" x14ac:dyDescent="0.35">
      <c r="AZ566" s="60"/>
    </row>
    <row r="567" spans="52:52" x14ac:dyDescent="0.35">
      <c r="AZ567" s="60"/>
    </row>
    <row r="568" spans="52:52" x14ac:dyDescent="0.35">
      <c r="AZ568" s="60"/>
    </row>
    <row r="569" spans="52:52" x14ac:dyDescent="0.35">
      <c r="AZ569" s="60"/>
    </row>
    <row r="570" spans="52:52" x14ac:dyDescent="0.35">
      <c r="AZ570" s="60"/>
    </row>
    <row r="571" spans="52:52" x14ac:dyDescent="0.35">
      <c r="AZ571" s="60"/>
    </row>
    <row r="572" spans="52:52" x14ac:dyDescent="0.35">
      <c r="AZ572" s="60"/>
    </row>
    <row r="573" spans="52:52" x14ac:dyDescent="0.35">
      <c r="AZ573" s="60"/>
    </row>
    <row r="574" spans="52:52" x14ac:dyDescent="0.35">
      <c r="AZ574" s="60"/>
    </row>
    <row r="575" spans="52:52" x14ac:dyDescent="0.35">
      <c r="AZ575" s="60"/>
    </row>
    <row r="576" spans="52:52" x14ac:dyDescent="0.35">
      <c r="AZ576" s="60"/>
    </row>
    <row r="577" spans="52:52" x14ac:dyDescent="0.35">
      <c r="AZ577" s="60"/>
    </row>
    <row r="578" spans="52:52" x14ac:dyDescent="0.35">
      <c r="AZ578" s="60"/>
    </row>
    <row r="579" spans="52:52" x14ac:dyDescent="0.35">
      <c r="AZ579" s="60"/>
    </row>
    <row r="580" spans="52:52" x14ac:dyDescent="0.35">
      <c r="AZ580" s="60"/>
    </row>
    <row r="581" spans="52:52" x14ac:dyDescent="0.35">
      <c r="AZ581" s="60"/>
    </row>
    <row r="582" spans="52:52" x14ac:dyDescent="0.35">
      <c r="AZ582" s="60"/>
    </row>
    <row r="583" spans="52:52" x14ac:dyDescent="0.35">
      <c r="AZ583" s="60"/>
    </row>
    <row r="584" spans="52:52" x14ac:dyDescent="0.35">
      <c r="AZ584" s="60"/>
    </row>
    <row r="585" spans="52:52" x14ac:dyDescent="0.35">
      <c r="AZ585" s="60"/>
    </row>
    <row r="586" spans="52:52" x14ac:dyDescent="0.35">
      <c r="AZ586" s="60"/>
    </row>
    <row r="587" spans="52:52" x14ac:dyDescent="0.35">
      <c r="AZ587" s="60"/>
    </row>
    <row r="588" spans="52:52" x14ac:dyDescent="0.35">
      <c r="AZ588" s="60"/>
    </row>
    <row r="589" spans="52:52" x14ac:dyDescent="0.35">
      <c r="AZ589" s="60"/>
    </row>
    <row r="590" spans="52:52" x14ac:dyDescent="0.35">
      <c r="AZ590" s="60"/>
    </row>
    <row r="591" spans="52:52" x14ac:dyDescent="0.35">
      <c r="AZ591" s="60"/>
    </row>
    <row r="592" spans="52:52" x14ac:dyDescent="0.35">
      <c r="AZ592" s="60"/>
    </row>
    <row r="593" spans="52:52" x14ac:dyDescent="0.35">
      <c r="AZ593" s="60"/>
    </row>
    <row r="594" spans="52:52" x14ac:dyDescent="0.35">
      <c r="AZ594" s="60"/>
    </row>
    <row r="595" spans="52:52" x14ac:dyDescent="0.35">
      <c r="AZ595" s="60"/>
    </row>
    <row r="596" spans="52:52" x14ac:dyDescent="0.35">
      <c r="AZ596" s="60"/>
    </row>
    <row r="597" spans="52:52" x14ac:dyDescent="0.35">
      <c r="AZ597" s="60"/>
    </row>
    <row r="598" spans="52:52" x14ac:dyDescent="0.35">
      <c r="AZ598" s="60"/>
    </row>
    <row r="599" spans="52:52" x14ac:dyDescent="0.35">
      <c r="AZ599" s="60"/>
    </row>
    <row r="600" spans="52:52" x14ac:dyDescent="0.35">
      <c r="AZ600" s="60"/>
    </row>
    <row r="601" spans="52:52" x14ac:dyDescent="0.35">
      <c r="AZ601" s="60"/>
    </row>
    <row r="602" spans="52:52" x14ac:dyDescent="0.35">
      <c r="AZ602" s="60"/>
    </row>
    <row r="603" spans="52:52" x14ac:dyDescent="0.35">
      <c r="AZ603" s="60"/>
    </row>
    <row r="604" spans="52:52" x14ac:dyDescent="0.35">
      <c r="AZ604" s="60"/>
    </row>
    <row r="605" spans="52:52" x14ac:dyDescent="0.35">
      <c r="AZ605" s="60"/>
    </row>
    <row r="606" spans="52:52" x14ac:dyDescent="0.35">
      <c r="AZ606" s="60"/>
    </row>
    <row r="607" spans="52:52" x14ac:dyDescent="0.35">
      <c r="AZ607" s="60"/>
    </row>
    <row r="608" spans="52:52" x14ac:dyDescent="0.35">
      <c r="AZ608" s="60"/>
    </row>
    <row r="609" spans="52:52" x14ac:dyDescent="0.35">
      <c r="AZ609" s="60"/>
    </row>
    <row r="610" spans="52:52" x14ac:dyDescent="0.35">
      <c r="AZ610" s="60"/>
    </row>
    <row r="611" spans="52:52" x14ac:dyDescent="0.35">
      <c r="AZ611" s="60"/>
    </row>
    <row r="612" spans="52:52" x14ac:dyDescent="0.35">
      <c r="AZ612" s="60"/>
    </row>
    <row r="613" spans="52:52" x14ac:dyDescent="0.35">
      <c r="AZ613" s="60"/>
    </row>
    <row r="614" spans="52:52" x14ac:dyDescent="0.35">
      <c r="AZ614" s="60"/>
    </row>
    <row r="615" spans="52:52" x14ac:dyDescent="0.35">
      <c r="AZ615" s="60"/>
    </row>
    <row r="616" spans="52:52" x14ac:dyDescent="0.35">
      <c r="AZ616" s="60"/>
    </row>
    <row r="617" spans="52:52" x14ac:dyDescent="0.35">
      <c r="AZ617" s="60"/>
    </row>
    <row r="618" spans="52:52" x14ac:dyDescent="0.35">
      <c r="AZ618" s="60"/>
    </row>
    <row r="619" spans="52:52" x14ac:dyDescent="0.35">
      <c r="AZ619" s="60"/>
    </row>
    <row r="620" spans="52:52" x14ac:dyDescent="0.35">
      <c r="AZ620" s="60"/>
    </row>
    <row r="621" spans="52:52" x14ac:dyDescent="0.35">
      <c r="AZ621" s="60"/>
    </row>
    <row r="622" spans="52:52" x14ac:dyDescent="0.35">
      <c r="AZ622" s="60"/>
    </row>
    <row r="623" spans="52:52" x14ac:dyDescent="0.35">
      <c r="AZ623" s="60"/>
    </row>
    <row r="624" spans="52:52" x14ac:dyDescent="0.35">
      <c r="AZ624" s="60"/>
    </row>
    <row r="625" spans="52:52" x14ac:dyDescent="0.35">
      <c r="AZ625" s="60"/>
    </row>
    <row r="626" spans="52:52" x14ac:dyDescent="0.35">
      <c r="AZ626" s="60"/>
    </row>
    <row r="627" spans="52:52" x14ac:dyDescent="0.35">
      <c r="AZ627" s="60"/>
    </row>
    <row r="628" spans="52:52" x14ac:dyDescent="0.35">
      <c r="AZ628" s="60"/>
    </row>
    <row r="629" spans="52:52" x14ac:dyDescent="0.35">
      <c r="AZ629" s="60"/>
    </row>
    <row r="630" spans="52:52" x14ac:dyDescent="0.35">
      <c r="AZ630" s="60"/>
    </row>
    <row r="631" spans="52:52" x14ac:dyDescent="0.35">
      <c r="AZ631" s="60"/>
    </row>
    <row r="632" spans="52:52" x14ac:dyDescent="0.35">
      <c r="AZ632" s="60"/>
    </row>
    <row r="633" spans="52:52" x14ac:dyDescent="0.35">
      <c r="AZ633" s="60"/>
    </row>
    <row r="634" spans="52:52" x14ac:dyDescent="0.35">
      <c r="AZ634" s="60"/>
    </row>
    <row r="635" spans="52:52" x14ac:dyDescent="0.35">
      <c r="AZ635" s="60"/>
    </row>
    <row r="636" spans="52:52" x14ac:dyDescent="0.35">
      <c r="AZ636" s="60"/>
    </row>
    <row r="637" spans="52:52" x14ac:dyDescent="0.35">
      <c r="AZ637" s="60"/>
    </row>
    <row r="638" spans="52:52" x14ac:dyDescent="0.35">
      <c r="AZ638" s="60"/>
    </row>
    <row r="639" spans="52:52" x14ac:dyDescent="0.35">
      <c r="AZ639" s="60"/>
    </row>
    <row r="640" spans="52:52" x14ac:dyDescent="0.35">
      <c r="AZ640" s="60"/>
    </row>
    <row r="641" spans="52:52" x14ac:dyDescent="0.35">
      <c r="AZ641" s="60"/>
    </row>
    <row r="642" spans="52:52" x14ac:dyDescent="0.35">
      <c r="AZ642" s="60"/>
    </row>
    <row r="643" spans="52:52" x14ac:dyDescent="0.35">
      <c r="AZ643" s="60"/>
    </row>
    <row r="644" spans="52:52" x14ac:dyDescent="0.35">
      <c r="AZ644" s="60"/>
    </row>
    <row r="645" spans="52:52" x14ac:dyDescent="0.35">
      <c r="AZ645" s="60"/>
    </row>
    <row r="646" spans="52:52" x14ac:dyDescent="0.35">
      <c r="AZ646" s="60"/>
    </row>
    <row r="647" spans="52:52" x14ac:dyDescent="0.35">
      <c r="AZ647" s="60"/>
    </row>
    <row r="648" spans="52:52" x14ac:dyDescent="0.35">
      <c r="AZ648" s="60"/>
    </row>
    <row r="649" spans="52:52" x14ac:dyDescent="0.35">
      <c r="AZ649" s="60"/>
    </row>
    <row r="650" spans="52:52" x14ac:dyDescent="0.35">
      <c r="AZ650" s="60"/>
    </row>
    <row r="651" spans="52:52" x14ac:dyDescent="0.35">
      <c r="AZ651" s="60"/>
    </row>
    <row r="652" spans="52:52" x14ac:dyDescent="0.35">
      <c r="AZ652" s="60"/>
    </row>
    <row r="653" spans="52:52" x14ac:dyDescent="0.35">
      <c r="AZ653" s="60"/>
    </row>
    <row r="654" spans="52:52" x14ac:dyDescent="0.35">
      <c r="AZ654" s="60"/>
    </row>
    <row r="655" spans="52:52" x14ac:dyDescent="0.35">
      <c r="AZ655" s="60"/>
    </row>
    <row r="656" spans="52:52" x14ac:dyDescent="0.35">
      <c r="AZ656" s="60"/>
    </row>
    <row r="657" spans="52:52" x14ac:dyDescent="0.35">
      <c r="AZ657" s="60"/>
    </row>
    <row r="658" spans="52:52" x14ac:dyDescent="0.35">
      <c r="AZ658" s="60"/>
    </row>
    <row r="659" spans="52:52" x14ac:dyDescent="0.35">
      <c r="AZ659" s="60"/>
    </row>
    <row r="660" spans="52:52" x14ac:dyDescent="0.35">
      <c r="AZ660" s="60"/>
    </row>
    <row r="661" spans="52:52" x14ac:dyDescent="0.35">
      <c r="AZ661" s="60"/>
    </row>
    <row r="662" spans="52:52" x14ac:dyDescent="0.35">
      <c r="AZ662" s="60"/>
    </row>
    <row r="663" spans="52:52" x14ac:dyDescent="0.35">
      <c r="AZ663" s="60"/>
    </row>
    <row r="664" spans="52:52" x14ac:dyDescent="0.35">
      <c r="AZ664" s="60"/>
    </row>
    <row r="665" spans="52:52" x14ac:dyDescent="0.35">
      <c r="AZ665" s="60"/>
    </row>
    <row r="666" spans="52:52" x14ac:dyDescent="0.35">
      <c r="AZ666" s="60"/>
    </row>
    <row r="667" spans="52:52" x14ac:dyDescent="0.35">
      <c r="AZ667" s="60"/>
    </row>
    <row r="668" spans="52:52" x14ac:dyDescent="0.35">
      <c r="AZ668" s="60"/>
    </row>
    <row r="669" spans="52:52" x14ac:dyDescent="0.35">
      <c r="AZ669" s="60"/>
    </row>
    <row r="670" spans="52:52" x14ac:dyDescent="0.35">
      <c r="AZ670" s="60"/>
    </row>
    <row r="671" spans="52:52" x14ac:dyDescent="0.35">
      <c r="AZ671" s="60"/>
    </row>
    <row r="672" spans="52:52" x14ac:dyDescent="0.35">
      <c r="AZ672" s="60"/>
    </row>
    <row r="673" spans="52:52" x14ac:dyDescent="0.35">
      <c r="AZ673" s="60"/>
    </row>
    <row r="674" spans="52:52" x14ac:dyDescent="0.35">
      <c r="AZ674" s="60"/>
    </row>
    <row r="675" spans="52:52" x14ac:dyDescent="0.35">
      <c r="AZ675" s="60"/>
    </row>
    <row r="676" spans="52:52" x14ac:dyDescent="0.35">
      <c r="AZ676" s="60"/>
    </row>
    <row r="677" spans="52:52" x14ac:dyDescent="0.35">
      <c r="AZ677" s="60"/>
    </row>
    <row r="678" spans="52:52" x14ac:dyDescent="0.35">
      <c r="AZ678" s="60"/>
    </row>
    <row r="679" spans="52:52" x14ac:dyDescent="0.35">
      <c r="AZ679" s="60"/>
    </row>
    <row r="680" spans="52:52" x14ac:dyDescent="0.35">
      <c r="AZ680" s="60"/>
    </row>
    <row r="681" spans="52:52" x14ac:dyDescent="0.35">
      <c r="AZ681" s="60"/>
    </row>
    <row r="682" spans="52:52" x14ac:dyDescent="0.35">
      <c r="AZ682" s="60"/>
    </row>
    <row r="683" spans="52:52" x14ac:dyDescent="0.35">
      <c r="AZ683" s="60"/>
    </row>
    <row r="684" spans="52:52" x14ac:dyDescent="0.35">
      <c r="AZ684" s="60"/>
    </row>
    <row r="685" spans="52:52" x14ac:dyDescent="0.35">
      <c r="AZ685" s="60"/>
    </row>
    <row r="686" spans="52:52" x14ac:dyDescent="0.35">
      <c r="AZ686" s="60"/>
    </row>
    <row r="687" spans="52:52" x14ac:dyDescent="0.35">
      <c r="AZ687" s="60"/>
    </row>
    <row r="688" spans="52:52" x14ac:dyDescent="0.35">
      <c r="AZ688" s="60"/>
    </row>
    <row r="689" spans="52:52" x14ac:dyDescent="0.35">
      <c r="AZ689" s="60"/>
    </row>
    <row r="690" spans="52:52" x14ac:dyDescent="0.35">
      <c r="AZ690" s="60"/>
    </row>
  </sheetData>
  <mergeCells count="9">
    <mergeCell ref="BD6:BE6"/>
    <mergeCell ref="BD33:BE33"/>
    <mergeCell ref="BD60:BE60"/>
    <mergeCell ref="BB82:BE82"/>
    <mergeCell ref="BD147:BE147"/>
    <mergeCell ref="BB103:BB104"/>
    <mergeCell ref="BB88:BF88"/>
    <mergeCell ref="BG88:BH88"/>
    <mergeCell ref="BC126:BE12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273"/>
  <sheetViews>
    <sheetView showGridLines="0" workbookViewId="0"/>
  </sheetViews>
  <sheetFormatPr defaultColWidth="11" defaultRowHeight="15.5" x14ac:dyDescent="0.35"/>
  <cols>
    <col min="1" max="1" width="4.5" customWidth="1"/>
    <col min="2" max="2" width="2.08203125" customWidth="1"/>
    <col min="3" max="3" width="6.58203125" customWidth="1"/>
    <col min="4" max="4" width="6.83203125" customWidth="1"/>
    <col min="5" max="5" width="30.5" customWidth="1"/>
    <col min="6" max="17" width="2.5" customWidth="1"/>
    <col min="18" max="18" width="3.58203125" customWidth="1"/>
    <col min="19" max="24" width="2.5" customWidth="1"/>
    <col min="25" max="25" width="3.08203125" customWidth="1"/>
    <col min="26" max="50" width="2.5" customWidth="1"/>
    <col min="51" max="52" width="3.08203125" customWidth="1"/>
    <col min="54" max="54" width="14.08203125" customWidth="1"/>
    <col min="55" max="55" width="12.58203125" customWidth="1"/>
    <col min="56" max="56" width="14.08203125" customWidth="1"/>
    <col min="57" max="57" width="11.33203125" customWidth="1"/>
    <col min="58" max="58" width="17.5" customWidth="1"/>
  </cols>
  <sheetData>
    <row r="1" spans="1:63" ht="18" thickBot="1" x14ac:dyDescent="0.4">
      <c r="A1" s="102" t="s">
        <v>1</v>
      </c>
      <c r="B1" s="103"/>
      <c r="C1" s="103"/>
      <c r="D1" s="103"/>
      <c r="E1" s="103"/>
      <c r="F1" s="103"/>
      <c r="G1" s="103"/>
      <c r="H1" s="103"/>
      <c r="I1" s="103"/>
      <c r="J1" s="103"/>
      <c r="K1" s="103"/>
      <c r="L1" s="103"/>
      <c r="M1" s="103"/>
      <c r="AZ1" s="60"/>
      <c r="BB1" s="104" t="s">
        <v>173</v>
      </c>
      <c r="BC1" s="105"/>
      <c r="BD1" s="105"/>
    </row>
    <row r="2" spans="1:63" ht="16" thickTop="1" x14ac:dyDescent="0.35">
      <c r="AZ2" s="60"/>
      <c r="BB2" s="422"/>
    </row>
    <row r="3" spans="1:63" x14ac:dyDescent="0.35">
      <c r="A3" s="69" t="s">
        <v>172</v>
      </c>
      <c r="AZ3" s="60"/>
      <c r="BB3" s="475" t="s">
        <v>699</v>
      </c>
      <c r="BC3" s="476"/>
      <c r="BD3" s="476"/>
      <c r="BE3" s="476"/>
      <c r="BF3" s="476"/>
      <c r="BG3" s="476"/>
      <c r="BH3" s="476"/>
      <c r="BI3" s="476"/>
      <c r="BJ3" s="545"/>
      <c r="BK3" s="545"/>
    </row>
    <row r="4" spans="1:63" x14ac:dyDescent="0.35">
      <c r="AY4" s="3"/>
      <c r="AZ4" s="60"/>
      <c r="BB4" s="187" t="s">
        <v>657</v>
      </c>
    </row>
    <row r="5" spans="1:63" x14ac:dyDescent="0.35">
      <c r="A5" s="1" t="s">
        <v>302</v>
      </c>
      <c r="B5" s="8" t="s">
        <v>303</v>
      </c>
      <c r="C5" s="8"/>
      <c r="D5" s="188"/>
      <c r="E5" s="188"/>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Z5" s="61"/>
      <c r="BB5" s="422"/>
    </row>
    <row r="6" spans="1:63" x14ac:dyDescent="0.35">
      <c r="B6" s="3" t="s">
        <v>31</v>
      </c>
      <c r="C6" s="4"/>
      <c r="D6" s="4"/>
      <c r="E6" s="4" t="s">
        <v>274</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Z6" s="61"/>
    </row>
    <row r="7" spans="1:63" x14ac:dyDescent="0.35">
      <c r="B7" s="6"/>
      <c r="C7" s="4" t="s">
        <v>149</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Z7" s="61"/>
      <c r="BB7" s="527" t="s">
        <v>718</v>
      </c>
      <c r="BC7" s="528"/>
      <c r="BD7" s="528"/>
      <c r="BE7" s="528"/>
      <c r="BF7" s="528"/>
      <c r="BG7" s="528"/>
      <c r="BH7" s="528"/>
      <c r="BI7" s="528"/>
      <c r="BJ7" s="543"/>
      <c r="BK7" s="543"/>
    </row>
    <row r="8" spans="1:63" ht="16" thickBot="1" x14ac:dyDescent="0.4">
      <c r="B8" s="6"/>
      <c r="C8" s="5" t="s">
        <v>47</v>
      </c>
      <c r="D8" s="5">
        <v>1</v>
      </c>
      <c r="E8" s="4" t="s">
        <v>829</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Z8" s="60"/>
      <c r="BB8" s="3" t="s">
        <v>719</v>
      </c>
    </row>
    <row r="9" spans="1:63" x14ac:dyDescent="0.35">
      <c r="B9" s="6"/>
      <c r="C9" s="5" t="s">
        <v>47</v>
      </c>
      <c r="D9" s="5">
        <v>2</v>
      </c>
      <c r="E9" s="4" t="s">
        <v>830</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Z9" s="60"/>
      <c r="BB9" s="576" t="s">
        <v>308</v>
      </c>
      <c r="BC9" s="560" t="s">
        <v>860</v>
      </c>
      <c r="BD9" s="560"/>
      <c r="BE9" s="578"/>
    </row>
    <row r="10" spans="1:63" ht="16" thickBot="1" x14ac:dyDescent="0.4">
      <c r="B10" s="6"/>
      <c r="C10" s="5" t="s">
        <v>47</v>
      </c>
      <c r="D10" s="5">
        <v>3</v>
      </c>
      <c r="E10" s="4" t="s">
        <v>831</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Z10" s="60"/>
      <c r="BB10" s="577"/>
      <c r="BC10" s="579" t="s">
        <v>861</v>
      </c>
      <c r="BD10" s="579"/>
      <c r="BE10" s="580"/>
    </row>
    <row r="11" spans="1:63" x14ac:dyDescent="0.35">
      <c r="A11" s="3"/>
      <c r="B11" s="6"/>
      <c r="C11" s="5" t="s">
        <v>47</v>
      </c>
      <c r="D11" s="5">
        <v>4</v>
      </c>
      <c r="E11" s="4" t="s">
        <v>832</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Z11" s="60"/>
      <c r="BC11" s="186"/>
    </row>
    <row r="12" spans="1:63" ht="5.25" customHeight="1" x14ac:dyDescent="0.35">
      <c r="A12" s="3"/>
      <c r="AZ12" s="60"/>
    </row>
    <row r="13" spans="1:63" ht="8.25" customHeight="1" x14ac:dyDescent="0.35">
      <c r="A13" s="99"/>
      <c r="B13" s="99"/>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152"/>
      <c r="BC13" s="186"/>
    </row>
    <row r="14" spans="1:63" x14ac:dyDescent="0.35">
      <c r="AZ14" s="60"/>
      <c r="BC14" s="186"/>
    </row>
    <row r="15" spans="1:63" x14ac:dyDescent="0.35">
      <c r="AA15" s="32"/>
      <c r="AY15" s="3"/>
      <c r="AZ15" s="60"/>
      <c r="BB15" s="528" t="s">
        <v>720</v>
      </c>
      <c r="BC15" s="529"/>
      <c r="BD15" s="528"/>
      <c r="BE15" s="528"/>
      <c r="BF15" s="528"/>
    </row>
    <row r="16" spans="1:63" x14ac:dyDescent="0.35">
      <c r="A16" s="1" t="s">
        <v>29</v>
      </c>
      <c r="B16" s="2" t="s">
        <v>30</v>
      </c>
      <c r="C16" s="3"/>
      <c r="D16" s="3"/>
      <c r="E16" s="3"/>
      <c r="F16" s="3"/>
      <c r="G16" s="3"/>
      <c r="H16" s="3"/>
      <c r="I16" s="3"/>
      <c r="J16" s="3"/>
      <c r="K16" s="3"/>
      <c r="L16" s="3"/>
      <c r="M16" s="3"/>
      <c r="N16" s="3"/>
      <c r="O16" s="3"/>
      <c r="P16" s="3"/>
      <c r="Q16" s="3"/>
      <c r="R16" s="3"/>
      <c r="S16" s="3"/>
      <c r="T16" s="3"/>
      <c r="U16" s="3"/>
      <c r="V16" s="3"/>
      <c r="W16" s="3"/>
      <c r="X16" s="3"/>
      <c r="Y16" s="3"/>
      <c r="Z16" s="3"/>
      <c r="AA16" s="6"/>
      <c r="AB16" s="3"/>
      <c r="AC16" s="3"/>
      <c r="AD16" s="3"/>
      <c r="AE16" s="3"/>
      <c r="AF16" s="3"/>
      <c r="AG16" s="3"/>
      <c r="AH16" s="3"/>
      <c r="AI16" s="3"/>
      <c r="AJ16" s="3"/>
      <c r="AK16" s="3"/>
      <c r="AL16" s="3"/>
      <c r="AM16" s="3"/>
      <c r="AN16" s="3"/>
      <c r="AO16" s="3"/>
      <c r="AP16" s="3"/>
      <c r="AQ16" s="3"/>
      <c r="AR16" s="3"/>
      <c r="AS16" s="3"/>
      <c r="AT16" s="3"/>
      <c r="AU16" s="3"/>
      <c r="AV16" s="3"/>
      <c r="AW16" s="3"/>
      <c r="AX16" s="3"/>
      <c r="AY16" s="3"/>
      <c r="AZ16" s="60"/>
      <c r="BB16" s="417" t="s">
        <v>842</v>
      </c>
    </row>
    <row r="17" spans="1:58" x14ac:dyDescent="0.35">
      <c r="A17" s="3"/>
      <c r="B17" s="3" t="s">
        <v>31</v>
      </c>
      <c r="D17" s="4"/>
      <c r="E17" s="4" t="s">
        <v>32</v>
      </c>
      <c r="G17" s="5"/>
      <c r="H17" s="5"/>
      <c r="I17" s="5"/>
      <c r="J17" s="5"/>
      <c r="K17" s="4"/>
      <c r="L17" s="3"/>
      <c r="M17" s="3"/>
      <c r="N17" s="3"/>
      <c r="O17" s="3"/>
      <c r="P17" s="3"/>
      <c r="Q17" s="3"/>
      <c r="R17" s="3"/>
      <c r="S17" s="3"/>
      <c r="T17" s="3"/>
      <c r="U17" s="3"/>
      <c r="V17" s="3"/>
      <c r="W17" s="3"/>
      <c r="X17" s="3"/>
      <c r="Y17" s="3"/>
      <c r="Z17" s="3"/>
      <c r="AA17" s="6"/>
      <c r="AB17" s="3"/>
      <c r="AC17" s="3"/>
      <c r="AD17" s="3"/>
      <c r="AE17" s="3"/>
      <c r="AF17" s="3"/>
      <c r="AG17" s="3"/>
      <c r="AH17" s="3"/>
      <c r="AI17" s="3"/>
      <c r="AJ17" s="3"/>
      <c r="AK17" s="3"/>
      <c r="AL17" s="3"/>
      <c r="AM17" s="3"/>
      <c r="AN17" s="3"/>
      <c r="AO17" s="3"/>
      <c r="AP17" s="3"/>
      <c r="AQ17" s="3"/>
      <c r="AR17" s="3"/>
      <c r="AS17" s="3"/>
      <c r="AT17" s="3"/>
      <c r="AU17" s="3"/>
      <c r="AV17" s="3"/>
      <c r="AW17" s="3"/>
      <c r="AX17" s="3"/>
      <c r="AY17" s="3"/>
      <c r="AZ17" s="60"/>
      <c r="BB17" s="418" t="s">
        <v>843</v>
      </c>
    </row>
    <row r="18" spans="1:58" x14ac:dyDescent="0.35">
      <c r="A18" s="3"/>
      <c r="B18" s="6"/>
      <c r="C18" s="4" t="s">
        <v>33</v>
      </c>
      <c r="D18" s="3"/>
      <c r="E18" s="3"/>
      <c r="F18" s="3"/>
      <c r="G18" s="3"/>
      <c r="H18" s="3"/>
      <c r="I18" s="3"/>
      <c r="J18" s="3"/>
      <c r="K18" s="3"/>
      <c r="L18" s="3"/>
      <c r="M18" s="3"/>
      <c r="N18" s="3"/>
      <c r="O18" s="3"/>
      <c r="P18" s="3"/>
      <c r="Q18" s="3"/>
      <c r="R18" s="3"/>
      <c r="S18" s="3"/>
      <c r="T18" s="3"/>
      <c r="U18" s="3"/>
      <c r="V18" s="3"/>
      <c r="W18" s="3"/>
      <c r="X18" s="3"/>
      <c r="Y18" s="3"/>
      <c r="Z18" s="3"/>
      <c r="AA18" s="6"/>
      <c r="AB18" s="3"/>
      <c r="AC18" s="3"/>
      <c r="AD18" s="3"/>
      <c r="AE18" s="3"/>
      <c r="AF18" s="3"/>
      <c r="AG18" s="3"/>
      <c r="AK18" s="3"/>
      <c r="AL18" s="3"/>
      <c r="AM18" s="3"/>
      <c r="AN18" s="3"/>
      <c r="AO18" s="3"/>
      <c r="AP18" s="3"/>
      <c r="AQ18" s="3"/>
      <c r="AR18" s="3"/>
      <c r="AS18" s="3"/>
      <c r="AT18" s="3"/>
      <c r="AU18" s="3"/>
      <c r="AV18" s="3"/>
      <c r="AW18" s="3"/>
      <c r="AX18" s="3"/>
      <c r="AY18" s="3"/>
      <c r="AZ18" s="60"/>
      <c r="BB18" s="419" t="s">
        <v>844</v>
      </c>
    </row>
    <row r="19" spans="1:58" ht="16" thickBot="1" x14ac:dyDescent="0.4">
      <c r="A19" s="3"/>
      <c r="B19" s="6"/>
      <c r="C19" s="8" t="s">
        <v>828</v>
      </c>
      <c r="D19" s="3"/>
      <c r="E19" s="3"/>
      <c r="F19" s="3"/>
      <c r="G19" s="3"/>
      <c r="H19" s="3"/>
      <c r="I19" s="3"/>
      <c r="J19" s="3"/>
      <c r="K19" s="3"/>
      <c r="L19" s="3"/>
      <c r="M19" s="3"/>
      <c r="N19" s="3"/>
      <c r="O19" s="3"/>
      <c r="P19" s="3"/>
      <c r="Q19" s="3"/>
      <c r="R19" s="3"/>
      <c r="S19" s="3"/>
      <c r="T19" s="3"/>
      <c r="U19" s="3"/>
      <c r="V19" s="3"/>
      <c r="W19" s="3"/>
      <c r="X19" s="3"/>
      <c r="Y19" s="3"/>
      <c r="Z19" s="3"/>
      <c r="AA19" s="6"/>
      <c r="AB19" s="3"/>
      <c r="AC19" s="3"/>
      <c r="AD19" s="3"/>
      <c r="AE19" s="3"/>
      <c r="AF19" s="3"/>
      <c r="AG19" s="3"/>
      <c r="AK19" s="3"/>
      <c r="AL19" s="3"/>
      <c r="AM19" s="3"/>
      <c r="AN19" s="3"/>
      <c r="AO19" s="3"/>
      <c r="AP19" s="3"/>
      <c r="AQ19" s="3"/>
      <c r="AR19" s="3"/>
      <c r="AS19" s="3"/>
      <c r="AT19" s="3"/>
      <c r="AU19" s="3"/>
      <c r="AV19" s="3"/>
      <c r="AW19" s="3"/>
      <c r="AX19" s="3"/>
      <c r="AY19" s="3"/>
      <c r="AZ19" s="60"/>
      <c r="BB19" t="s">
        <v>721</v>
      </c>
    </row>
    <row r="20" spans="1:58" x14ac:dyDescent="0.35">
      <c r="A20" s="3"/>
      <c r="B20" s="6"/>
      <c r="C20" s="8"/>
      <c r="D20" s="3"/>
      <c r="E20" s="3"/>
      <c r="F20" s="3"/>
      <c r="G20" s="3"/>
      <c r="H20" s="3"/>
      <c r="I20" s="3"/>
      <c r="J20" s="3"/>
      <c r="K20" s="3"/>
      <c r="L20" s="3"/>
      <c r="M20" s="3"/>
      <c r="N20" s="3"/>
      <c r="O20" s="3"/>
      <c r="P20" s="3"/>
      <c r="Q20" s="3"/>
      <c r="R20" s="3"/>
      <c r="S20" s="3"/>
      <c r="T20" s="3"/>
      <c r="U20" s="3"/>
      <c r="V20" s="3"/>
      <c r="W20" s="3"/>
      <c r="X20" s="3"/>
      <c r="Y20" s="6"/>
      <c r="Z20" s="3"/>
      <c r="AD20" s="3"/>
      <c r="AE20" s="3"/>
      <c r="AF20" s="3"/>
      <c r="AG20" s="3"/>
      <c r="AH20" s="3"/>
      <c r="AI20" s="3"/>
      <c r="AJ20" s="3"/>
      <c r="AK20" s="3"/>
      <c r="AL20" s="3"/>
      <c r="AM20" s="3"/>
      <c r="AN20" s="3"/>
      <c r="AO20" s="3"/>
      <c r="AP20" s="3"/>
      <c r="AQ20" s="3"/>
      <c r="AY20" s="3"/>
      <c r="AZ20" s="60"/>
      <c r="BB20" s="70" t="s">
        <v>2</v>
      </c>
      <c r="BC20" s="560" t="s">
        <v>860</v>
      </c>
      <c r="BD20" s="560"/>
      <c r="BE20" s="560"/>
      <c r="BF20" s="83" t="s">
        <v>3</v>
      </c>
    </row>
    <row r="21" spans="1:58" x14ac:dyDescent="0.35">
      <c r="A21" s="3"/>
      <c r="B21" s="6"/>
      <c r="C21" s="3"/>
      <c r="D21" s="3"/>
      <c r="E21" s="3"/>
      <c r="F21" s="3"/>
      <c r="G21" s="3"/>
      <c r="H21" s="3"/>
      <c r="I21" s="3"/>
      <c r="J21" s="3"/>
      <c r="K21" s="3"/>
      <c r="L21" s="3"/>
      <c r="M21" s="3"/>
      <c r="N21" s="3"/>
      <c r="O21" s="3"/>
      <c r="P21" s="9" t="s">
        <v>35</v>
      </c>
      <c r="Q21" s="1"/>
      <c r="R21" s="1"/>
      <c r="S21" s="1"/>
      <c r="T21" s="1"/>
      <c r="U21" s="1"/>
      <c r="V21" s="1"/>
      <c r="W21" s="1"/>
      <c r="X21" s="9" t="s">
        <v>36</v>
      </c>
      <c r="Y21" s="9"/>
      <c r="Z21" s="1"/>
      <c r="AA21" s="1"/>
      <c r="AB21" s="9" t="s">
        <v>37</v>
      </c>
      <c r="AC21" s="1"/>
      <c r="AD21" s="1"/>
      <c r="AE21" s="1"/>
      <c r="AF21" s="1"/>
      <c r="AH21" s="1"/>
      <c r="AI21" s="1"/>
      <c r="AJ21" s="11" t="s">
        <v>38</v>
      </c>
      <c r="AK21" s="1"/>
      <c r="AM21" s="3"/>
      <c r="AN21" s="3"/>
      <c r="AO21" s="3"/>
      <c r="AP21" s="3"/>
      <c r="AQ21" s="3"/>
      <c r="AR21" s="9" t="s">
        <v>39</v>
      </c>
      <c r="AS21" s="9"/>
      <c r="AT21" s="9"/>
      <c r="AU21" s="9"/>
      <c r="AV21" s="9"/>
      <c r="AW21" s="9"/>
      <c r="AX21" s="9"/>
      <c r="AZ21" s="60"/>
      <c r="BB21" s="116">
        <v>1</v>
      </c>
      <c r="BC21" s="568" t="s">
        <v>861</v>
      </c>
      <c r="BD21" s="568"/>
      <c r="BE21" s="568"/>
      <c r="BF21" s="80" t="s">
        <v>870</v>
      </c>
    </row>
    <row r="22" spans="1:58" x14ac:dyDescent="0.35">
      <c r="A22" s="3"/>
      <c r="B22" s="6"/>
      <c r="C22" s="3"/>
      <c r="D22" s="3"/>
      <c r="E22" s="9" t="s">
        <v>40</v>
      </c>
      <c r="F22" s="3"/>
      <c r="G22" s="3"/>
      <c r="H22" s="3"/>
      <c r="I22" s="1"/>
      <c r="J22" s="1"/>
      <c r="K22" s="1"/>
      <c r="L22" s="1"/>
      <c r="M22" s="9" t="s">
        <v>41</v>
      </c>
      <c r="N22" s="1"/>
      <c r="O22" s="1"/>
      <c r="P22" s="9" t="s">
        <v>42</v>
      </c>
      <c r="Q22" s="1"/>
      <c r="R22" s="1"/>
      <c r="S22" s="1"/>
      <c r="T22" s="1"/>
      <c r="U22" s="1"/>
      <c r="V22" s="1"/>
      <c r="W22" s="1"/>
      <c r="X22" s="9" t="s">
        <v>43</v>
      </c>
      <c r="Y22" s="9"/>
      <c r="Z22" s="1"/>
      <c r="AA22" s="1"/>
      <c r="AB22" s="9" t="s">
        <v>44</v>
      </c>
      <c r="AC22" s="1"/>
      <c r="AD22" s="1"/>
      <c r="AE22" s="1"/>
      <c r="AF22" s="1"/>
      <c r="AG22" s="1"/>
      <c r="AH22" s="1"/>
      <c r="AI22" s="1"/>
      <c r="AJ22" s="9" t="s">
        <v>45</v>
      </c>
      <c r="AK22" s="1"/>
      <c r="AL22" s="1"/>
      <c r="AM22" s="3"/>
      <c r="AN22" s="3"/>
      <c r="AO22" s="3"/>
      <c r="AP22" s="3"/>
      <c r="AQ22" s="3"/>
      <c r="AR22" s="9" t="s">
        <v>46</v>
      </c>
      <c r="AS22" s="9"/>
      <c r="AT22" s="9"/>
      <c r="AU22" s="9"/>
      <c r="AV22" s="9"/>
      <c r="AW22" s="9"/>
      <c r="AX22" s="9"/>
      <c r="AZ22" s="60"/>
      <c r="BB22" s="116">
        <v>2</v>
      </c>
      <c r="BC22" s="568" t="s">
        <v>862</v>
      </c>
      <c r="BD22" s="568"/>
      <c r="BE22" s="568"/>
      <c r="BF22" s="79" t="s">
        <v>4</v>
      </c>
    </row>
    <row r="23" spans="1:58" x14ac:dyDescent="0.35">
      <c r="A23" s="3"/>
      <c r="B23" s="6"/>
      <c r="C23" s="5" t="s">
        <v>47</v>
      </c>
      <c r="D23" s="5">
        <v>1</v>
      </c>
      <c r="E23" s="12" t="s">
        <v>28</v>
      </c>
      <c r="F23" s="3"/>
      <c r="G23" s="14"/>
      <c r="H23" s="15"/>
      <c r="I23" s="15"/>
      <c r="J23" s="55">
        <v>2</v>
      </c>
      <c r="K23" s="66" t="s">
        <v>48</v>
      </c>
      <c r="L23" s="67">
        <v>0</v>
      </c>
      <c r="M23" s="67">
        <v>0</v>
      </c>
      <c r="N23" s="3"/>
      <c r="O23" s="17" t="s">
        <v>92</v>
      </c>
      <c r="P23" s="17" t="s">
        <v>93</v>
      </c>
      <c r="Q23" s="3"/>
      <c r="R23" s="33"/>
      <c r="S23" s="15"/>
      <c r="T23" s="55">
        <v>2</v>
      </c>
      <c r="U23" s="55">
        <v>0</v>
      </c>
      <c r="V23" s="66" t="s">
        <v>48</v>
      </c>
      <c r="W23" s="55">
        <v>0</v>
      </c>
      <c r="X23" s="55">
        <v>0</v>
      </c>
      <c r="Y23" s="6"/>
      <c r="Z23" s="17" t="s">
        <v>97</v>
      </c>
      <c r="AA23" s="17" t="s">
        <v>99</v>
      </c>
      <c r="AB23" s="17" t="s">
        <v>100</v>
      </c>
      <c r="AC23" s="3"/>
      <c r="AD23" s="17"/>
      <c r="AE23" s="15"/>
      <c r="AF23" s="55">
        <v>1</v>
      </c>
      <c r="AG23" s="55">
        <v>0</v>
      </c>
      <c r="AH23" s="66" t="s">
        <v>48</v>
      </c>
      <c r="AI23" s="55">
        <v>0</v>
      </c>
      <c r="AJ23" s="55">
        <v>0</v>
      </c>
      <c r="AK23" s="1"/>
      <c r="AL23" s="33"/>
      <c r="AM23" s="15">
        <v>2</v>
      </c>
      <c r="AN23" s="15">
        <v>0</v>
      </c>
      <c r="AO23" s="15">
        <v>0</v>
      </c>
      <c r="AP23" s="16" t="s">
        <v>48</v>
      </c>
      <c r="AQ23" s="15">
        <v>0</v>
      </c>
      <c r="AR23" s="15">
        <v>0</v>
      </c>
      <c r="AS23" s="31"/>
      <c r="AT23" s="31"/>
      <c r="AU23" s="31"/>
      <c r="AV23" s="31"/>
      <c r="AW23" s="31"/>
      <c r="AX23" s="31"/>
      <c r="AZ23" s="60"/>
      <c r="BB23" s="116">
        <v>3</v>
      </c>
      <c r="BC23" s="568" t="s">
        <v>863</v>
      </c>
      <c r="BD23" s="568"/>
      <c r="BE23" s="568"/>
      <c r="BF23" s="80" t="s">
        <v>870</v>
      </c>
    </row>
    <row r="24" spans="1:58" x14ac:dyDescent="0.35">
      <c r="A24" s="3"/>
      <c r="B24" s="6"/>
      <c r="C24" s="5" t="s">
        <v>47</v>
      </c>
      <c r="D24" s="5">
        <v>2</v>
      </c>
      <c r="E24" s="12" t="s">
        <v>78</v>
      </c>
      <c r="F24" s="3"/>
      <c r="G24" s="14"/>
      <c r="H24" s="14"/>
      <c r="I24" s="14"/>
      <c r="J24" s="55">
        <v>1</v>
      </c>
      <c r="K24" s="66" t="s">
        <v>48</v>
      </c>
      <c r="L24" s="67">
        <v>0</v>
      </c>
      <c r="M24" s="67">
        <v>0</v>
      </c>
      <c r="N24" s="3"/>
      <c r="O24" s="17" t="s">
        <v>92</v>
      </c>
      <c r="P24" s="17" t="s">
        <v>93</v>
      </c>
      <c r="Q24" s="3"/>
      <c r="R24" s="33"/>
      <c r="S24" s="15"/>
      <c r="T24" s="55">
        <v>1</v>
      </c>
      <c r="U24" s="55">
        <v>0</v>
      </c>
      <c r="V24" s="66" t="s">
        <v>48</v>
      </c>
      <c r="W24" s="55">
        <v>0</v>
      </c>
      <c r="X24" s="55">
        <v>0</v>
      </c>
      <c r="Y24" s="6"/>
      <c r="Z24" s="17" t="s">
        <v>97</v>
      </c>
      <c r="AA24" s="17" t="s">
        <v>99</v>
      </c>
      <c r="AB24" s="17" t="s">
        <v>100</v>
      </c>
      <c r="AC24" s="3"/>
      <c r="AD24" s="17"/>
      <c r="AE24" s="15"/>
      <c r="AF24" s="55">
        <v>1</v>
      </c>
      <c r="AG24" s="55">
        <v>0</v>
      </c>
      <c r="AH24" s="66" t="s">
        <v>48</v>
      </c>
      <c r="AI24" s="55">
        <v>0</v>
      </c>
      <c r="AJ24" s="55">
        <v>0</v>
      </c>
      <c r="AK24" s="1"/>
      <c r="AL24" s="33"/>
      <c r="AM24" s="15">
        <v>1</v>
      </c>
      <c r="AN24" s="15">
        <v>0</v>
      </c>
      <c r="AO24" s="15">
        <v>0</v>
      </c>
      <c r="AP24" s="16" t="s">
        <v>48</v>
      </c>
      <c r="AQ24" s="15">
        <v>0</v>
      </c>
      <c r="AR24" s="15">
        <v>0</v>
      </c>
      <c r="AS24" s="31"/>
      <c r="AT24" s="31"/>
      <c r="AU24" s="31"/>
      <c r="AV24" s="31"/>
      <c r="AW24" s="31"/>
      <c r="AX24" s="31"/>
      <c r="AZ24" s="60"/>
      <c r="BB24" s="116">
        <v>4</v>
      </c>
      <c r="BC24" s="568" t="s">
        <v>864</v>
      </c>
      <c r="BD24" s="568"/>
      <c r="BE24" s="568"/>
      <c r="BF24" s="82" t="s">
        <v>8</v>
      </c>
    </row>
    <row r="25" spans="1:58" x14ac:dyDescent="0.35">
      <c r="A25" s="3"/>
      <c r="B25" s="6"/>
      <c r="C25" s="5" t="s">
        <v>47</v>
      </c>
      <c r="D25" s="5">
        <v>3</v>
      </c>
      <c r="E25" s="12" t="s">
        <v>79</v>
      </c>
      <c r="F25" s="3"/>
      <c r="G25" s="14"/>
      <c r="H25" s="14"/>
      <c r="I25" s="14"/>
      <c r="J25" s="55">
        <v>1</v>
      </c>
      <c r="K25" s="66" t="s">
        <v>48</v>
      </c>
      <c r="L25" s="67">
        <v>0</v>
      </c>
      <c r="M25" s="67">
        <v>0</v>
      </c>
      <c r="N25" s="3"/>
      <c r="O25" s="17" t="s">
        <v>92</v>
      </c>
      <c r="P25" s="17" t="s">
        <v>93</v>
      </c>
      <c r="Q25" s="3"/>
      <c r="R25" s="33"/>
      <c r="S25" s="15"/>
      <c r="T25" s="55"/>
      <c r="U25" s="55">
        <v>5</v>
      </c>
      <c r="V25" s="66" t="s">
        <v>48</v>
      </c>
      <c r="W25" s="55">
        <v>0</v>
      </c>
      <c r="X25" s="55">
        <v>0</v>
      </c>
      <c r="Y25" s="6"/>
      <c r="Z25" s="17" t="s">
        <v>97</v>
      </c>
      <c r="AA25" s="17" t="s">
        <v>99</v>
      </c>
      <c r="AB25" s="17" t="s">
        <v>100</v>
      </c>
      <c r="AC25" s="3"/>
      <c r="AD25" s="17"/>
      <c r="AE25" s="15"/>
      <c r="AF25" s="55">
        <v>1</v>
      </c>
      <c r="AG25" s="55">
        <v>0</v>
      </c>
      <c r="AH25" s="66" t="s">
        <v>48</v>
      </c>
      <c r="AI25" s="55">
        <v>0</v>
      </c>
      <c r="AJ25" s="55">
        <v>0</v>
      </c>
      <c r="AK25" s="1"/>
      <c r="AL25" s="33"/>
      <c r="AM25" s="15"/>
      <c r="AN25" s="15">
        <v>5</v>
      </c>
      <c r="AO25" s="15">
        <v>0</v>
      </c>
      <c r="AP25" s="16" t="s">
        <v>48</v>
      </c>
      <c r="AQ25" s="15">
        <v>0</v>
      </c>
      <c r="AR25" s="15">
        <v>0</v>
      </c>
      <c r="AS25" s="31"/>
      <c r="AT25" s="31"/>
      <c r="AU25" s="31"/>
      <c r="AV25" s="31"/>
      <c r="AW25" s="31"/>
      <c r="AX25" s="31"/>
      <c r="AZ25" s="61"/>
      <c r="BB25" s="116">
        <v>5</v>
      </c>
      <c r="BC25" s="568" t="s">
        <v>864</v>
      </c>
      <c r="BD25" s="568"/>
      <c r="BE25" s="568"/>
      <c r="BF25" s="82" t="s">
        <v>8</v>
      </c>
    </row>
    <row r="26" spans="1:58" x14ac:dyDescent="0.35">
      <c r="A26" s="3"/>
      <c r="B26" s="6"/>
      <c r="C26" s="5" t="s">
        <v>47</v>
      </c>
      <c r="D26" s="5">
        <v>4</v>
      </c>
      <c r="E26" s="12" t="s">
        <v>80</v>
      </c>
      <c r="F26" s="3"/>
      <c r="G26" s="14"/>
      <c r="H26" s="14"/>
      <c r="I26" s="14"/>
      <c r="J26" s="55">
        <v>1</v>
      </c>
      <c r="K26" s="66" t="s">
        <v>48</v>
      </c>
      <c r="L26" s="67">
        <v>0</v>
      </c>
      <c r="M26" s="67">
        <v>0</v>
      </c>
      <c r="N26" s="3"/>
      <c r="O26" s="17" t="s">
        <v>92</v>
      </c>
      <c r="P26" s="17" t="s">
        <v>93</v>
      </c>
      <c r="Q26" s="3"/>
      <c r="R26" s="33"/>
      <c r="S26" s="15"/>
      <c r="T26" s="55"/>
      <c r="U26" s="55">
        <v>3</v>
      </c>
      <c r="V26" s="66" t="s">
        <v>48</v>
      </c>
      <c r="W26" s="55">
        <v>0</v>
      </c>
      <c r="X26" s="55">
        <v>0</v>
      </c>
      <c r="Y26" s="6"/>
      <c r="Z26" s="17" t="s">
        <v>97</v>
      </c>
      <c r="AA26" s="17" t="s">
        <v>99</v>
      </c>
      <c r="AB26" s="17" t="s">
        <v>100</v>
      </c>
      <c r="AC26" s="3"/>
      <c r="AD26" s="17"/>
      <c r="AE26" s="15"/>
      <c r="AF26" s="55">
        <v>1</v>
      </c>
      <c r="AG26" s="55">
        <v>0</v>
      </c>
      <c r="AH26" s="66" t="s">
        <v>48</v>
      </c>
      <c r="AI26" s="55">
        <v>0</v>
      </c>
      <c r="AJ26" s="55">
        <v>0</v>
      </c>
      <c r="AK26" s="1"/>
      <c r="AL26" s="33"/>
      <c r="AM26" s="15"/>
      <c r="AN26" s="15">
        <v>3</v>
      </c>
      <c r="AO26" s="15">
        <v>0</v>
      </c>
      <c r="AP26" s="16" t="s">
        <v>48</v>
      </c>
      <c r="AQ26" s="15">
        <v>0</v>
      </c>
      <c r="AR26" s="15">
        <v>0</v>
      </c>
      <c r="AS26" s="31"/>
      <c r="AT26" s="31"/>
      <c r="AU26" s="31"/>
      <c r="AV26" s="31"/>
      <c r="AW26" s="31"/>
      <c r="AX26" s="31"/>
      <c r="AZ26" s="61"/>
      <c r="BB26" s="116">
        <v>6</v>
      </c>
      <c r="BC26" s="568" t="s">
        <v>862</v>
      </c>
      <c r="BD26" s="568"/>
      <c r="BE26" s="568"/>
      <c r="BF26" s="79" t="s">
        <v>4</v>
      </c>
    </row>
    <row r="27" spans="1:58" x14ac:dyDescent="0.35">
      <c r="A27" s="3"/>
      <c r="B27" s="6"/>
      <c r="C27" s="5" t="s">
        <v>47</v>
      </c>
      <c r="D27" s="5">
        <v>5</v>
      </c>
      <c r="E27" s="12" t="s">
        <v>127</v>
      </c>
      <c r="F27" s="3"/>
      <c r="G27" s="14"/>
      <c r="H27" s="14"/>
      <c r="I27" s="14"/>
      <c r="J27" s="55">
        <v>1</v>
      </c>
      <c r="K27" s="66" t="s">
        <v>48</v>
      </c>
      <c r="L27" s="67">
        <v>0</v>
      </c>
      <c r="M27" s="67">
        <v>0</v>
      </c>
      <c r="N27" s="3"/>
      <c r="O27" s="17" t="s">
        <v>92</v>
      </c>
      <c r="P27" s="17" t="s">
        <v>93</v>
      </c>
      <c r="Q27" s="3"/>
      <c r="R27" s="33"/>
      <c r="S27" s="15"/>
      <c r="T27" s="55"/>
      <c r="U27" s="55">
        <v>2</v>
      </c>
      <c r="V27" s="66" t="s">
        <v>48</v>
      </c>
      <c r="W27" s="55">
        <v>0</v>
      </c>
      <c r="X27" s="55">
        <v>0</v>
      </c>
      <c r="Y27" s="6"/>
      <c r="Z27" s="17" t="s">
        <v>97</v>
      </c>
      <c r="AA27" s="17" t="s">
        <v>99</v>
      </c>
      <c r="AB27" s="17" t="s">
        <v>100</v>
      </c>
      <c r="AC27" s="3"/>
      <c r="AD27" s="17"/>
      <c r="AE27" s="15"/>
      <c r="AF27" s="55">
        <v>1</v>
      </c>
      <c r="AG27" s="55">
        <v>0</v>
      </c>
      <c r="AH27" s="66" t="s">
        <v>48</v>
      </c>
      <c r="AI27" s="55">
        <v>0</v>
      </c>
      <c r="AJ27" s="55">
        <v>0</v>
      </c>
      <c r="AK27" s="1"/>
      <c r="AL27" s="33"/>
      <c r="AM27" s="15"/>
      <c r="AN27" s="15">
        <v>2</v>
      </c>
      <c r="AO27" s="15">
        <v>0</v>
      </c>
      <c r="AP27" s="16" t="s">
        <v>48</v>
      </c>
      <c r="AQ27" s="15">
        <v>0</v>
      </c>
      <c r="AR27" s="15">
        <v>0</v>
      </c>
      <c r="AS27" s="31"/>
      <c r="AT27" s="31"/>
      <c r="AU27" s="31"/>
      <c r="AV27" s="31"/>
      <c r="AW27" s="31"/>
      <c r="AX27" s="31"/>
      <c r="AZ27" s="61"/>
      <c r="BB27" s="116">
        <v>7</v>
      </c>
      <c r="BC27" s="568" t="s">
        <v>861</v>
      </c>
      <c r="BD27" s="568"/>
      <c r="BE27" s="568"/>
      <c r="BF27" s="80" t="s">
        <v>870</v>
      </c>
    </row>
    <row r="28" spans="1:58" x14ac:dyDescent="0.35">
      <c r="A28" s="3"/>
      <c r="B28" s="6"/>
      <c r="C28" s="3"/>
      <c r="D28" s="3"/>
      <c r="E28" s="3"/>
      <c r="F28" s="3"/>
      <c r="G28" s="3"/>
      <c r="H28" s="3"/>
      <c r="I28" s="3"/>
      <c r="J28" s="3"/>
      <c r="K28" s="3"/>
      <c r="L28" s="3"/>
      <c r="M28" s="3"/>
      <c r="N28" s="3"/>
      <c r="O28" s="3"/>
      <c r="P28" s="3"/>
      <c r="Q28" s="3"/>
      <c r="R28" s="3"/>
      <c r="S28" s="3"/>
      <c r="T28" s="3"/>
      <c r="U28" s="3"/>
      <c r="V28" s="3"/>
      <c r="W28" s="3"/>
      <c r="X28" s="3"/>
      <c r="Y28" s="3"/>
      <c r="Z28" s="3"/>
      <c r="AA28" s="6"/>
      <c r="AB28" s="3"/>
      <c r="AC28" s="3"/>
      <c r="AD28" s="3"/>
      <c r="AE28" s="3"/>
      <c r="AF28" s="3"/>
      <c r="AG28" s="3"/>
      <c r="AH28" s="3"/>
      <c r="AZ28" s="61"/>
      <c r="BB28" s="116">
        <v>8</v>
      </c>
      <c r="BC28" s="568" t="s">
        <v>862</v>
      </c>
      <c r="BD28" s="568"/>
      <c r="BE28" s="568"/>
      <c r="BF28" s="79" t="s">
        <v>4</v>
      </c>
    </row>
    <row r="29" spans="1:58" x14ac:dyDescent="0.35">
      <c r="A29" s="3"/>
      <c r="B29" s="6"/>
      <c r="C29" s="3"/>
      <c r="D29" s="3"/>
      <c r="E29" s="3"/>
      <c r="F29" s="3"/>
      <c r="G29" s="3"/>
      <c r="H29" s="3"/>
      <c r="I29" s="3"/>
      <c r="J29" s="3"/>
      <c r="K29" s="3"/>
      <c r="L29" s="3"/>
      <c r="M29" s="9" t="s">
        <v>36</v>
      </c>
      <c r="N29" s="3"/>
      <c r="O29" s="3"/>
      <c r="P29" s="3"/>
      <c r="Q29" s="3"/>
      <c r="R29" s="9" t="s">
        <v>37</v>
      </c>
      <c r="S29" s="3"/>
      <c r="T29" s="3"/>
      <c r="U29" s="7"/>
      <c r="V29" s="7"/>
      <c r="W29" s="7"/>
      <c r="X29" s="7"/>
      <c r="Y29" s="7"/>
      <c r="Z29" s="11" t="s">
        <v>38</v>
      </c>
      <c r="AA29" s="6"/>
      <c r="AB29" s="3"/>
      <c r="AC29" s="3"/>
      <c r="AD29" s="3"/>
      <c r="AE29" s="3"/>
      <c r="AF29" s="3"/>
      <c r="AG29" s="3"/>
      <c r="AH29" s="9" t="s">
        <v>39</v>
      </c>
      <c r="AZ29" s="62"/>
      <c r="BB29" s="116">
        <v>9</v>
      </c>
      <c r="BC29" s="568" t="s">
        <v>861</v>
      </c>
      <c r="BD29" s="568"/>
      <c r="BE29" s="568"/>
      <c r="BF29" s="80" t="s">
        <v>870</v>
      </c>
    </row>
    <row r="30" spans="1:58" ht="16" thickBot="1" x14ac:dyDescent="0.4">
      <c r="A30" s="3"/>
      <c r="B30" s="6"/>
      <c r="C30" s="5"/>
      <c r="D30" s="3"/>
      <c r="E30" s="9" t="s">
        <v>49</v>
      </c>
      <c r="F30" s="3"/>
      <c r="G30" s="3"/>
      <c r="H30" s="3"/>
      <c r="I30" s="3"/>
      <c r="J30" s="3"/>
      <c r="K30" s="3"/>
      <c r="L30" s="3"/>
      <c r="M30" s="9" t="s">
        <v>43</v>
      </c>
      <c r="N30" s="3"/>
      <c r="O30" s="3"/>
      <c r="P30" s="3"/>
      <c r="Q30" s="3"/>
      <c r="R30" s="9" t="s">
        <v>44</v>
      </c>
      <c r="S30" s="3"/>
      <c r="T30" s="3"/>
      <c r="U30" s="3"/>
      <c r="V30" s="3"/>
      <c r="W30" s="3"/>
      <c r="X30" s="3"/>
      <c r="Y30" s="3"/>
      <c r="Z30" s="9" t="s">
        <v>45</v>
      </c>
      <c r="AA30" s="6"/>
      <c r="AB30" s="3"/>
      <c r="AC30" s="3"/>
      <c r="AD30" s="3"/>
      <c r="AE30" s="3"/>
      <c r="AF30" s="3"/>
      <c r="AG30" s="3"/>
      <c r="AH30" s="9" t="s">
        <v>46</v>
      </c>
      <c r="AZ30" s="60"/>
      <c r="BB30" s="118">
        <v>10</v>
      </c>
      <c r="BC30" s="569" t="s">
        <v>862</v>
      </c>
      <c r="BD30" s="569"/>
      <c r="BE30" s="569"/>
      <c r="BF30" s="84" t="s">
        <v>4</v>
      </c>
    </row>
    <row r="31" spans="1:58" x14ac:dyDescent="0.35">
      <c r="A31" s="3"/>
      <c r="B31" s="6"/>
      <c r="C31" s="5" t="s">
        <v>47</v>
      </c>
      <c r="D31" s="5">
        <v>1</v>
      </c>
      <c r="E31" s="12" t="s">
        <v>81</v>
      </c>
      <c r="F31" s="3"/>
      <c r="G31" s="18"/>
      <c r="H31" s="15"/>
      <c r="I31" s="55">
        <v>1</v>
      </c>
      <c r="J31" s="55">
        <v>0</v>
      </c>
      <c r="K31" s="66" t="s">
        <v>48</v>
      </c>
      <c r="L31" s="55">
        <v>0</v>
      </c>
      <c r="M31" s="55">
        <v>0</v>
      </c>
      <c r="N31" s="3"/>
      <c r="O31" s="17"/>
      <c r="P31" s="17" t="s">
        <v>97</v>
      </c>
      <c r="Q31" s="17" t="s">
        <v>99</v>
      </c>
      <c r="R31" s="17" t="s">
        <v>100</v>
      </c>
      <c r="S31" s="3"/>
      <c r="T31" s="17"/>
      <c r="U31" s="15"/>
      <c r="V31" s="15"/>
      <c r="W31" s="55">
        <v>1</v>
      </c>
      <c r="X31" s="66" t="s">
        <v>48</v>
      </c>
      <c r="Y31" s="55">
        <v>0</v>
      </c>
      <c r="Z31" s="55">
        <v>0</v>
      </c>
      <c r="AA31" s="6"/>
      <c r="AB31" s="18"/>
      <c r="AC31" s="15"/>
      <c r="AD31" s="15">
        <v>1</v>
      </c>
      <c r="AE31" s="15">
        <v>0</v>
      </c>
      <c r="AF31" s="16" t="s">
        <v>48</v>
      </c>
      <c r="AG31" s="15">
        <v>0</v>
      </c>
      <c r="AH31" s="15">
        <v>0</v>
      </c>
      <c r="AZ31" s="60"/>
    </row>
    <row r="32" spans="1:58" x14ac:dyDescent="0.35">
      <c r="A32" s="3"/>
      <c r="B32" s="6"/>
      <c r="C32" s="5" t="s">
        <v>47</v>
      </c>
      <c r="D32" s="5">
        <v>2</v>
      </c>
      <c r="E32" s="12" t="s">
        <v>82</v>
      </c>
      <c r="F32" s="3"/>
      <c r="G32" s="18"/>
      <c r="H32" s="15"/>
      <c r="I32" s="55"/>
      <c r="J32" s="55">
        <v>5</v>
      </c>
      <c r="K32" s="66" t="s">
        <v>48</v>
      </c>
      <c r="L32" s="55">
        <v>0</v>
      </c>
      <c r="M32" s="55">
        <v>0</v>
      </c>
      <c r="N32" s="3"/>
      <c r="O32" s="17"/>
      <c r="P32" s="17" t="s">
        <v>97</v>
      </c>
      <c r="Q32" s="17" t="s">
        <v>99</v>
      </c>
      <c r="R32" s="17" t="s">
        <v>100</v>
      </c>
      <c r="S32" s="3"/>
      <c r="T32" s="17"/>
      <c r="U32" s="15"/>
      <c r="V32" s="15"/>
      <c r="W32" s="55">
        <v>1</v>
      </c>
      <c r="X32" s="66" t="s">
        <v>48</v>
      </c>
      <c r="Y32" s="55">
        <v>0</v>
      </c>
      <c r="Z32" s="55">
        <v>0</v>
      </c>
      <c r="AA32" s="6"/>
      <c r="AB32" s="18"/>
      <c r="AC32" s="15"/>
      <c r="AD32" s="15"/>
      <c r="AE32" s="15">
        <v>5</v>
      </c>
      <c r="AF32" s="16" t="s">
        <v>48</v>
      </c>
      <c r="AG32" s="15">
        <v>0</v>
      </c>
      <c r="AH32" s="15">
        <v>0</v>
      </c>
      <c r="AZ32" s="63"/>
    </row>
    <row r="33" spans="1:60" x14ac:dyDescent="0.35">
      <c r="A33" s="3"/>
      <c r="B33" s="6"/>
      <c r="C33" s="5" t="s">
        <v>47</v>
      </c>
      <c r="D33" s="5">
        <v>3</v>
      </c>
      <c r="E33" s="12" t="s">
        <v>83</v>
      </c>
      <c r="F33" s="3"/>
      <c r="G33" s="18"/>
      <c r="H33" s="15"/>
      <c r="I33" s="55"/>
      <c r="J33" s="55">
        <v>3</v>
      </c>
      <c r="K33" s="66" t="s">
        <v>48</v>
      </c>
      <c r="L33" s="55">
        <v>0</v>
      </c>
      <c r="M33" s="55">
        <v>0</v>
      </c>
      <c r="N33" s="3"/>
      <c r="O33" s="17"/>
      <c r="P33" s="17" t="s">
        <v>97</v>
      </c>
      <c r="Q33" s="17" t="s">
        <v>99</v>
      </c>
      <c r="R33" s="17" t="s">
        <v>100</v>
      </c>
      <c r="S33" s="3"/>
      <c r="T33" s="17"/>
      <c r="U33" s="15"/>
      <c r="V33" s="15"/>
      <c r="W33" s="55">
        <v>1</v>
      </c>
      <c r="X33" s="66" t="s">
        <v>48</v>
      </c>
      <c r="Y33" s="55">
        <v>0</v>
      </c>
      <c r="Z33" s="55">
        <v>0</v>
      </c>
      <c r="AA33" s="6"/>
      <c r="AB33" s="18"/>
      <c r="AC33" s="15"/>
      <c r="AD33" s="15"/>
      <c r="AE33" s="15">
        <v>3</v>
      </c>
      <c r="AF33" s="16" t="s">
        <v>48</v>
      </c>
      <c r="AG33" s="15">
        <v>0</v>
      </c>
      <c r="AH33" s="15">
        <v>0</v>
      </c>
      <c r="AZ33" s="63"/>
      <c r="BB33" s="528" t="s">
        <v>722</v>
      </c>
      <c r="BC33" s="528"/>
      <c r="BD33" s="528"/>
      <c r="BE33" s="528"/>
      <c r="BF33" s="528"/>
      <c r="BG33" s="528"/>
      <c r="BH33" s="528"/>
    </row>
    <row r="34" spans="1:60" x14ac:dyDescent="0.35">
      <c r="A34" s="3"/>
      <c r="B34" s="6"/>
      <c r="C34" s="5" t="s">
        <v>47</v>
      </c>
      <c r="D34" s="5">
        <v>4</v>
      </c>
      <c r="E34" s="12" t="s">
        <v>84</v>
      </c>
      <c r="F34" s="3"/>
      <c r="G34" s="18"/>
      <c r="H34" s="15"/>
      <c r="I34" s="55"/>
      <c r="J34" s="55">
        <v>1</v>
      </c>
      <c r="K34" s="66" t="s">
        <v>48</v>
      </c>
      <c r="L34" s="55">
        <v>0</v>
      </c>
      <c r="M34" s="55">
        <v>0</v>
      </c>
      <c r="N34" s="3"/>
      <c r="O34" s="17"/>
      <c r="P34" s="17" t="s">
        <v>97</v>
      </c>
      <c r="Q34" s="17" t="s">
        <v>99</v>
      </c>
      <c r="R34" s="17" t="s">
        <v>100</v>
      </c>
      <c r="S34" s="3"/>
      <c r="T34" s="17"/>
      <c r="U34" s="15"/>
      <c r="V34" s="15"/>
      <c r="W34" s="55">
        <v>1</v>
      </c>
      <c r="X34" s="66" t="s">
        <v>48</v>
      </c>
      <c r="Y34" s="55">
        <v>0</v>
      </c>
      <c r="Z34" s="55">
        <v>0</v>
      </c>
      <c r="AA34" s="6"/>
      <c r="AB34" s="18"/>
      <c r="AC34" s="15"/>
      <c r="AD34" s="15"/>
      <c r="AE34" s="15">
        <v>1</v>
      </c>
      <c r="AF34" s="16" t="s">
        <v>48</v>
      </c>
      <c r="AG34" s="15">
        <v>0</v>
      </c>
      <c r="AH34" s="15">
        <v>0</v>
      </c>
      <c r="AZ34" s="64"/>
      <c r="BB34" t="s">
        <v>759</v>
      </c>
    </row>
    <row r="35" spans="1:60" x14ac:dyDescent="0.35">
      <c r="A35" s="3"/>
      <c r="B35" s="6"/>
      <c r="C35" s="5" t="s">
        <v>47</v>
      </c>
      <c r="D35" s="5">
        <v>5</v>
      </c>
      <c r="E35" s="12" t="s">
        <v>128</v>
      </c>
      <c r="F35" s="3"/>
      <c r="G35" s="18"/>
      <c r="H35" s="15"/>
      <c r="I35" s="55"/>
      <c r="J35" s="55">
        <v>1</v>
      </c>
      <c r="K35" s="66" t="s">
        <v>48</v>
      </c>
      <c r="L35" s="55">
        <v>0</v>
      </c>
      <c r="M35" s="55">
        <v>0</v>
      </c>
      <c r="N35" s="3"/>
      <c r="O35" s="17"/>
      <c r="P35" s="17" t="s">
        <v>97</v>
      </c>
      <c r="Q35" s="17" t="s">
        <v>99</v>
      </c>
      <c r="R35" s="17" t="s">
        <v>100</v>
      </c>
      <c r="S35" s="3"/>
      <c r="T35" s="17"/>
      <c r="U35" s="15"/>
      <c r="V35" s="15"/>
      <c r="W35" s="55">
        <v>1</v>
      </c>
      <c r="X35" s="66" t="s">
        <v>48</v>
      </c>
      <c r="Y35" s="55">
        <v>0</v>
      </c>
      <c r="Z35" s="55">
        <v>0</v>
      </c>
      <c r="AA35" s="6"/>
      <c r="AB35" s="18"/>
      <c r="AC35" s="15"/>
      <c r="AD35" s="15"/>
      <c r="AE35" s="15">
        <v>1</v>
      </c>
      <c r="AF35" s="16" t="s">
        <v>48</v>
      </c>
      <c r="AG35" s="15">
        <v>0</v>
      </c>
      <c r="AH35" s="15">
        <v>0</v>
      </c>
      <c r="AY35" s="3"/>
      <c r="AZ35" s="64"/>
      <c r="BB35" t="s">
        <v>760</v>
      </c>
    </row>
    <row r="36" spans="1:60" ht="16" thickBot="1" x14ac:dyDescent="0.4">
      <c r="AA36" s="32"/>
      <c r="AY36" s="3"/>
      <c r="AZ36" s="64"/>
      <c r="BB36" s="3" t="s">
        <v>723</v>
      </c>
    </row>
    <row r="37" spans="1:60" ht="43.5" x14ac:dyDescent="0.35">
      <c r="A37" s="1" t="s">
        <v>50</v>
      </c>
      <c r="B37" s="4" t="s">
        <v>51</v>
      </c>
      <c r="C37" s="3"/>
      <c r="D37" s="3"/>
      <c r="E37" s="3"/>
      <c r="F37" s="3"/>
      <c r="G37" s="3"/>
      <c r="H37" s="3"/>
      <c r="I37" s="3"/>
      <c r="J37" s="3"/>
      <c r="K37" s="3"/>
      <c r="L37" s="3"/>
      <c r="M37" s="3"/>
      <c r="N37" s="3"/>
      <c r="O37" s="3"/>
      <c r="P37" s="3"/>
      <c r="Q37" s="3"/>
      <c r="R37" s="3"/>
      <c r="S37" s="3"/>
      <c r="T37" s="3"/>
      <c r="U37" s="3"/>
      <c r="V37" s="3"/>
      <c r="W37" s="3"/>
      <c r="X37" s="3"/>
      <c r="Y37" s="3"/>
      <c r="Z37" s="3"/>
      <c r="AA37" s="6"/>
      <c r="AB37" s="3"/>
      <c r="AC37" s="3"/>
      <c r="AD37" s="3"/>
      <c r="AE37" s="3"/>
      <c r="AF37" s="3"/>
      <c r="AG37" s="3"/>
      <c r="AH37" s="3"/>
      <c r="AI37" s="3"/>
      <c r="AJ37" s="3"/>
      <c r="AK37" s="3"/>
      <c r="AL37" s="3"/>
      <c r="AM37" s="3"/>
      <c r="AN37" s="3"/>
      <c r="AO37" s="3"/>
      <c r="AP37" s="3"/>
      <c r="AQ37" s="3"/>
      <c r="AR37" s="3"/>
      <c r="AS37" s="3"/>
      <c r="AT37" s="3"/>
      <c r="AU37" s="3"/>
      <c r="AV37" s="3"/>
      <c r="AW37" s="3"/>
      <c r="AX37" s="3"/>
      <c r="AY37" s="3"/>
      <c r="AZ37" s="64"/>
      <c r="BB37" s="70" t="s">
        <v>2</v>
      </c>
      <c r="BC37" s="71" t="s">
        <v>184</v>
      </c>
      <c r="BD37" s="83" t="s">
        <v>3</v>
      </c>
    </row>
    <row r="38" spans="1:60" x14ac:dyDescent="0.35">
      <c r="A38" s="1"/>
      <c r="B38" s="3" t="s">
        <v>31</v>
      </c>
      <c r="D38" s="4"/>
      <c r="E38" s="4" t="s">
        <v>32</v>
      </c>
      <c r="G38" s="3"/>
      <c r="H38" s="3"/>
      <c r="I38" s="3"/>
      <c r="J38" s="3"/>
      <c r="K38" s="3"/>
      <c r="L38" s="3"/>
      <c r="M38" s="3"/>
      <c r="N38" s="3"/>
      <c r="O38" s="3"/>
      <c r="P38" s="3"/>
      <c r="Q38" s="3"/>
      <c r="R38" s="3"/>
      <c r="S38" s="3"/>
      <c r="T38" s="3"/>
      <c r="U38" s="3"/>
      <c r="V38" s="3"/>
      <c r="W38" s="3"/>
      <c r="X38" s="3"/>
      <c r="Y38" s="3"/>
      <c r="Z38" s="3"/>
      <c r="AA38" s="6"/>
      <c r="AB38" s="3"/>
      <c r="AC38" s="3"/>
      <c r="AD38" s="3"/>
      <c r="AE38" s="3"/>
      <c r="AF38" s="3"/>
      <c r="AG38" s="3"/>
      <c r="AH38" s="3"/>
      <c r="AI38" s="3"/>
      <c r="AJ38" s="3"/>
      <c r="AK38" s="3"/>
      <c r="AL38" s="3"/>
      <c r="AM38" s="3"/>
      <c r="AN38" s="3"/>
      <c r="AO38" s="3"/>
      <c r="AP38" s="3"/>
      <c r="AQ38" s="3"/>
      <c r="AR38" s="3"/>
      <c r="AS38" s="3"/>
      <c r="AT38" s="3"/>
      <c r="AU38" s="3"/>
      <c r="AV38" s="3"/>
      <c r="AW38" s="3"/>
      <c r="AX38" s="3"/>
      <c r="AY38" s="3"/>
      <c r="AZ38" s="64"/>
      <c r="BB38" s="116">
        <v>1</v>
      </c>
      <c r="BC38" s="114">
        <v>9</v>
      </c>
      <c r="BD38" s="80" t="s">
        <v>867</v>
      </c>
    </row>
    <row r="39" spans="1:60" x14ac:dyDescent="0.35">
      <c r="A39" s="3"/>
      <c r="B39" s="6"/>
      <c r="C39" s="4" t="s">
        <v>33</v>
      </c>
      <c r="D39" s="3"/>
      <c r="E39" s="3"/>
      <c r="F39" s="3"/>
      <c r="G39" s="3"/>
      <c r="H39" s="3"/>
      <c r="I39" s="3"/>
      <c r="J39" s="3"/>
      <c r="K39" s="3"/>
      <c r="L39" s="3"/>
      <c r="M39" s="3"/>
      <c r="N39" s="3"/>
      <c r="O39" s="3"/>
      <c r="P39" s="3"/>
      <c r="Q39" s="3"/>
      <c r="R39" s="3"/>
      <c r="S39" s="3"/>
      <c r="T39" s="3"/>
      <c r="U39" s="3"/>
      <c r="V39" s="3"/>
      <c r="W39" s="3"/>
      <c r="X39" s="3"/>
      <c r="Y39" s="3"/>
      <c r="Z39" s="3"/>
      <c r="AA39" s="6"/>
      <c r="AB39" s="3"/>
      <c r="AC39" s="3"/>
      <c r="AD39" s="3"/>
      <c r="AE39" s="3"/>
      <c r="AF39" s="3"/>
      <c r="AG39" s="3"/>
      <c r="AH39" s="3"/>
      <c r="AI39" s="3"/>
      <c r="AJ39" s="3"/>
      <c r="AK39" s="3"/>
      <c r="AL39" s="3"/>
      <c r="AM39" s="3"/>
      <c r="AN39" s="3"/>
      <c r="AO39" s="3"/>
      <c r="AP39" s="3"/>
      <c r="AQ39" s="3"/>
      <c r="AR39" s="3"/>
      <c r="AS39" s="3"/>
      <c r="AT39" s="3"/>
      <c r="AU39" s="3"/>
      <c r="AV39" s="3"/>
      <c r="AW39" s="3"/>
      <c r="AX39" s="3"/>
      <c r="AY39" s="19"/>
      <c r="AZ39" s="60"/>
      <c r="BB39" s="116">
        <v>2</v>
      </c>
      <c r="BC39" s="114">
        <v>15</v>
      </c>
      <c r="BD39" s="79" t="s">
        <v>4</v>
      </c>
    </row>
    <row r="40" spans="1:60" x14ac:dyDescent="0.35">
      <c r="A40" s="3"/>
      <c r="B40" s="6"/>
      <c r="C40" s="8" t="s">
        <v>52</v>
      </c>
      <c r="D40" s="3"/>
      <c r="E40" s="3"/>
      <c r="F40" s="3"/>
      <c r="G40" s="3"/>
      <c r="H40" s="3"/>
      <c r="I40" s="3"/>
      <c r="J40" s="3"/>
      <c r="K40" s="3"/>
      <c r="L40" s="3"/>
      <c r="M40" s="3"/>
      <c r="N40" s="3"/>
      <c r="O40" s="3"/>
      <c r="P40" s="3"/>
      <c r="Q40" s="3"/>
      <c r="R40" s="3"/>
      <c r="S40" s="3"/>
      <c r="T40" s="3"/>
      <c r="U40" s="3"/>
      <c r="V40" s="3"/>
      <c r="W40" s="3"/>
      <c r="X40" s="3"/>
      <c r="Y40" s="3"/>
      <c r="Z40" s="3"/>
      <c r="AA40" s="6"/>
      <c r="AB40" s="3"/>
      <c r="AC40" s="3"/>
      <c r="AD40" s="3"/>
      <c r="AE40" s="3"/>
      <c r="AF40" s="3"/>
      <c r="AG40" s="3"/>
      <c r="AH40" s="3"/>
      <c r="AI40" s="3"/>
      <c r="AJ40" s="3"/>
      <c r="AK40" s="3"/>
      <c r="AL40" s="3"/>
      <c r="AM40" s="3"/>
      <c r="AN40" s="3"/>
      <c r="AO40" s="3"/>
      <c r="AP40" s="3"/>
      <c r="AQ40" s="3"/>
      <c r="AR40" s="3"/>
      <c r="AS40" s="3"/>
      <c r="AT40" s="3"/>
      <c r="AU40" s="3"/>
      <c r="AV40" s="3"/>
      <c r="AW40" s="3"/>
      <c r="AX40" s="3"/>
      <c r="AZ40" s="60"/>
      <c r="BB40" s="116">
        <v>3</v>
      </c>
      <c r="BC40" s="114">
        <v>20</v>
      </c>
      <c r="BD40" s="80" t="s">
        <v>867</v>
      </c>
    </row>
    <row r="41" spans="1:60" x14ac:dyDescent="0.35">
      <c r="A41" s="19"/>
      <c r="B41" s="20"/>
      <c r="C41" s="21"/>
      <c r="D41" s="19"/>
      <c r="E41" s="19"/>
      <c r="F41" s="19"/>
      <c r="G41" s="19"/>
      <c r="H41" s="19"/>
      <c r="I41" s="19"/>
      <c r="J41" s="19"/>
      <c r="K41" s="19"/>
      <c r="L41" s="19"/>
      <c r="M41" s="19"/>
      <c r="N41" s="19"/>
      <c r="O41" s="19"/>
      <c r="P41" s="19"/>
      <c r="Q41" s="19"/>
      <c r="R41" s="19"/>
      <c r="S41" s="19"/>
      <c r="T41" s="19"/>
      <c r="U41" s="19"/>
      <c r="V41" s="19"/>
      <c r="W41" s="19"/>
      <c r="X41" s="19"/>
      <c r="Y41" s="19"/>
      <c r="Z41" s="19"/>
      <c r="AA41" s="20"/>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Z41" s="60"/>
      <c r="BB41" s="116">
        <v>4</v>
      </c>
      <c r="BC41" s="114">
        <v>14</v>
      </c>
      <c r="BD41" s="82" t="s">
        <v>8</v>
      </c>
    </row>
    <row r="42" spans="1:60" x14ac:dyDescent="0.35">
      <c r="A42" s="19"/>
      <c r="B42" s="20"/>
      <c r="C42" s="21"/>
      <c r="D42" s="19"/>
      <c r="E42" s="19"/>
      <c r="F42" s="19"/>
      <c r="G42" s="19" t="s">
        <v>53</v>
      </c>
      <c r="H42" s="19"/>
      <c r="I42" s="19"/>
      <c r="J42" s="19"/>
      <c r="K42" s="19"/>
      <c r="L42" s="19"/>
      <c r="M42" s="19" t="s">
        <v>54</v>
      </c>
      <c r="N42" s="19"/>
      <c r="O42" s="19"/>
      <c r="P42" s="19"/>
      <c r="R42" s="19"/>
      <c r="S42" s="19" t="s">
        <v>53</v>
      </c>
      <c r="T42" s="19"/>
      <c r="U42" s="19"/>
      <c r="V42" s="19"/>
      <c r="X42" s="19"/>
      <c r="Y42" s="19" t="s">
        <v>54</v>
      </c>
      <c r="Z42" s="19"/>
      <c r="AA42" s="20"/>
      <c r="AB42" s="19"/>
      <c r="AD42" s="19"/>
      <c r="AE42" s="19"/>
      <c r="AF42" s="19"/>
      <c r="AG42" s="19"/>
      <c r="AH42" s="19"/>
      <c r="AJ42" s="19"/>
      <c r="AK42" s="19"/>
      <c r="AL42" s="19"/>
      <c r="AM42" s="22"/>
      <c r="AN42" s="19"/>
      <c r="AO42" s="19"/>
      <c r="AP42" s="19"/>
      <c r="AQ42" s="19"/>
      <c r="AR42" s="19"/>
      <c r="AS42" s="19"/>
      <c r="AT42" s="19"/>
      <c r="AU42" s="3"/>
      <c r="AV42" s="3"/>
      <c r="AW42" s="3"/>
      <c r="AX42" s="3"/>
      <c r="AZ42" s="60"/>
      <c r="BB42" s="116">
        <v>5</v>
      </c>
      <c r="BC42" s="114">
        <v>2</v>
      </c>
      <c r="BD42" s="82" t="s">
        <v>8</v>
      </c>
    </row>
    <row r="43" spans="1:60" x14ac:dyDescent="0.35">
      <c r="A43" s="19"/>
      <c r="B43" s="20"/>
      <c r="C43" s="21"/>
      <c r="D43" s="19"/>
      <c r="E43" s="19"/>
      <c r="F43" s="19"/>
      <c r="G43" s="19" t="s">
        <v>55</v>
      </c>
      <c r="H43" s="19"/>
      <c r="I43" s="19"/>
      <c r="J43" s="19"/>
      <c r="K43" s="19"/>
      <c r="L43" s="19"/>
      <c r="M43" s="19" t="s">
        <v>56</v>
      </c>
      <c r="N43" s="19"/>
      <c r="O43" s="19"/>
      <c r="P43" s="19"/>
      <c r="R43" s="19"/>
      <c r="S43" s="19" t="s">
        <v>57</v>
      </c>
      <c r="T43" s="19"/>
      <c r="U43" s="19"/>
      <c r="V43" s="19"/>
      <c r="X43" s="19"/>
      <c r="Y43" s="19" t="s">
        <v>58</v>
      </c>
      <c r="Z43" s="19"/>
      <c r="AA43" s="20"/>
      <c r="AB43" s="19"/>
      <c r="AD43" s="19"/>
      <c r="AE43" s="19"/>
      <c r="AF43" s="19"/>
      <c r="AG43" s="19"/>
      <c r="AH43" s="19"/>
      <c r="AI43" s="20" t="s">
        <v>54</v>
      </c>
      <c r="AJ43" s="19"/>
      <c r="AK43" s="19"/>
      <c r="AL43" s="19"/>
      <c r="AM43" s="22"/>
      <c r="AN43" s="19"/>
      <c r="AO43" s="19"/>
      <c r="AP43" s="19"/>
      <c r="AQ43" s="19"/>
      <c r="AR43" s="23"/>
      <c r="AT43" s="19"/>
      <c r="AU43" s="3"/>
      <c r="AV43" s="3"/>
      <c r="AW43" s="3"/>
      <c r="AX43" s="3"/>
      <c r="AZ43" s="60"/>
      <c r="BB43" s="116">
        <v>6</v>
      </c>
      <c r="BC43" s="114">
        <v>17</v>
      </c>
      <c r="BD43" s="79" t="s">
        <v>4</v>
      </c>
    </row>
    <row r="44" spans="1:60" x14ac:dyDescent="0.35">
      <c r="A44" s="19"/>
      <c r="B44" s="20"/>
      <c r="C44" s="19"/>
      <c r="D44" s="19"/>
      <c r="E44" s="19"/>
      <c r="F44" s="19"/>
      <c r="G44" s="19" t="s">
        <v>59</v>
      </c>
      <c r="H44" s="19"/>
      <c r="I44" s="19"/>
      <c r="J44" s="19"/>
      <c r="K44" s="19"/>
      <c r="L44" s="19"/>
      <c r="M44" s="19" t="s">
        <v>60</v>
      </c>
      <c r="N44" s="19"/>
      <c r="O44" s="19"/>
      <c r="P44" s="19"/>
      <c r="R44" s="19"/>
      <c r="S44" s="25" t="s">
        <v>61</v>
      </c>
      <c r="T44" s="19"/>
      <c r="U44" s="19"/>
      <c r="V44" s="19"/>
      <c r="X44" s="19"/>
      <c r="Y44" s="19" t="s">
        <v>62</v>
      </c>
      <c r="Z44" s="19"/>
      <c r="AA44" s="20"/>
      <c r="AB44" s="19"/>
      <c r="AD44" s="19"/>
      <c r="AE44" s="26"/>
      <c r="AF44" s="26"/>
      <c r="AG44" s="19"/>
      <c r="AH44" s="19"/>
      <c r="AI44" s="20" t="s">
        <v>63</v>
      </c>
      <c r="AJ44" s="27"/>
      <c r="AK44" s="27"/>
      <c r="AL44" s="27"/>
      <c r="AM44" s="22"/>
      <c r="AN44" s="19"/>
      <c r="AO44" s="19"/>
      <c r="AP44" s="27"/>
      <c r="AQ44" s="9" t="s">
        <v>38</v>
      </c>
      <c r="AR44" s="28"/>
      <c r="AT44" s="19"/>
      <c r="AU44" s="3"/>
      <c r="AV44" s="3"/>
      <c r="AW44" s="3"/>
      <c r="AX44" s="3"/>
      <c r="AY44" s="9" t="s">
        <v>39</v>
      </c>
      <c r="AZ44" s="60"/>
      <c r="BB44" s="116">
        <v>7</v>
      </c>
      <c r="BC44" s="114">
        <v>3</v>
      </c>
      <c r="BD44" s="80" t="s">
        <v>867</v>
      </c>
    </row>
    <row r="45" spans="1:60" x14ac:dyDescent="0.35">
      <c r="A45" s="19"/>
      <c r="B45" s="20"/>
      <c r="C45" s="19"/>
      <c r="D45" s="19"/>
      <c r="E45" s="9" t="s">
        <v>64</v>
      </c>
      <c r="F45" s="21"/>
      <c r="G45" s="21" t="s">
        <v>65</v>
      </c>
      <c r="H45" s="21"/>
      <c r="I45" s="21"/>
      <c r="J45" s="21"/>
      <c r="K45" s="21"/>
      <c r="L45" s="21"/>
      <c r="M45" s="107"/>
      <c r="N45" s="21"/>
      <c r="O45" s="21"/>
      <c r="P45" s="108"/>
      <c r="Q45" s="21"/>
      <c r="R45" s="21"/>
      <c r="S45" s="21" t="s">
        <v>60</v>
      </c>
      <c r="T45" s="21"/>
      <c r="U45" s="21"/>
      <c r="V45" s="21"/>
      <c r="W45" s="21"/>
      <c r="X45" s="21"/>
      <c r="Y45" s="21" t="s">
        <v>60</v>
      </c>
      <c r="Z45" s="109"/>
      <c r="AA45" s="110"/>
      <c r="AB45" s="109"/>
      <c r="AC45" s="21"/>
      <c r="AD45" s="21"/>
      <c r="AE45" s="21"/>
      <c r="AF45" s="109"/>
      <c r="AG45" s="21"/>
      <c r="AH45" s="111"/>
      <c r="AI45" s="112" t="s">
        <v>66</v>
      </c>
      <c r="AJ45" s="21"/>
      <c r="AK45" s="21"/>
      <c r="AL45" s="21"/>
      <c r="AM45" s="21"/>
      <c r="AN45" s="21"/>
      <c r="AO45" s="21"/>
      <c r="AP45" s="21"/>
      <c r="AQ45" s="113" t="s">
        <v>45</v>
      </c>
      <c r="AR45" s="21"/>
      <c r="AS45" s="21"/>
      <c r="AT45" s="21"/>
      <c r="AU45" s="21"/>
      <c r="AV45" s="21"/>
      <c r="AW45" s="21"/>
      <c r="AX45" s="21"/>
      <c r="AY45" s="113" t="s">
        <v>46</v>
      </c>
      <c r="AZ45" s="60"/>
      <c r="BB45" s="116">
        <v>8</v>
      </c>
      <c r="BC45" s="114">
        <v>23</v>
      </c>
      <c r="BD45" s="79" t="s">
        <v>4</v>
      </c>
    </row>
    <row r="46" spans="1:60" x14ac:dyDescent="0.35">
      <c r="A46" s="3"/>
      <c r="B46" s="6"/>
      <c r="C46" s="5" t="s">
        <v>47</v>
      </c>
      <c r="D46" s="5">
        <v>1</v>
      </c>
      <c r="E46" s="12" t="s">
        <v>85</v>
      </c>
      <c r="F46" s="19"/>
      <c r="G46" s="18"/>
      <c r="H46" s="18"/>
      <c r="I46" s="18"/>
      <c r="J46" s="54">
        <v>1</v>
      </c>
      <c r="K46" s="54">
        <v>0</v>
      </c>
      <c r="L46" s="3"/>
      <c r="M46" s="12"/>
      <c r="N46" s="17"/>
      <c r="O46" s="17"/>
      <c r="P46" s="17"/>
      <c r="Q46" s="53">
        <v>5</v>
      </c>
      <c r="R46" s="3"/>
      <c r="S46" s="17"/>
      <c r="T46" s="17"/>
      <c r="U46" s="17"/>
      <c r="V46" s="17"/>
      <c r="W46" s="53">
        <v>3</v>
      </c>
      <c r="X46" s="3"/>
      <c r="Y46" s="17"/>
      <c r="Z46" s="17"/>
      <c r="AA46" s="33"/>
      <c r="AB46" s="53">
        <v>1</v>
      </c>
      <c r="AC46" s="53">
        <v>0</v>
      </c>
      <c r="AD46" s="3"/>
      <c r="AE46" s="17"/>
      <c r="AF46" s="17"/>
      <c r="AG46" s="17"/>
      <c r="AH46" s="17"/>
      <c r="AI46" s="17">
        <v>2</v>
      </c>
      <c r="AJ46" s="3"/>
      <c r="AK46" s="15"/>
      <c r="AL46" s="15"/>
      <c r="AM46" s="55">
        <v>5</v>
      </c>
      <c r="AN46" s="55">
        <v>0</v>
      </c>
      <c r="AO46" s="16" t="s">
        <v>48</v>
      </c>
      <c r="AP46" s="55">
        <v>0</v>
      </c>
      <c r="AQ46" s="55">
        <v>0</v>
      </c>
      <c r="AR46" s="3"/>
      <c r="AS46" s="56"/>
      <c r="AT46" s="15">
        <v>1</v>
      </c>
      <c r="AU46" s="58">
        <v>0</v>
      </c>
      <c r="AV46" s="15">
        <v>0</v>
      </c>
      <c r="AW46" s="16" t="s">
        <v>48</v>
      </c>
      <c r="AX46" s="15">
        <v>0</v>
      </c>
      <c r="AY46" s="15">
        <v>0</v>
      </c>
      <c r="AZ46" s="60"/>
      <c r="BB46" s="116">
        <v>9</v>
      </c>
      <c r="BC46" s="114">
        <v>8</v>
      </c>
      <c r="BD46" s="80" t="s">
        <v>867</v>
      </c>
    </row>
    <row r="47" spans="1:60" ht="16" thickBot="1" x14ac:dyDescent="0.4">
      <c r="A47" s="3"/>
      <c r="B47" s="6"/>
      <c r="C47" s="5" t="s">
        <v>47</v>
      </c>
      <c r="D47" s="5">
        <v>2</v>
      </c>
      <c r="E47" s="12" t="s">
        <v>86</v>
      </c>
      <c r="F47" s="19"/>
      <c r="G47" s="18"/>
      <c r="H47" s="18"/>
      <c r="I47" s="18"/>
      <c r="J47" s="54">
        <v>1</v>
      </c>
      <c r="K47" s="54">
        <v>0</v>
      </c>
      <c r="L47" s="3"/>
      <c r="M47" s="12"/>
      <c r="N47" s="17"/>
      <c r="O47" s="17"/>
      <c r="P47" s="17"/>
      <c r="Q47" s="53">
        <v>3</v>
      </c>
      <c r="R47" s="3"/>
      <c r="S47" s="17"/>
      <c r="T47" s="17"/>
      <c r="U47" s="17"/>
      <c r="V47" s="17"/>
      <c r="W47" s="53">
        <v>3</v>
      </c>
      <c r="X47" s="3"/>
      <c r="Y47" s="17"/>
      <c r="Z47" s="17"/>
      <c r="AA47" s="33"/>
      <c r="AB47" s="53"/>
      <c r="AC47" s="53">
        <v>5</v>
      </c>
      <c r="AD47" s="3"/>
      <c r="AE47" s="17"/>
      <c r="AF47" s="17"/>
      <c r="AG47" s="17"/>
      <c r="AH47" s="17"/>
      <c r="AI47" s="17">
        <v>5</v>
      </c>
      <c r="AJ47" s="3"/>
      <c r="AK47" s="15"/>
      <c r="AL47" s="15"/>
      <c r="AM47" s="55">
        <v>5</v>
      </c>
      <c r="AN47" s="55">
        <v>0</v>
      </c>
      <c r="AO47" s="16" t="s">
        <v>48</v>
      </c>
      <c r="AP47" s="55">
        <v>0</v>
      </c>
      <c r="AQ47" s="55">
        <v>0</v>
      </c>
      <c r="AR47" s="3"/>
      <c r="AS47" s="57"/>
      <c r="AT47" s="15">
        <v>2</v>
      </c>
      <c r="AU47" s="58">
        <v>5</v>
      </c>
      <c r="AV47" s="15">
        <v>0</v>
      </c>
      <c r="AW47" s="16" t="s">
        <v>48</v>
      </c>
      <c r="AX47" s="15">
        <v>0</v>
      </c>
      <c r="AY47" s="15">
        <v>0</v>
      </c>
      <c r="AZ47" s="60"/>
      <c r="BB47" s="118">
        <v>10</v>
      </c>
      <c r="BC47" s="72">
        <v>2</v>
      </c>
      <c r="BD47" s="84" t="s">
        <v>4</v>
      </c>
    </row>
    <row r="48" spans="1:60" x14ac:dyDescent="0.35">
      <c r="A48" s="3"/>
      <c r="B48" s="6"/>
      <c r="C48" s="5" t="s">
        <v>47</v>
      </c>
      <c r="D48" s="5">
        <v>3</v>
      </c>
      <c r="E48" s="12" t="s">
        <v>87</v>
      </c>
      <c r="F48" s="19"/>
      <c r="G48" s="18"/>
      <c r="H48" s="18"/>
      <c r="I48" s="18"/>
      <c r="J48" s="54"/>
      <c r="K48" s="54">
        <v>5</v>
      </c>
      <c r="L48" s="3"/>
      <c r="M48" s="12"/>
      <c r="N48" s="17"/>
      <c r="O48" s="17"/>
      <c r="P48" s="17"/>
      <c r="Q48" s="53">
        <v>3</v>
      </c>
      <c r="R48" s="3"/>
      <c r="S48" s="17"/>
      <c r="T48" s="17"/>
      <c r="U48" s="17"/>
      <c r="V48" s="17"/>
      <c r="W48" s="53">
        <v>2</v>
      </c>
      <c r="X48" s="3"/>
      <c r="Y48" s="17"/>
      <c r="Z48" s="17"/>
      <c r="AA48" s="33"/>
      <c r="AB48" s="53"/>
      <c r="AC48" s="53">
        <v>2</v>
      </c>
      <c r="AD48" s="3"/>
      <c r="AE48" s="17"/>
      <c r="AF48" s="17"/>
      <c r="AG48" s="17"/>
      <c r="AH48" s="17"/>
      <c r="AI48" s="17">
        <v>4</v>
      </c>
      <c r="AJ48" s="3"/>
      <c r="AK48" s="15"/>
      <c r="AL48" s="15"/>
      <c r="AM48" s="55">
        <v>3</v>
      </c>
      <c r="AN48" s="55">
        <v>0</v>
      </c>
      <c r="AO48" s="16" t="s">
        <v>48</v>
      </c>
      <c r="AP48" s="55">
        <v>0</v>
      </c>
      <c r="AQ48" s="55">
        <v>0</v>
      </c>
      <c r="AR48" s="3"/>
      <c r="AS48" s="57"/>
      <c r="AT48" s="15">
        <v>1</v>
      </c>
      <c r="AU48" s="58">
        <v>2</v>
      </c>
      <c r="AV48" s="15">
        <v>0</v>
      </c>
      <c r="AW48" s="16" t="s">
        <v>48</v>
      </c>
      <c r="AX48" s="15">
        <v>0</v>
      </c>
      <c r="AY48" s="15">
        <v>0</v>
      </c>
      <c r="AZ48" s="60"/>
    </row>
    <row r="49" spans="1:82" x14ac:dyDescent="0.35">
      <c r="A49" s="3"/>
      <c r="B49" s="6"/>
      <c r="C49" s="5" t="s">
        <v>47</v>
      </c>
      <c r="D49" s="5">
        <v>4</v>
      </c>
      <c r="E49" s="12" t="s">
        <v>88</v>
      </c>
      <c r="F49" s="19"/>
      <c r="G49" s="18"/>
      <c r="H49" s="18"/>
      <c r="I49" s="18"/>
      <c r="J49" s="54"/>
      <c r="K49" s="54">
        <v>5</v>
      </c>
      <c r="L49" s="3"/>
      <c r="M49" s="12"/>
      <c r="N49" s="17"/>
      <c r="O49" s="17"/>
      <c r="P49" s="17"/>
      <c r="Q49" s="53">
        <v>2</v>
      </c>
      <c r="R49" s="3"/>
      <c r="S49" s="17"/>
      <c r="T49" s="17"/>
      <c r="U49" s="17"/>
      <c r="V49" s="17"/>
      <c r="W49" s="53">
        <v>0</v>
      </c>
      <c r="X49" s="3"/>
      <c r="Y49" s="17"/>
      <c r="Z49" s="17"/>
      <c r="AA49" s="33"/>
      <c r="AB49" s="53"/>
      <c r="AC49" s="53">
        <v>1</v>
      </c>
      <c r="AD49" s="3"/>
      <c r="AE49" s="17"/>
      <c r="AF49" s="17"/>
      <c r="AG49" s="17"/>
      <c r="AH49" s="17"/>
      <c r="AI49" s="17">
        <v>6</v>
      </c>
      <c r="AJ49" s="3"/>
      <c r="AK49" s="15"/>
      <c r="AL49" s="15"/>
      <c r="AM49" s="55">
        <v>5</v>
      </c>
      <c r="AN49" s="55">
        <v>0</v>
      </c>
      <c r="AO49" s="16" t="s">
        <v>48</v>
      </c>
      <c r="AP49" s="55">
        <v>0</v>
      </c>
      <c r="AQ49" s="55">
        <v>0</v>
      </c>
      <c r="AR49" s="3"/>
      <c r="AS49" s="57"/>
      <c r="AT49" s="15">
        <v>3</v>
      </c>
      <c r="AU49" s="58">
        <v>0</v>
      </c>
      <c r="AV49" s="15">
        <v>0</v>
      </c>
      <c r="AW49" s="16" t="s">
        <v>48</v>
      </c>
      <c r="AX49" s="15">
        <v>0</v>
      </c>
      <c r="AY49" s="15">
        <v>0</v>
      </c>
      <c r="AZ49" s="60"/>
    </row>
    <row r="50" spans="1:82" x14ac:dyDescent="0.35">
      <c r="A50" s="3"/>
      <c r="B50" s="6"/>
      <c r="C50" s="5" t="s">
        <v>47</v>
      </c>
      <c r="D50" s="5">
        <v>5</v>
      </c>
      <c r="E50" s="12" t="s">
        <v>89</v>
      </c>
      <c r="F50" s="19"/>
      <c r="G50" s="18"/>
      <c r="H50" s="18"/>
      <c r="I50" s="18"/>
      <c r="J50" s="54"/>
      <c r="K50" s="54">
        <v>3</v>
      </c>
      <c r="L50" s="3"/>
      <c r="M50" s="12"/>
      <c r="N50" s="17"/>
      <c r="O50" s="17"/>
      <c r="P50" s="17"/>
      <c r="Q50" s="53">
        <v>0</v>
      </c>
      <c r="R50" s="3"/>
      <c r="S50" s="17"/>
      <c r="T50" s="17"/>
      <c r="U50" s="17"/>
      <c r="V50" s="17"/>
      <c r="W50" s="53">
        <v>0</v>
      </c>
      <c r="X50" s="3"/>
      <c r="Y50" s="17"/>
      <c r="Z50" s="17"/>
      <c r="AA50" s="33"/>
      <c r="AB50" s="53"/>
      <c r="AC50" s="53">
        <v>0</v>
      </c>
      <c r="AD50" s="3"/>
      <c r="AE50" s="17"/>
      <c r="AF50" s="17"/>
      <c r="AG50" s="17"/>
      <c r="AH50" s="17"/>
      <c r="AI50" s="17">
        <v>3</v>
      </c>
      <c r="AJ50" s="3"/>
      <c r="AK50" s="15"/>
      <c r="AL50" s="15"/>
      <c r="AM50" s="55">
        <v>5</v>
      </c>
      <c r="AN50" s="55">
        <v>0</v>
      </c>
      <c r="AO50" s="16" t="s">
        <v>48</v>
      </c>
      <c r="AP50" s="55">
        <v>0</v>
      </c>
      <c r="AQ50" s="55">
        <v>0</v>
      </c>
      <c r="AR50" s="3"/>
      <c r="AS50" s="57"/>
      <c r="AT50" s="15">
        <v>1</v>
      </c>
      <c r="AU50" s="58">
        <v>5</v>
      </c>
      <c r="AV50" s="15">
        <v>0</v>
      </c>
      <c r="AW50" s="16" t="s">
        <v>48</v>
      </c>
      <c r="AX50" s="15">
        <v>0</v>
      </c>
      <c r="AY50" s="15">
        <v>0</v>
      </c>
      <c r="AZ50" s="60"/>
    </row>
    <row r="51" spans="1:82" x14ac:dyDescent="0.35">
      <c r="A51" s="3"/>
      <c r="B51" s="6"/>
      <c r="C51" s="5"/>
      <c r="D51" s="5"/>
      <c r="E51" s="4"/>
      <c r="F51" s="19"/>
      <c r="G51" s="5"/>
      <c r="H51" s="5"/>
      <c r="I51" s="5"/>
      <c r="J51" s="5"/>
      <c r="K51" s="5"/>
      <c r="L51" s="3"/>
      <c r="M51" s="3"/>
      <c r="N51" s="3"/>
      <c r="O51" s="3"/>
      <c r="P51" s="3"/>
      <c r="Q51" s="3"/>
      <c r="R51" s="3"/>
      <c r="S51" s="3"/>
      <c r="T51" s="3"/>
      <c r="U51" s="3"/>
      <c r="V51" s="3"/>
      <c r="W51" s="3"/>
      <c r="X51" s="3"/>
      <c r="Y51" s="3"/>
      <c r="Z51" s="3"/>
      <c r="AA51" s="6"/>
      <c r="AB51" s="3"/>
      <c r="AC51" s="3"/>
      <c r="AD51" s="3"/>
      <c r="AE51" s="3"/>
      <c r="AF51" s="3"/>
      <c r="AG51" s="3"/>
      <c r="AH51" s="3"/>
      <c r="AZ51" s="60"/>
      <c r="BB51" s="528" t="s">
        <v>724</v>
      </c>
      <c r="BC51" s="528"/>
      <c r="BD51" s="528"/>
      <c r="BE51" s="528"/>
      <c r="BF51" s="528"/>
      <c r="BG51" s="528"/>
      <c r="BH51" s="528"/>
      <c r="BI51" s="528"/>
    </row>
    <row r="52" spans="1:82" ht="16" thickBot="1" x14ac:dyDescent="0.4">
      <c r="A52" s="19"/>
      <c r="B52" s="20"/>
      <c r="C52" s="29"/>
      <c r="D52" s="29"/>
      <c r="E52" s="30"/>
      <c r="F52" s="30"/>
      <c r="G52" s="19"/>
      <c r="H52" s="19"/>
      <c r="I52" s="19"/>
      <c r="J52" s="19"/>
      <c r="K52" s="19"/>
      <c r="L52" s="19"/>
      <c r="M52" s="9" t="s">
        <v>36</v>
      </c>
      <c r="N52" s="19"/>
      <c r="O52" s="3"/>
      <c r="P52" s="3"/>
      <c r="Q52" s="3"/>
      <c r="R52" s="9" t="s">
        <v>37</v>
      </c>
      <c r="S52" s="19"/>
      <c r="T52" s="24"/>
      <c r="U52" s="24"/>
      <c r="V52" s="24"/>
      <c r="W52" s="24"/>
      <c r="X52" s="24"/>
      <c r="Y52" s="24"/>
      <c r="Z52" s="9" t="s">
        <v>38</v>
      </c>
      <c r="AA52" s="34"/>
      <c r="AB52" s="19"/>
      <c r="AC52" s="19"/>
      <c r="AD52" s="19"/>
      <c r="AE52" s="19"/>
      <c r="AF52" s="19"/>
      <c r="AG52" s="19"/>
      <c r="AH52" s="9" t="s">
        <v>39</v>
      </c>
      <c r="AZ52" s="60"/>
      <c r="BB52" s="3" t="s">
        <v>725</v>
      </c>
    </row>
    <row r="53" spans="1:82" ht="43.5" x14ac:dyDescent="0.35">
      <c r="A53" s="19"/>
      <c r="B53" s="20"/>
      <c r="C53" s="19"/>
      <c r="D53" s="19"/>
      <c r="E53" s="9" t="s">
        <v>67</v>
      </c>
      <c r="F53" s="19"/>
      <c r="G53" s="19"/>
      <c r="H53" s="19"/>
      <c r="I53" s="19"/>
      <c r="J53" s="19"/>
      <c r="K53" s="19"/>
      <c r="L53" s="19"/>
      <c r="M53" s="9" t="s">
        <v>43</v>
      </c>
      <c r="N53" s="19"/>
      <c r="O53" s="3"/>
      <c r="P53" s="3"/>
      <c r="Q53" s="3"/>
      <c r="R53" s="9" t="s">
        <v>44</v>
      </c>
      <c r="S53" s="19"/>
      <c r="T53" s="19"/>
      <c r="U53" s="19"/>
      <c r="V53" s="19"/>
      <c r="W53" s="19"/>
      <c r="X53" s="19"/>
      <c r="Y53" s="19"/>
      <c r="Z53" s="9" t="s">
        <v>45</v>
      </c>
      <c r="AA53" s="20"/>
      <c r="AB53" s="19"/>
      <c r="AC53" s="19"/>
      <c r="AD53" s="19"/>
      <c r="AE53" s="19"/>
      <c r="AF53" s="19"/>
      <c r="AG53" s="19"/>
      <c r="AH53" s="9" t="s">
        <v>46</v>
      </c>
      <c r="AZ53" s="60"/>
      <c r="BB53" s="70" t="s">
        <v>3</v>
      </c>
      <c r="BC53" s="71" t="s">
        <v>184</v>
      </c>
      <c r="BD53" s="83" t="s">
        <v>7</v>
      </c>
    </row>
    <row r="54" spans="1:82" x14ac:dyDescent="0.35">
      <c r="A54" s="3"/>
      <c r="B54" s="6"/>
      <c r="C54" s="5" t="s">
        <v>47</v>
      </c>
      <c r="D54" s="5">
        <v>1</v>
      </c>
      <c r="E54" s="12" t="s">
        <v>325</v>
      </c>
      <c r="F54" s="4"/>
      <c r="G54" s="18"/>
      <c r="H54" s="15"/>
      <c r="I54" s="55"/>
      <c r="J54" s="55">
        <v>5</v>
      </c>
      <c r="K54" s="66" t="s">
        <v>48</v>
      </c>
      <c r="L54" s="55">
        <v>0</v>
      </c>
      <c r="M54" s="55">
        <v>0</v>
      </c>
      <c r="N54" s="3"/>
      <c r="O54" s="17"/>
      <c r="P54" s="17"/>
      <c r="Q54" s="17" t="s">
        <v>94</v>
      </c>
      <c r="R54" s="17" t="s">
        <v>95</v>
      </c>
      <c r="S54" s="3"/>
      <c r="T54" s="15"/>
      <c r="U54" s="15"/>
      <c r="V54" s="55"/>
      <c r="W54" s="55">
        <v>8</v>
      </c>
      <c r="X54" s="66" t="s">
        <v>48</v>
      </c>
      <c r="Y54" s="55">
        <v>0</v>
      </c>
      <c r="Z54" s="55">
        <v>0</v>
      </c>
      <c r="AA54" s="6"/>
      <c r="AB54" s="33"/>
      <c r="AC54" s="15"/>
      <c r="AD54" s="15">
        <v>4</v>
      </c>
      <c r="AE54" s="15">
        <v>0</v>
      </c>
      <c r="AF54" s="16" t="s">
        <v>48</v>
      </c>
      <c r="AG54" s="15">
        <v>0</v>
      </c>
      <c r="AH54" s="15">
        <v>0</v>
      </c>
      <c r="AZ54" s="60"/>
      <c r="BB54" s="91" t="s">
        <v>4</v>
      </c>
      <c r="BC54" s="78">
        <f>BC39+BC43+BC47+BC45</f>
        <v>57</v>
      </c>
      <c r="BD54" s="85">
        <f>BC54/BC$57</f>
        <v>0.50442477876106195</v>
      </c>
    </row>
    <row r="55" spans="1:82" x14ac:dyDescent="0.35">
      <c r="A55" s="3"/>
      <c r="B55" s="6"/>
      <c r="C55" s="5" t="s">
        <v>47</v>
      </c>
      <c r="D55" s="5">
        <v>2</v>
      </c>
      <c r="E55" s="12" t="s">
        <v>90</v>
      </c>
      <c r="F55" s="4"/>
      <c r="G55" s="18"/>
      <c r="H55" s="15"/>
      <c r="I55" s="55">
        <v>3</v>
      </c>
      <c r="J55" s="55">
        <v>0</v>
      </c>
      <c r="K55" s="66" t="s">
        <v>48</v>
      </c>
      <c r="L55" s="55">
        <v>0</v>
      </c>
      <c r="M55" s="55">
        <v>0</v>
      </c>
      <c r="N55" s="3"/>
      <c r="O55" s="17"/>
      <c r="P55" s="17"/>
      <c r="Q55" s="17" t="s">
        <v>96</v>
      </c>
      <c r="R55" s="17" t="s">
        <v>97</v>
      </c>
      <c r="S55" s="3"/>
      <c r="T55" s="15"/>
      <c r="U55" s="15"/>
      <c r="V55" s="55"/>
      <c r="W55" s="55">
        <v>1</v>
      </c>
      <c r="X55" s="66" t="s">
        <v>48</v>
      </c>
      <c r="Y55" s="55">
        <v>0</v>
      </c>
      <c r="Z55" s="55">
        <v>0</v>
      </c>
      <c r="AA55" s="6"/>
      <c r="AB55" s="33"/>
      <c r="AC55" s="15"/>
      <c r="AD55" s="15">
        <v>3</v>
      </c>
      <c r="AE55" s="15">
        <v>0</v>
      </c>
      <c r="AF55" s="16" t="s">
        <v>48</v>
      </c>
      <c r="AG55" s="15">
        <v>0</v>
      </c>
      <c r="AH55" s="15">
        <v>0</v>
      </c>
      <c r="AZ55" s="60"/>
      <c r="BB55" s="92" t="s">
        <v>5</v>
      </c>
      <c r="BC55" s="86">
        <f>BC46+BC44+BC40+BC38</f>
        <v>40</v>
      </c>
      <c r="BD55" s="87">
        <f>BC55/BC$57</f>
        <v>0.35398230088495575</v>
      </c>
    </row>
    <row r="56" spans="1:82" x14ac:dyDescent="0.35">
      <c r="A56" s="3"/>
      <c r="B56" s="6"/>
      <c r="C56" s="5" t="s">
        <v>47</v>
      </c>
      <c r="D56" s="5">
        <v>3</v>
      </c>
      <c r="E56" s="12" t="s">
        <v>91</v>
      </c>
      <c r="F56" s="4"/>
      <c r="G56" s="18"/>
      <c r="H56" s="15"/>
      <c r="I56" s="55"/>
      <c r="J56" s="55">
        <v>5</v>
      </c>
      <c r="K56" s="66" t="s">
        <v>48</v>
      </c>
      <c r="L56" s="55">
        <v>0</v>
      </c>
      <c r="M56" s="55">
        <v>0</v>
      </c>
      <c r="N56" s="3"/>
      <c r="O56" s="17"/>
      <c r="P56" s="17"/>
      <c r="Q56" s="17" t="s">
        <v>94</v>
      </c>
      <c r="R56" s="17" t="s">
        <v>95</v>
      </c>
      <c r="S56" s="3"/>
      <c r="T56" s="15"/>
      <c r="U56" s="15"/>
      <c r="V56" s="55">
        <v>1</v>
      </c>
      <c r="W56" s="55">
        <v>0</v>
      </c>
      <c r="X56" s="66" t="s">
        <v>48</v>
      </c>
      <c r="Y56" s="55">
        <v>0</v>
      </c>
      <c r="Z56" s="55">
        <v>0</v>
      </c>
      <c r="AA56" s="6"/>
      <c r="AB56" s="33"/>
      <c r="AC56" s="15"/>
      <c r="AD56" s="15">
        <v>5</v>
      </c>
      <c r="AE56" s="15">
        <v>0</v>
      </c>
      <c r="AF56" s="16" t="s">
        <v>48</v>
      </c>
      <c r="AG56" s="15">
        <v>0</v>
      </c>
      <c r="AH56" s="15">
        <v>0</v>
      </c>
      <c r="AZ56" s="60"/>
      <c r="BB56" s="93" t="s">
        <v>8</v>
      </c>
      <c r="BC56" s="81">
        <f>BC42+BC41</f>
        <v>16</v>
      </c>
      <c r="BD56" s="88">
        <f>BC56/BC$57</f>
        <v>0.1415929203539823</v>
      </c>
    </row>
    <row r="57" spans="1:82" ht="16" thickBot="1" x14ac:dyDescent="0.4">
      <c r="A57" s="3"/>
      <c r="B57" s="6"/>
      <c r="C57" s="5" t="s">
        <v>47</v>
      </c>
      <c r="D57" s="5">
        <v>4</v>
      </c>
      <c r="E57" s="12" t="s">
        <v>324</v>
      </c>
      <c r="F57" s="4"/>
      <c r="G57" s="18"/>
      <c r="H57" s="15"/>
      <c r="I57" s="55"/>
      <c r="J57" s="55">
        <v>1</v>
      </c>
      <c r="K57" s="66" t="s">
        <v>48</v>
      </c>
      <c r="L57" s="55">
        <v>0</v>
      </c>
      <c r="M57" s="55">
        <v>0</v>
      </c>
      <c r="N57" s="3"/>
      <c r="O57" s="17"/>
      <c r="P57" s="17"/>
      <c r="Q57" s="17" t="s">
        <v>94</v>
      </c>
      <c r="R57" s="17" t="s">
        <v>95</v>
      </c>
      <c r="S57" s="3"/>
      <c r="T57" s="15"/>
      <c r="U57" s="15"/>
      <c r="V57" s="55">
        <v>1</v>
      </c>
      <c r="W57" s="55">
        <v>0</v>
      </c>
      <c r="X57" s="66" t="s">
        <v>48</v>
      </c>
      <c r="Y57" s="55">
        <v>0</v>
      </c>
      <c r="Z57" s="55">
        <v>0</v>
      </c>
      <c r="AA57" s="6"/>
      <c r="AB57" s="33"/>
      <c r="AC57" s="15"/>
      <c r="AD57" s="15">
        <v>1</v>
      </c>
      <c r="AE57" s="15">
        <v>0</v>
      </c>
      <c r="AF57" s="16" t="s">
        <v>48</v>
      </c>
      <c r="AG57" s="15">
        <v>0</v>
      </c>
      <c r="AH57" s="15">
        <v>0</v>
      </c>
      <c r="AZ57" s="60"/>
      <c r="BB57" s="94" t="s">
        <v>9</v>
      </c>
      <c r="BC57" s="89">
        <f>SUM(BC54:BC56)</f>
        <v>113</v>
      </c>
      <c r="BD57" s="90">
        <f>SUM(BD54:BD56)</f>
        <v>1</v>
      </c>
    </row>
    <row r="58" spans="1:82" x14ac:dyDescent="0.35">
      <c r="A58" s="3"/>
      <c r="B58" s="6"/>
      <c r="C58" s="5" t="s">
        <v>47</v>
      </c>
      <c r="D58" s="5">
        <v>5</v>
      </c>
      <c r="E58" s="12" t="s">
        <v>323</v>
      </c>
      <c r="F58" s="4"/>
      <c r="G58" s="18"/>
      <c r="H58" s="15"/>
      <c r="I58" s="55"/>
      <c r="J58" s="55">
        <v>1</v>
      </c>
      <c r="K58" s="66" t="s">
        <v>48</v>
      </c>
      <c r="L58" s="55">
        <v>0</v>
      </c>
      <c r="M58" s="55">
        <v>0</v>
      </c>
      <c r="N58" s="3"/>
      <c r="O58" s="17"/>
      <c r="P58" s="17"/>
      <c r="Q58" s="17" t="s">
        <v>94</v>
      </c>
      <c r="R58" s="17" t="s">
        <v>95</v>
      </c>
      <c r="S58" s="3"/>
      <c r="T58" s="15"/>
      <c r="U58" s="15"/>
      <c r="V58" s="55"/>
      <c r="W58" s="55">
        <v>5</v>
      </c>
      <c r="X58" s="66" t="s">
        <v>48</v>
      </c>
      <c r="Y58" s="55">
        <v>0</v>
      </c>
      <c r="Z58" s="55">
        <v>0</v>
      </c>
      <c r="AA58" s="6"/>
      <c r="AB58" s="33"/>
      <c r="AC58" s="15"/>
      <c r="AD58" s="15"/>
      <c r="AE58" s="15">
        <v>5</v>
      </c>
      <c r="AF58" s="16" t="s">
        <v>48</v>
      </c>
      <c r="AG58" s="15">
        <v>0</v>
      </c>
      <c r="AH58" s="15">
        <v>0</v>
      </c>
      <c r="AZ58" s="60"/>
    </row>
    <row r="59" spans="1:82" x14ac:dyDescent="0.35">
      <c r="A59" s="3"/>
      <c r="B59" s="6"/>
      <c r="C59" s="5"/>
      <c r="D59" s="5"/>
      <c r="E59" s="5"/>
      <c r="F59" s="4"/>
      <c r="G59" s="4"/>
      <c r="H59" s="31"/>
      <c r="I59" s="31"/>
      <c r="J59" s="31"/>
      <c r="K59" s="31"/>
      <c r="L59" s="31"/>
      <c r="M59" s="31"/>
      <c r="N59" s="31"/>
      <c r="O59" s="31"/>
      <c r="P59" s="31"/>
      <c r="Q59" s="31"/>
      <c r="R59" s="31"/>
      <c r="S59" s="31"/>
      <c r="T59" s="31"/>
      <c r="U59" s="31"/>
      <c r="V59" s="31"/>
      <c r="W59" s="31"/>
      <c r="X59" s="31"/>
      <c r="Y59" s="31"/>
      <c r="Z59" s="31"/>
      <c r="AA59" s="35"/>
      <c r="AB59" s="31"/>
      <c r="AC59" s="31"/>
      <c r="AD59" s="31"/>
      <c r="AE59" s="31"/>
      <c r="AF59" s="31"/>
      <c r="AG59" s="31"/>
      <c r="AH59" s="31"/>
      <c r="AZ59" s="60"/>
    </row>
    <row r="60" spans="1:82" x14ac:dyDescent="0.35">
      <c r="A60" s="1" t="s">
        <v>68</v>
      </c>
      <c r="B60" s="2" t="s">
        <v>69</v>
      </c>
      <c r="C60" s="3"/>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H60" s="3"/>
      <c r="AI60" s="3"/>
      <c r="AJ60" s="3"/>
      <c r="AK60" s="3"/>
      <c r="AL60" s="3"/>
      <c r="AM60" s="3"/>
      <c r="AN60" s="3"/>
      <c r="AO60" s="3"/>
      <c r="AP60" s="3"/>
      <c r="AQ60" s="3"/>
      <c r="AR60" s="3"/>
      <c r="AS60" s="3"/>
      <c r="AT60" s="3"/>
      <c r="AU60" s="3"/>
      <c r="AV60" s="3"/>
      <c r="AZ60" s="60"/>
      <c r="BA60" s="432"/>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row>
    <row r="61" spans="1:82" x14ac:dyDescent="0.35">
      <c r="A61" s="3"/>
      <c r="B61" s="3" t="s">
        <v>31</v>
      </c>
      <c r="E61" s="4" t="s">
        <v>32</v>
      </c>
      <c r="G61" s="3"/>
      <c r="H61" s="3"/>
      <c r="I61" s="3"/>
      <c r="J61" s="3"/>
      <c r="K61" s="3"/>
      <c r="L61" s="3"/>
      <c r="M61" s="3"/>
      <c r="N61" s="3"/>
      <c r="O61" s="3"/>
      <c r="P61" s="3"/>
      <c r="Q61" s="3"/>
      <c r="R61" s="3"/>
      <c r="S61" s="3"/>
      <c r="T61" s="3"/>
      <c r="U61" s="3"/>
      <c r="V61" s="3"/>
      <c r="W61" s="3"/>
      <c r="X61" s="3"/>
      <c r="Y61" s="3"/>
      <c r="Z61" s="3"/>
      <c r="AA61" s="6"/>
      <c r="AB61" s="3"/>
      <c r="AC61" s="3"/>
      <c r="AD61" s="3"/>
      <c r="AE61" s="3"/>
      <c r="AF61" s="3"/>
      <c r="AG61" s="3"/>
      <c r="AH61" s="3"/>
      <c r="AI61" s="3"/>
      <c r="AJ61" s="3"/>
      <c r="AK61" s="3"/>
      <c r="AL61" s="3"/>
      <c r="AM61" s="3"/>
      <c r="AN61" s="3"/>
      <c r="AO61" s="3"/>
      <c r="AP61" s="3"/>
      <c r="AQ61" s="3"/>
      <c r="AR61" s="3"/>
      <c r="AS61" s="3"/>
      <c r="AT61" s="3"/>
      <c r="AU61" s="3"/>
      <c r="AV61" s="3"/>
      <c r="AZ61" s="60"/>
    </row>
    <row r="62" spans="1:82" x14ac:dyDescent="0.35">
      <c r="A62" s="3"/>
      <c r="B62" s="6"/>
      <c r="C62" s="4" t="s">
        <v>33</v>
      </c>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M62" s="3"/>
      <c r="AN62" s="3"/>
      <c r="AO62" s="3"/>
      <c r="AP62" s="3"/>
      <c r="AQ62" s="3"/>
      <c r="AR62" s="3"/>
      <c r="AS62" s="3"/>
      <c r="AT62" s="3"/>
      <c r="AU62" s="3"/>
      <c r="AV62" s="3"/>
      <c r="AZ62" s="60"/>
      <c r="BB62" s="475" t="s">
        <v>676</v>
      </c>
      <c r="BC62" s="476"/>
    </row>
    <row r="63" spans="1:82" x14ac:dyDescent="0.35">
      <c r="A63" s="3"/>
      <c r="B63" s="8" t="s">
        <v>70</v>
      </c>
      <c r="C63" s="3"/>
      <c r="D63" s="3"/>
      <c r="E63" s="3"/>
      <c r="F63" s="3"/>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M63" s="3"/>
      <c r="AN63" s="3"/>
      <c r="AO63" s="3"/>
      <c r="AP63" s="3"/>
      <c r="AQ63" s="3"/>
      <c r="AR63" s="3"/>
      <c r="AS63" s="3"/>
      <c r="AT63" s="3"/>
      <c r="AU63" s="3"/>
      <c r="AV63" s="3"/>
      <c r="AZ63" s="60"/>
      <c r="BB63" s="187"/>
    </row>
    <row r="64" spans="1:82" x14ac:dyDescent="0.35">
      <c r="A64" s="3"/>
      <c r="B64" s="6"/>
      <c r="C64" s="8"/>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M64" s="3"/>
      <c r="AN64" s="3"/>
      <c r="AO64" s="3"/>
      <c r="AP64" s="3"/>
      <c r="AQ64" s="3"/>
      <c r="AZ64" s="60"/>
      <c r="BB64" s="187" t="s">
        <v>682</v>
      </c>
    </row>
    <row r="65" spans="1:65" x14ac:dyDescent="0.35">
      <c r="A65" s="3"/>
      <c r="B65" s="6"/>
      <c r="C65" s="3"/>
      <c r="D65" s="3"/>
      <c r="E65" s="4"/>
      <c r="F65" s="4"/>
      <c r="G65" s="3"/>
      <c r="H65" s="3"/>
      <c r="I65" s="3"/>
      <c r="J65" s="3"/>
      <c r="K65" s="3"/>
      <c r="L65" s="3"/>
      <c r="M65" s="9" t="s">
        <v>36</v>
      </c>
      <c r="N65" s="3"/>
      <c r="O65" s="3"/>
      <c r="P65" s="3"/>
      <c r="Q65" s="19"/>
      <c r="R65" s="9" t="s">
        <v>37</v>
      </c>
      <c r="S65" s="19"/>
      <c r="T65" s="19"/>
      <c r="U65" s="19"/>
      <c r="V65" s="19"/>
      <c r="X65" s="19"/>
      <c r="Y65" s="9" t="s">
        <v>38</v>
      </c>
      <c r="Z65" s="3"/>
      <c r="AA65" s="6"/>
      <c r="AC65" s="3"/>
      <c r="AD65" s="3"/>
      <c r="AE65" s="3"/>
      <c r="AF65" s="3"/>
      <c r="AG65" s="9" t="s">
        <v>39</v>
      </c>
      <c r="AH65" s="3"/>
      <c r="AJ65" s="3"/>
      <c r="AK65" s="3"/>
      <c r="AL65" s="3"/>
      <c r="AM65" s="3"/>
      <c r="AN65" s="3"/>
      <c r="AO65" s="3"/>
      <c r="AP65" s="3"/>
      <c r="AZ65" s="60"/>
      <c r="BB65" s="186"/>
    </row>
    <row r="66" spans="1:65" x14ac:dyDescent="0.35">
      <c r="A66" s="3"/>
      <c r="B66" s="6"/>
      <c r="C66" s="3"/>
      <c r="D66" s="3"/>
      <c r="E66" s="9" t="s">
        <v>71</v>
      </c>
      <c r="F66" s="3"/>
      <c r="G66" s="19"/>
      <c r="H66" s="19"/>
      <c r="I66" s="19"/>
      <c r="J66" s="19"/>
      <c r="K66" s="19"/>
      <c r="L66" s="19"/>
      <c r="M66" s="9" t="s">
        <v>43</v>
      </c>
      <c r="N66" s="19"/>
      <c r="O66" s="3"/>
      <c r="P66" s="3"/>
      <c r="Q66" s="3"/>
      <c r="R66" s="9" t="s">
        <v>44</v>
      </c>
      <c r="S66" s="3"/>
      <c r="T66" s="3"/>
      <c r="U66" s="3"/>
      <c r="V66" s="3"/>
      <c r="W66" s="3"/>
      <c r="X66" s="3"/>
      <c r="Y66" s="9" t="s">
        <v>45</v>
      </c>
      <c r="Z66" s="3"/>
      <c r="AA66" s="6"/>
      <c r="AB66" s="3"/>
      <c r="AC66" s="3"/>
      <c r="AD66" s="3"/>
      <c r="AE66" s="3"/>
      <c r="AF66" s="3"/>
      <c r="AG66" s="9" t="s">
        <v>46</v>
      </c>
      <c r="AZ66" s="60"/>
      <c r="BB66" s="187" t="s">
        <v>845</v>
      </c>
    </row>
    <row r="67" spans="1:65" x14ac:dyDescent="0.35">
      <c r="A67" s="3"/>
      <c r="B67" s="6"/>
      <c r="C67" s="5" t="s">
        <v>47</v>
      </c>
      <c r="D67" s="5">
        <v>1</v>
      </c>
      <c r="E67" s="12" t="s">
        <v>98</v>
      </c>
      <c r="F67" s="4"/>
      <c r="G67" s="18"/>
      <c r="H67" s="15"/>
      <c r="I67" s="15"/>
      <c r="J67" s="55">
        <v>2</v>
      </c>
      <c r="K67" s="66" t="s">
        <v>48</v>
      </c>
      <c r="L67" s="55">
        <v>0</v>
      </c>
      <c r="M67" s="55">
        <v>0</v>
      </c>
      <c r="N67" s="3"/>
      <c r="O67" s="17"/>
      <c r="P67" s="17" t="s">
        <v>97</v>
      </c>
      <c r="Q67" s="17" t="s">
        <v>99</v>
      </c>
      <c r="R67" s="17" t="s">
        <v>100</v>
      </c>
      <c r="S67" s="3"/>
      <c r="T67" s="15"/>
      <c r="U67" s="15"/>
      <c r="V67" s="55">
        <v>1</v>
      </c>
      <c r="W67" s="66" t="s">
        <v>48</v>
      </c>
      <c r="X67" s="55">
        <v>0</v>
      </c>
      <c r="Y67" s="55">
        <v>0</v>
      </c>
      <c r="Z67" s="3"/>
      <c r="AA67" s="33"/>
      <c r="AB67" s="15"/>
      <c r="AC67" s="15"/>
      <c r="AD67" s="15">
        <v>2</v>
      </c>
      <c r="AE67" s="16" t="s">
        <v>48</v>
      </c>
      <c r="AF67" s="15">
        <v>0</v>
      </c>
      <c r="AG67" s="15">
        <v>0</v>
      </c>
      <c r="AZ67" s="60"/>
      <c r="BB67" s="187" t="s">
        <v>846</v>
      </c>
    </row>
    <row r="68" spans="1:65" x14ac:dyDescent="0.35">
      <c r="A68" s="3"/>
      <c r="B68" s="6"/>
      <c r="C68" s="5" t="s">
        <v>47</v>
      </c>
      <c r="D68" s="5">
        <v>2</v>
      </c>
      <c r="E68" s="12" t="s">
        <v>131</v>
      </c>
      <c r="F68" s="4"/>
      <c r="G68" s="18"/>
      <c r="H68" s="15"/>
      <c r="I68" s="15"/>
      <c r="J68" s="15"/>
      <c r="K68" s="16" t="s">
        <v>48</v>
      </c>
      <c r="L68" s="15"/>
      <c r="M68" s="15"/>
      <c r="N68" s="3"/>
      <c r="O68" s="17"/>
      <c r="P68" s="17"/>
      <c r="Q68" s="17"/>
      <c r="R68" s="17"/>
      <c r="S68" s="3"/>
      <c r="T68" s="15"/>
      <c r="U68" s="15"/>
      <c r="V68" s="15"/>
      <c r="W68" s="16" t="s">
        <v>48</v>
      </c>
      <c r="X68" s="15"/>
      <c r="Y68" s="15"/>
      <c r="Z68" s="3"/>
      <c r="AA68" s="33"/>
      <c r="AB68" s="15"/>
      <c r="AC68" s="15"/>
      <c r="AD68" s="15"/>
      <c r="AE68" s="16" t="s">
        <v>48</v>
      </c>
      <c r="AF68" s="15"/>
      <c r="AG68" s="15"/>
      <c r="AZ68" s="60"/>
      <c r="BB68" s="186" t="s">
        <v>847</v>
      </c>
    </row>
    <row r="69" spans="1:65" x14ac:dyDescent="0.35">
      <c r="A69" s="3"/>
      <c r="B69" s="6"/>
      <c r="C69" s="5" t="s">
        <v>47</v>
      </c>
      <c r="D69" s="5">
        <v>3</v>
      </c>
      <c r="E69" s="12" t="s">
        <v>132</v>
      </c>
      <c r="F69" s="4"/>
      <c r="G69" s="18"/>
      <c r="H69" s="15"/>
      <c r="I69" s="15"/>
      <c r="J69" s="15"/>
      <c r="K69" s="16" t="s">
        <v>48</v>
      </c>
      <c r="L69" s="15"/>
      <c r="M69" s="15"/>
      <c r="N69" s="3"/>
      <c r="O69" s="17"/>
      <c r="P69" s="17"/>
      <c r="Q69" s="17"/>
      <c r="R69" s="17"/>
      <c r="S69" s="3"/>
      <c r="T69" s="15"/>
      <c r="U69" s="15"/>
      <c r="V69" s="15"/>
      <c r="W69" s="16" t="s">
        <v>48</v>
      </c>
      <c r="X69" s="15"/>
      <c r="Y69" s="15"/>
      <c r="Z69" s="3"/>
      <c r="AA69" s="33"/>
      <c r="AB69" s="15"/>
      <c r="AC69" s="15"/>
      <c r="AD69" s="15"/>
      <c r="AE69" s="16" t="s">
        <v>48</v>
      </c>
      <c r="AF69" s="15"/>
      <c r="AG69" s="15"/>
      <c r="AZ69" s="60"/>
      <c r="BB69" s="187" t="s">
        <v>848</v>
      </c>
    </row>
    <row r="70" spans="1:65" x14ac:dyDescent="0.35">
      <c r="A70" s="3"/>
      <c r="B70" s="6"/>
      <c r="C70" s="5" t="s">
        <v>47</v>
      </c>
      <c r="D70" s="5">
        <v>4</v>
      </c>
      <c r="E70" s="12" t="s">
        <v>133</v>
      </c>
      <c r="F70" s="4"/>
      <c r="G70" s="18"/>
      <c r="H70" s="15"/>
      <c r="I70" s="15"/>
      <c r="J70" s="15"/>
      <c r="K70" s="16" t="s">
        <v>48</v>
      </c>
      <c r="L70" s="15"/>
      <c r="M70" s="15"/>
      <c r="N70" s="3"/>
      <c r="O70" s="17"/>
      <c r="P70" s="17"/>
      <c r="Q70" s="17"/>
      <c r="R70" s="17"/>
      <c r="S70" s="3"/>
      <c r="T70" s="15"/>
      <c r="U70" s="15"/>
      <c r="V70" s="15"/>
      <c r="W70" s="16" t="s">
        <v>48</v>
      </c>
      <c r="X70" s="15"/>
      <c r="Y70" s="15"/>
      <c r="Z70" s="3"/>
      <c r="AA70" s="33"/>
      <c r="AB70" s="15"/>
      <c r="AC70" s="15"/>
      <c r="AD70" s="15"/>
      <c r="AE70" s="16" t="s">
        <v>48</v>
      </c>
      <c r="AF70" s="15"/>
      <c r="AG70" s="15"/>
      <c r="AZ70" s="60"/>
      <c r="BB70" s="187" t="s">
        <v>681</v>
      </c>
    </row>
    <row r="71" spans="1:65" x14ac:dyDescent="0.35">
      <c r="A71" s="3"/>
      <c r="B71" s="6"/>
      <c r="C71" s="5" t="s">
        <v>47</v>
      </c>
      <c r="D71" s="5">
        <v>5</v>
      </c>
      <c r="E71" s="12" t="s">
        <v>134</v>
      </c>
      <c r="F71" s="4"/>
      <c r="G71" s="18"/>
      <c r="H71" s="15"/>
      <c r="I71" s="15"/>
      <c r="J71" s="15"/>
      <c r="K71" s="16" t="s">
        <v>48</v>
      </c>
      <c r="L71" s="15"/>
      <c r="M71" s="15"/>
      <c r="N71" s="3"/>
      <c r="O71" s="17"/>
      <c r="P71" s="17"/>
      <c r="Q71" s="17"/>
      <c r="R71" s="17"/>
      <c r="S71" s="3"/>
      <c r="T71" s="15"/>
      <c r="U71" s="15"/>
      <c r="V71" s="15"/>
      <c r="W71" s="16" t="s">
        <v>48</v>
      </c>
      <c r="X71" s="15"/>
      <c r="Y71" s="15"/>
      <c r="Z71" s="3"/>
      <c r="AA71" s="33"/>
      <c r="AB71" s="15"/>
      <c r="AC71" s="15"/>
      <c r="AD71" s="15"/>
      <c r="AE71" s="16" t="s">
        <v>48</v>
      </c>
      <c r="AF71" s="15"/>
      <c r="AG71" s="15"/>
      <c r="AZ71" s="60"/>
      <c r="BB71" s="187" t="s">
        <v>683</v>
      </c>
    </row>
    <row r="72" spans="1:65" x14ac:dyDescent="0.35">
      <c r="AA72" s="32"/>
      <c r="AZ72" s="60"/>
    </row>
    <row r="73" spans="1:65" x14ac:dyDescent="0.35">
      <c r="AZ73" s="60"/>
    </row>
    <row r="74" spans="1:65" x14ac:dyDescent="0.35">
      <c r="A74" s="487"/>
      <c r="B74" s="27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99"/>
      <c r="AN74" s="99"/>
      <c r="AO74" s="99"/>
      <c r="AP74" s="99"/>
      <c r="AQ74" s="99"/>
      <c r="AR74" s="99"/>
      <c r="AS74" s="99"/>
      <c r="AT74" s="99"/>
      <c r="AU74" s="99"/>
      <c r="AV74" s="99"/>
      <c r="AW74" s="99"/>
      <c r="AX74" s="99"/>
      <c r="AY74" s="99"/>
      <c r="AZ74" s="152"/>
      <c r="BB74" s="530" t="s">
        <v>717</v>
      </c>
      <c r="BC74" s="528"/>
      <c r="BD74" s="528"/>
      <c r="BE74" s="528"/>
      <c r="BF74" s="528"/>
      <c r="BG74" s="543"/>
      <c r="BH74" s="543"/>
    </row>
    <row r="75" spans="1:65" ht="16" thickBot="1" x14ac:dyDescent="0.4">
      <c r="A75" s="3"/>
      <c r="B75" s="3"/>
      <c r="C75" s="4"/>
      <c r="D75" s="4"/>
      <c r="E75" s="4"/>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Z75" s="60"/>
      <c r="BB75" s="187" t="s">
        <v>728</v>
      </c>
    </row>
    <row r="76" spans="1:65" ht="29" x14ac:dyDescent="0.35">
      <c r="A76" s="69" t="s">
        <v>715</v>
      </c>
      <c r="B76" s="6"/>
      <c r="C76" s="4"/>
      <c r="D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Z76" s="60"/>
      <c r="BB76" s="574" t="s">
        <v>308</v>
      </c>
      <c r="BC76" s="575"/>
      <c r="BD76" s="131" t="s">
        <v>713</v>
      </c>
      <c r="BE76" s="458" t="s">
        <v>712</v>
      </c>
      <c r="BF76" s="459" t="s">
        <v>711</v>
      </c>
      <c r="BG76" s="460"/>
      <c r="BH76" s="460"/>
      <c r="BI76" s="460"/>
      <c r="BJ76" s="460"/>
      <c r="BK76" s="460"/>
      <c r="BL76" s="460"/>
      <c r="BM76" s="460"/>
    </row>
    <row r="77" spans="1:65" x14ac:dyDescent="0.35">
      <c r="A77" s="3"/>
      <c r="B77" s="5"/>
      <c r="C77" s="5"/>
      <c r="D77" s="4"/>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Z77" s="60"/>
      <c r="BB77" s="462" t="s">
        <v>849</v>
      </c>
      <c r="BC77" s="357"/>
      <c r="BD77" s="50">
        <v>450</v>
      </c>
      <c r="BE77" s="195">
        <v>460</v>
      </c>
      <c r="BF77" s="465">
        <v>460</v>
      </c>
      <c r="BG77" s="450"/>
      <c r="BH77" s="48"/>
      <c r="BI77" s="48"/>
      <c r="BJ77" s="48"/>
      <c r="BK77" s="48"/>
      <c r="BL77" s="48"/>
      <c r="BM77" s="48"/>
    </row>
    <row r="78" spans="1:65" x14ac:dyDescent="0.35">
      <c r="B78" t="s">
        <v>716</v>
      </c>
      <c r="D78" s="4"/>
      <c r="J78" s="3"/>
      <c r="K78" s="3"/>
      <c r="L78" s="3"/>
      <c r="M78" s="3"/>
      <c r="N78" s="3"/>
      <c r="O78" s="3"/>
      <c r="P78" s="3"/>
      <c r="Q78" s="3"/>
      <c r="R78" s="3"/>
      <c r="S78" s="3"/>
      <c r="T78" s="3"/>
      <c r="U78" s="3"/>
      <c r="V78" s="3"/>
      <c r="W78" s="3"/>
      <c r="X78" s="3"/>
      <c r="Y78" s="3"/>
      <c r="Z78" s="3"/>
      <c r="AA78" s="3"/>
      <c r="AB78" s="3"/>
      <c r="AC78" s="3"/>
      <c r="AD78" s="100"/>
      <c r="AE78" s="100"/>
      <c r="AF78" s="3"/>
      <c r="AG78" s="100"/>
      <c r="AH78" s="3"/>
      <c r="AI78" s="3"/>
      <c r="AJ78" s="3"/>
      <c r="AK78" s="3"/>
      <c r="AL78" s="3"/>
      <c r="AZ78" s="60"/>
      <c r="BB78" s="463" t="s">
        <v>850</v>
      </c>
      <c r="BC78" s="357"/>
      <c r="BD78" s="50">
        <v>50</v>
      </c>
      <c r="BE78" s="50">
        <v>60</v>
      </c>
      <c r="BF78" s="367">
        <v>50</v>
      </c>
      <c r="BG78" s="48"/>
      <c r="BH78" s="48"/>
      <c r="BI78" s="48"/>
      <c r="BJ78" s="48"/>
      <c r="BK78" s="48"/>
      <c r="BL78" s="48"/>
      <c r="BM78" s="48"/>
    </row>
    <row r="79" spans="1:65" x14ac:dyDescent="0.35">
      <c r="B79" s="3" t="s">
        <v>31</v>
      </c>
      <c r="E79" s="4" t="s">
        <v>32</v>
      </c>
      <c r="J79" s="3"/>
      <c r="K79" s="3"/>
      <c r="L79" s="3"/>
      <c r="M79" s="3"/>
      <c r="N79" s="3"/>
      <c r="O79" s="3"/>
      <c r="P79" s="3"/>
      <c r="Q79" s="3"/>
      <c r="R79" s="3"/>
      <c r="S79" s="3"/>
      <c r="T79" s="3"/>
      <c r="U79" s="3"/>
      <c r="V79" s="3"/>
      <c r="W79" s="3"/>
      <c r="X79" s="3"/>
      <c r="Y79" s="3"/>
      <c r="Z79" s="3"/>
      <c r="AA79" s="3"/>
      <c r="AB79" s="3"/>
      <c r="AC79" s="3"/>
      <c r="AD79" s="100"/>
      <c r="AE79" s="100"/>
      <c r="AF79" s="3"/>
      <c r="AG79" s="3"/>
      <c r="AH79" s="3"/>
      <c r="AI79" s="3"/>
      <c r="AJ79" s="3"/>
      <c r="AK79" s="3"/>
      <c r="AL79" s="3"/>
      <c r="AZ79" s="60"/>
      <c r="BB79" s="463" t="s">
        <v>851</v>
      </c>
      <c r="BC79" s="357"/>
      <c r="BD79" s="50">
        <v>15</v>
      </c>
      <c r="BE79" s="50">
        <v>20</v>
      </c>
      <c r="BF79" s="367">
        <v>20</v>
      </c>
    </row>
    <row r="80" spans="1:65" x14ac:dyDescent="0.35">
      <c r="A80" s="1"/>
      <c r="B80" s="3"/>
      <c r="C80" s="3"/>
      <c r="D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Z80" s="60"/>
      <c r="BB80" s="463" t="s">
        <v>852</v>
      </c>
      <c r="BC80" s="357"/>
      <c r="BD80" s="50">
        <v>20</v>
      </c>
      <c r="BE80" s="50">
        <v>20</v>
      </c>
      <c r="BF80" s="367">
        <v>20</v>
      </c>
    </row>
    <row r="81" spans="1:75" x14ac:dyDescent="0.35">
      <c r="A81" s="3"/>
      <c r="B81" s="3"/>
      <c r="C81" s="3"/>
      <c r="D81" s="3"/>
      <c r="E81" s="4"/>
      <c r="F81" s="4"/>
      <c r="G81" s="3"/>
      <c r="H81" s="3"/>
      <c r="I81" s="3"/>
      <c r="J81" s="3"/>
      <c r="K81" s="3"/>
      <c r="L81" s="3"/>
      <c r="M81" s="9"/>
      <c r="N81" s="3"/>
      <c r="O81" s="3"/>
      <c r="P81" s="3"/>
      <c r="Q81" s="3"/>
      <c r="R81" s="3"/>
      <c r="S81" s="3"/>
      <c r="T81" s="3"/>
      <c r="U81" s="3"/>
      <c r="V81" s="3"/>
      <c r="W81" s="3"/>
      <c r="X81" s="3"/>
      <c r="Y81" s="3"/>
      <c r="Z81" s="3"/>
      <c r="AA81" s="3"/>
      <c r="AB81" s="3"/>
      <c r="AC81" s="3"/>
      <c r="AD81" s="3"/>
      <c r="AE81" s="3"/>
      <c r="AF81" s="3"/>
      <c r="AG81" s="3"/>
      <c r="AH81" s="3"/>
      <c r="AI81" s="3"/>
      <c r="AJ81" s="3"/>
      <c r="AK81" s="3"/>
      <c r="AL81" s="3"/>
      <c r="AZ81" s="60"/>
      <c r="BB81" s="463" t="s">
        <v>853</v>
      </c>
      <c r="BC81" s="357"/>
      <c r="BD81" s="50">
        <v>50</v>
      </c>
      <c r="BE81" s="50">
        <v>50</v>
      </c>
      <c r="BF81" s="367">
        <v>50</v>
      </c>
    </row>
    <row r="82" spans="1:75" x14ac:dyDescent="0.35">
      <c r="A82" s="3"/>
      <c r="B82" s="4"/>
      <c r="C82" s="3"/>
      <c r="D82" s="3"/>
      <c r="E82" s="9" t="s">
        <v>739</v>
      </c>
      <c r="F82" s="3"/>
      <c r="G82" s="19"/>
      <c r="H82" s="19"/>
      <c r="I82" s="19"/>
      <c r="J82" s="19"/>
      <c r="K82" s="19"/>
      <c r="L82" s="9" t="s">
        <v>841</v>
      </c>
      <c r="N82" s="19"/>
      <c r="O82" s="19"/>
      <c r="P82" s="19"/>
      <c r="Q82" s="19"/>
      <c r="R82" s="19"/>
      <c r="S82" s="19"/>
      <c r="T82" s="9"/>
      <c r="U82" s="3"/>
      <c r="V82" s="3"/>
      <c r="W82" s="19"/>
      <c r="X82" s="19"/>
      <c r="Y82" s="19"/>
      <c r="Z82" s="19"/>
      <c r="AA82" s="19"/>
      <c r="AB82" s="9"/>
      <c r="AC82" s="3"/>
      <c r="AD82" s="3"/>
      <c r="AE82" s="4"/>
      <c r="AF82" s="4"/>
      <c r="AG82" s="4"/>
      <c r="AH82" s="4"/>
      <c r="AI82" s="4"/>
      <c r="AJ82" s="9"/>
      <c r="AK82" s="3"/>
      <c r="AZ82" s="60"/>
      <c r="BB82" s="463" t="s">
        <v>854</v>
      </c>
      <c r="BC82" s="357"/>
      <c r="BD82" s="50">
        <v>80</v>
      </c>
      <c r="BE82" s="50">
        <v>90</v>
      </c>
      <c r="BF82" s="367">
        <v>90</v>
      </c>
    </row>
    <row r="83" spans="1:75" x14ac:dyDescent="0.35">
      <c r="A83" s="3"/>
      <c r="B83" s="5"/>
      <c r="C83" s="5" t="s">
        <v>47</v>
      </c>
      <c r="D83" s="5">
        <v>1</v>
      </c>
      <c r="E83" s="214" t="s">
        <v>833</v>
      </c>
      <c r="F83" s="4"/>
      <c r="G83" s="55">
        <v>4</v>
      </c>
      <c r="H83" s="55">
        <v>5</v>
      </c>
      <c r="I83" s="55">
        <v>0</v>
      </c>
      <c r="J83" s="66" t="s">
        <v>48</v>
      </c>
      <c r="K83" s="55">
        <v>0</v>
      </c>
      <c r="L83" s="55">
        <v>0</v>
      </c>
      <c r="N83" s="3"/>
      <c r="O83" s="519"/>
      <c r="P83" s="519"/>
      <c r="Q83" s="519"/>
      <c r="R83" s="520"/>
      <c r="S83" s="519"/>
      <c r="T83" s="519"/>
      <c r="U83" s="4"/>
      <c r="V83" s="4"/>
      <c r="W83" s="519"/>
      <c r="X83" s="519"/>
      <c r="Y83" s="519"/>
      <c r="Z83" s="520"/>
      <c r="AA83" s="519"/>
      <c r="AB83" s="519"/>
      <c r="AC83" s="4"/>
      <c r="AD83" s="4"/>
      <c r="AE83" s="439"/>
      <c r="AF83" s="439"/>
      <c r="AG83" s="439"/>
      <c r="AH83" s="440"/>
      <c r="AI83" s="439"/>
      <c r="AJ83" s="439"/>
      <c r="AK83" s="4"/>
      <c r="AZ83" s="60"/>
      <c r="BB83" s="463" t="s">
        <v>740</v>
      </c>
      <c r="BC83" s="357"/>
      <c r="BD83" s="50">
        <v>100</v>
      </c>
      <c r="BE83" s="50">
        <v>100</v>
      </c>
      <c r="BF83" s="367">
        <v>120</v>
      </c>
    </row>
    <row r="84" spans="1:75" x14ac:dyDescent="0.35">
      <c r="A84" s="3"/>
      <c r="B84" s="5"/>
      <c r="C84" s="5" t="s">
        <v>47</v>
      </c>
      <c r="D84" s="5">
        <v>2</v>
      </c>
      <c r="E84" s="306" t="s">
        <v>834</v>
      </c>
      <c r="F84" s="4"/>
      <c r="G84" s="55"/>
      <c r="H84" s="55">
        <v>5</v>
      </c>
      <c r="I84" s="55">
        <v>0</v>
      </c>
      <c r="J84" s="16" t="s">
        <v>48</v>
      </c>
      <c r="K84" s="55">
        <v>0</v>
      </c>
      <c r="L84" s="55">
        <v>0</v>
      </c>
      <c r="N84" s="3"/>
      <c r="O84" s="519"/>
      <c r="P84" s="519"/>
      <c r="Q84" s="519"/>
      <c r="R84" s="480"/>
      <c r="S84" s="519"/>
      <c r="T84" s="519"/>
      <c r="U84" s="3"/>
      <c r="V84" s="3"/>
      <c r="W84" s="519"/>
      <c r="X84" s="519"/>
      <c r="Y84" s="519"/>
      <c r="Z84" s="480"/>
      <c r="AA84" s="519"/>
      <c r="AB84" s="519"/>
      <c r="AC84" s="4"/>
      <c r="AD84" s="4"/>
      <c r="AE84" s="4"/>
      <c r="AF84" s="4"/>
      <c r="AG84" s="4"/>
      <c r="AH84" s="480"/>
      <c r="AI84" s="4"/>
      <c r="AJ84" s="4"/>
      <c r="AK84" s="4"/>
      <c r="AZ84" s="60"/>
      <c r="BB84" s="463" t="s">
        <v>855</v>
      </c>
      <c r="BC84" s="357"/>
      <c r="BD84" s="50">
        <v>30</v>
      </c>
      <c r="BE84" s="50">
        <v>25</v>
      </c>
      <c r="BF84" s="367">
        <v>25</v>
      </c>
    </row>
    <row r="85" spans="1:75" x14ac:dyDescent="0.35">
      <c r="A85" s="3"/>
      <c r="B85" s="6"/>
      <c r="C85" s="5" t="s">
        <v>47</v>
      </c>
      <c r="D85" s="5">
        <v>3</v>
      </c>
      <c r="E85" s="306" t="s">
        <v>835</v>
      </c>
      <c r="F85" s="4"/>
      <c r="G85" s="55"/>
      <c r="H85" s="55">
        <v>1</v>
      </c>
      <c r="I85" s="55">
        <v>5</v>
      </c>
      <c r="J85" s="16" t="s">
        <v>48</v>
      </c>
      <c r="K85" s="55">
        <v>0</v>
      </c>
      <c r="L85" s="55">
        <v>0</v>
      </c>
      <c r="N85" s="3"/>
      <c r="O85" s="519"/>
      <c r="P85" s="519"/>
      <c r="Q85" s="519"/>
      <c r="R85" s="480"/>
      <c r="S85" s="519"/>
      <c r="T85" s="519"/>
      <c r="U85" s="3"/>
      <c r="V85" s="3"/>
      <c r="W85" s="519"/>
      <c r="X85" s="519"/>
      <c r="Y85" s="519"/>
      <c r="Z85" s="480"/>
      <c r="AA85" s="519"/>
      <c r="AB85" s="519"/>
      <c r="AC85" s="3"/>
      <c r="AD85" s="3"/>
      <c r="AE85" s="3"/>
      <c r="AF85" s="3"/>
      <c r="AG85" s="3"/>
      <c r="AH85" s="3"/>
      <c r="AI85" s="3"/>
      <c r="AJ85" s="3"/>
      <c r="AK85" s="3"/>
      <c r="AZ85" s="60"/>
      <c r="BB85" s="463" t="s">
        <v>856</v>
      </c>
      <c r="BC85" s="357"/>
      <c r="BD85" s="50">
        <v>70</v>
      </c>
      <c r="BE85" s="50">
        <v>70</v>
      </c>
      <c r="BF85" s="367">
        <v>80</v>
      </c>
    </row>
    <row r="86" spans="1:75" x14ac:dyDescent="0.35">
      <c r="C86" s="5" t="s">
        <v>47</v>
      </c>
      <c r="D86" s="5">
        <v>4</v>
      </c>
      <c r="E86" s="306" t="s">
        <v>836</v>
      </c>
      <c r="F86" s="4"/>
      <c r="G86" s="55"/>
      <c r="H86" s="55">
        <v>2</v>
      </c>
      <c r="I86" s="55">
        <v>0</v>
      </c>
      <c r="J86" s="16" t="s">
        <v>48</v>
      </c>
      <c r="K86" s="55">
        <v>0</v>
      </c>
      <c r="L86" s="55">
        <v>0</v>
      </c>
      <c r="N86" s="3"/>
      <c r="O86" s="519"/>
      <c r="P86" s="519"/>
      <c r="Q86" s="519"/>
      <c r="R86" s="480"/>
      <c r="S86" s="519"/>
      <c r="T86" s="519"/>
      <c r="W86" s="519"/>
      <c r="X86" s="519"/>
      <c r="Y86" s="519"/>
      <c r="Z86" s="480"/>
      <c r="AA86" s="519"/>
      <c r="AB86" s="519"/>
      <c r="AZ86" s="60"/>
      <c r="BB86" s="463" t="s">
        <v>686</v>
      </c>
      <c r="BC86" s="357"/>
      <c r="BD86" s="50">
        <v>10</v>
      </c>
      <c r="BE86" s="50">
        <v>20</v>
      </c>
      <c r="BF86" s="367">
        <v>10</v>
      </c>
    </row>
    <row r="87" spans="1:75" ht="16" thickBot="1" x14ac:dyDescent="0.4">
      <c r="C87" s="5" t="s">
        <v>47</v>
      </c>
      <c r="D87" s="5">
        <v>5</v>
      </c>
      <c r="E87" s="306" t="s">
        <v>837</v>
      </c>
      <c r="F87" s="4"/>
      <c r="G87" s="55"/>
      <c r="H87" s="55">
        <v>5</v>
      </c>
      <c r="I87" s="55">
        <v>0</v>
      </c>
      <c r="J87" s="16" t="s">
        <v>48</v>
      </c>
      <c r="K87" s="55">
        <v>0</v>
      </c>
      <c r="L87" s="55">
        <v>0</v>
      </c>
      <c r="N87" s="3"/>
      <c r="O87" s="519"/>
      <c r="P87" s="519"/>
      <c r="Q87" s="519"/>
      <c r="R87" s="480"/>
      <c r="S87" s="519"/>
      <c r="T87" s="519"/>
      <c r="W87" s="519"/>
      <c r="X87" s="519"/>
      <c r="Y87" s="519"/>
      <c r="Z87" s="480"/>
      <c r="AA87" s="519"/>
      <c r="AB87" s="519"/>
      <c r="AZ87" s="60"/>
      <c r="BB87" s="464" t="s">
        <v>428</v>
      </c>
      <c r="BC87" s="351"/>
      <c r="BD87" s="192">
        <v>280</v>
      </c>
      <c r="BE87" s="192">
        <v>400</v>
      </c>
      <c r="BF87" s="368">
        <v>380</v>
      </c>
    </row>
    <row r="88" spans="1:75" ht="16" thickBot="1" x14ac:dyDescent="0.4">
      <c r="C88" s="5" t="s">
        <v>47</v>
      </c>
      <c r="D88" s="5">
        <v>6</v>
      </c>
      <c r="E88" s="306" t="s">
        <v>838</v>
      </c>
      <c r="G88" s="55"/>
      <c r="H88" s="55">
        <v>8</v>
      </c>
      <c r="I88" s="55">
        <v>0</v>
      </c>
      <c r="J88" s="16" t="s">
        <v>48</v>
      </c>
      <c r="K88" s="55">
        <v>0</v>
      </c>
      <c r="L88" s="55">
        <v>0</v>
      </c>
      <c r="O88" s="519"/>
      <c r="P88" s="519"/>
      <c r="Q88" s="519"/>
      <c r="R88" s="480"/>
      <c r="S88" s="519"/>
      <c r="T88" s="519"/>
      <c r="W88" s="519"/>
      <c r="X88" s="519"/>
      <c r="Y88" s="519"/>
      <c r="Z88" s="480"/>
      <c r="AA88" s="519"/>
      <c r="AB88" s="519"/>
      <c r="AZ88" s="60"/>
      <c r="BB88" s="469"/>
      <c r="BC88" s="470" t="s">
        <v>865</v>
      </c>
      <c r="BD88" s="472">
        <f>SUM(BD77:BD87)</f>
        <v>1155</v>
      </c>
      <c r="BE88" s="472">
        <f>SUM(BE77:BE87)</f>
        <v>1315</v>
      </c>
      <c r="BF88" s="473">
        <f>SUM(BF77:BF87)</f>
        <v>1305</v>
      </c>
    </row>
    <row r="89" spans="1:75" x14ac:dyDescent="0.35">
      <c r="C89" s="5" t="s">
        <v>47</v>
      </c>
      <c r="D89" s="5">
        <v>7</v>
      </c>
      <c r="E89" s="306" t="s">
        <v>740</v>
      </c>
      <c r="G89" s="55">
        <v>1</v>
      </c>
      <c r="H89" s="55">
        <v>0</v>
      </c>
      <c r="I89" s="55">
        <v>0</v>
      </c>
      <c r="J89" s="16" t="s">
        <v>48</v>
      </c>
      <c r="K89" s="55">
        <v>0</v>
      </c>
      <c r="L89" s="55">
        <v>0</v>
      </c>
      <c r="O89" s="519"/>
      <c r="P89" s="519"/>
      <c r="Q89" s="519"/>
      <c r="R89" s="480"/>
      <c r="S89" s="519"/>
      <c r="T89" s="519"/>
      <c r="W89" s="519"/>
      <c r="X89" s="519"/>
      <c r="Y89" s="519"/>
      <c r="Z89" s="480"/>
      <c r="AA89" s="519"/>
      <c r="AB89" s="519"/>
      <c r="AO89" s="3"/>
      <c r="AP89" s="3"/>
      <c r="AQ89" s="3"/>
      <c r="AR89" s="3"/>
      <c r="AS89" s="3"/>
      <c r="AT89" s="3"/>
      <c r="AU89" s="3"/>
      <c r="AV89" s="3"/>
      <c r="AW89" s="3"/>
      <c r="AX89" s="3"/>
      <c r="AZ89" s="60"/>
    </row>
    <row r="90" spans="1:75" x14ac:dyDescent="0.35">
      <c r="C90" s="5" t="s">
        <v>47</v>
      </c>
      <c r="D90" s="5">
        <v>8</v>
      </c>
      <c r="E90" s="306" t="s">
        <v>839</v>
      </c>
      <c r="G90" s="55"/>
      <c r="H90" s="55">
        <v>3</v>
      </c>
      <c r="I90" s="55">
        <v>0</v>
      </c>
      <c r="J90" s="16" t="s">
        <v>48</v>
      </c>
      <c r="K90" s="55">
        <v>0</v>
      </c>
      <c r="L90" s="55">
        <v>0</v>
      </c>
      <c r="O90" s="519"/>
      <c r="P90" s="519"/>
      <c r="Q90" s="519"/>
      <c r="R90" s="480"/>
      <c r="S90" s="519"/>
      <c r="T90" s="519"/>
      <c r="W90" s="519"/>
      <c r="X90" s="519"/>
      <c r="Y90" s="519"/>
      <c r="Z90" s="480"/>
      <c r="AA90" s="519"/>
      <c r="AB90" s="519"/>
      <c r="AO90" s="3"/>
      <c r="AP90" s="3"/>
      <c r="AQ90" s="3"/>
      <c r="AR90" s="3"/>
      <c r="AS90" s="3"/>
      <c r="AT90" s="3"/>
      <c r="AU90" s="3"/>
      <c r="AV90" s="3"/>
      <c r="AW90" s="3"/>
      <c r="AX90" s="3"/>
      <c r="AZ90" s="60"/>
    </row>
    <row r="91" spans="1:75" x14ac:dyDescent="0.35">
      <c r="C91" s="5" t="s">
        <v>47</v>
      </c>
      <c r="D91" s="5">
        <v>9</v>
      </c>
      <c r="E91" s="306" t="s">
        <v>840</v>
      </c>
      <c r="G91" s="55"/>
      <c r="H91" s="55">
        <v>7</v>
      </c>
      <c r="I91" s="55">
        <v>0</v>
      </c>
      <c r="J91" s="16" t="s">
        <v>48</v>
      </c>
      <c r="K91" s="55">
        <v>0</v>
      </c>
      <c r="L91" s="55">
        <v>0</v>
      </c>
      <c r="O91" s="519"/>
      <c r="P91" s="519"/>
      <c r="Q91" s="519"/>
      <c r="R91" s="480"/>
      <c r="S91" s="519"/>
      <c r="T91" s="519"/>
      <c r="W91" s="519"/>
      <c r="X91" s="519"/>
      <c r="Y91" s="519"/>
      <c r="Z91" s="480"/>
      <c r="AA91" s="519"/>
      <c r="AB91" s="519"/>
      <c r="AO91" s="3"/>
      <c r="AP91" s="3"/>
      <c r="AQ91" s="3"/>
      <c r="AR91" s="3"/>
      <c r="AS91" s="3"/>
      <c r="AT91" s="3"/>
      <c r="AU91" s="3"/>
      <c r="AV91" s="3"/>
      <c r="AW91" s="3"/>
      <c r="AX91" s="3"/>
      <c r="AZ91" s="60"/>
      <c r="BB91" s="530" t="s">
        <v>726</v>
      </c>
      <c r="BC91" s="528"/>
      <c r="BD91" s="528"/>
      <c r="BE91" s="528"/>
      <c r="BF91" s="528"/>
      <c r="BG91" s="543"/>
      <c r="BH91" s="543"/>
    </row>
    <row r="92" spans="1:75" ht="16" thickBot="1" x14ac:dyDescent="0.4">
      <c r="C92" s="5" t="s">
        <v>47</v>
      </c>
      <c r="D92" s="5">
        <v>10</v>
      </c>
      <c r="E92" s="306" t="s">
        <v>686</v>
      </c>
      <c r="G92" s="55"/>
      <c r="H92" s="55">
        <v>1</v>
      </c>
      <c r="I92" s="55">
        <v>0</v>
      </c>
      <c r="J92" s="16" t="s">
        <v>48</v>
      </c>
      <c r="K92" s="55">
        <v>0</v>
      </c>
      <c r="L92" s="55">
        <v>0</v>
      </c>
      <c r="O92" s="519"/>
      <c r="P92" s="519"/>
      <c r="Q92" s="519"/>
      <c r="R92" s="480"/>
      <c r="S92" s="519"/>
      <c r="T92" s="519"/>
      <c r="W92" s="519"/>
      <c r="X92" s="519"/>
      <c r="Y92" s="519"/>
      <c r="Z92" s="480"/>
      <c r="AA92" s="519"/>
      <c r="AB92" s="519"/>
      <c r="AO92" s="3"/>
      <c r="AP92" s="3"/>
      <c r="AQ92" s="3"/>
      <c r="AR92" s="3"/>
      <c r="AS92" s="3"/>
      <c r="AT92" s="3"/>
      <c r="AU92" s="3"/>
      <c r="AV92" s="3"/>
      <c r="AW92" s="3"/>
      <c r="AX92" s="3"/>
      <c r="AZ92" s="60"/>
      <c r="BB92" s="187" t="s">
        <v>727</v>
      </c>
      <c r="BH92" s="4"/>
      <c r="BI92" s="4"/>
      <c r="BJ92" s="4"/>
      <c r="BK92" s="4"/>
      <c r="BL92" s="4"/>
      <c r="BM92" s="4"/>
      <c r="BN92" s="4"/>
      <c r="BO92" s="4"/>
      <c r="BP92" s="4"/>
      <c r="BQ92" s="4"/>
      <c r="BR92" s="4"/>
      <c r="BS92" s="4"/>
      <c r="BT92" s="4"/>
      <c r="BU92" s="4"/>
      <c r="BV92" s="4"/>
      <c r="BW92" s="4"/>
    </row>
    <row r="93" spans="1:75" ht="29.15" customHeight="1" x14ac:dyDescent="0.35">
      <c r="C93" s="5" t="s">
        <v>47</v>
      </c>
      <c r="D93" s="5">
        <v>11</v>
      </c>
      <c r="E93" s="306" t="s">
        <v>428</v>
      </c>
      <c r="G93" s="55">
        <v>2</v>
      </c>
      <c r="H93" s="55">
        <v>8</v>
      </c>
      <c r="I93" s="55">
        <v>0</v>
      </c>
      <c r="J93" s="16" t="s">
        <v>48</v>
      </c>
      <c r="K93" s="55">
        <v>0</v>
      </c>
      <c r="L93" s="55">
        <v>0</v>
      </c>
      <c r="O93" s="519"/>
      <c r="P93" s="519"/>
      <c r="Q93" s="519"/>
      <c r="R93" s="480"/>
      <c r="S93" s="519"/>
      <c r="T93" s="519"/>
      <c r="W93" s="519"/>
      <c r="X93" s="519"/>
      <c r="Y93" s="519"/>
      <c r="Z93" s="480"/>
      <c r="AA93" s="519"/>
      <c r="AB93" s="519"/>
      <c r="AO93" s="3"/>
      <c r="AP93" s="3"/>
      <c r="AQ93" s="3"/>
      <c r="AR93" s="3"/>
      <c r="AS93" s="3"/>
      <c r="AT93" s="3"/>
      <c r="AU93" s="3"/>
      <c r="AV93" s="3"/>
      <c r="AW93" s="3"/>
      <c r="AX93" s="3"/>
      <c r="AZ93" s="60"/>
      <c r="BB93" s="132" t="s">
        <v>308</v>
      </c>
      <c r="BC93" s="131" t="s">
        <v>738</v>
      </c>
      <c r="BD93" s="458" t="s">
        <v>737</v>
      </c>
      <c r="BE93" s="459" t="s">
        <v>736</v>
      </c>
      <c r="BG93" s="4"/>
      <c r="BH93" s="4"/>
      <c r="BI93" s="4"/>
      <c r="BJ93" s="4"/>
      <c r="BK93" s="4"/>
      <c r="BL93" s="4"/>
      <c r="BM93" s="4"/>
      <c r="BN93" s="4"/>
      <c r="BO93" s="4"/>
      <c r="BP93" s="4"/>
      <c r="BQ93" s="4"/>
      <c r="BR93" s="4"/>
      <c r="BS93" s="4"/>
      <c r="BT93" s="4"/>
      <c r="BU93" s="4"/>
      <c r="BV93" s="4"/>
    </row>
    <row r="94" spans="1:75" ht="29" x14ac:dyDescent="0.35">
      <c r="G94" s="45"/>
      <c r="H94" s="45"/>
      <c r="I94" s="45"/>
      <c r="J94" s="45"/>
      <c r="K94" s="13"/>
      <c r="L94" s="13"/>
      <c r="M94" s="13"/>
      <c r="N94" s="13"/>
      <c r="AN94" s="3"/>
      <c r="AO94" s="3"/>
      <c r="AP94" s="3"/>
      <c r="AQ94" s="3"/>
      <c r="AR94" s="3"/>
      <c r="AS94" s="3"/>
      <c r="AT94" s="3"/>
      <c r="AU94" s="3"/>
      <c r="AV94" s="3"/>
      <c r="AW94" s="3"/>
      <c r="AX94" s="3"/>
      <c r="AZ94" s="60"/>
      <c r="BB94" s="116" t="s">
        <v>857</v>
      </c>
      <c r="BC94" s="195">
        <v>1200</v>
      </c>
      <c r="BD94" s="196">
        <v>1000</v>
      </c>
      <c r="BE94" s="465">
        <v>1477</v>
      </c>
      <c r="BG94" s="4"/>
      <c r="BH94" s="4"/>
      <c r="BI94" s="4"/>
      <c r="BJ94" s="4"/>
      <c r="BK94" s="4"/>
      <c r="BL94" s="4"/>
      <c r="BM94" s="4"/>
      <c r="BN94" s="4"/>
      <c r="BO94" s="4"/>
      <c r="BP94" s="4"/>
      <c r="BQ94" s="4"/>
      <c r="BR94" s="4"/>
      <c r="BS94" s="4"/>
      <c r="BT94" s="4"/>
      <c r="BU94" s="4"/>
      <c r="BV94" s="4"/>
    </row>
    <row r="95" spans="1:75" ht="43.5" x14ac:dyDescent="0.35">
      <c r="AV95" s="3"/>
      <c r="AW95" s="3"/>
      <c r="AX95" s="3"/>
      <c r="AZ95" s="60"/>
      <c r="BB95" s="461" t="s">
        <v>858</v>
      </c>
      <c r="BC95" s="195">
        <v>170</v>
      </c>
      <c r="BD95" s="196">
        <v>170</v>
      </c>
      <c r="BE95" s="194">
        <v>170</v>
      </c>
      <c r="BH95" s="4"/>
      <c r="BI95" s="4"/>
      <c r="BJ95" s="4"/>
      <c r="BK95" s="4"/>
      <c r="BL95" s="4"/>
      <c r="BM95" s="4"/>
      <c r="BN95" s="4"/>
      <c r="BO95" s="4"/>
      <c r="BP95" s="4"/>
      <c r="BQ95" s="4"/>
      <c r="BR95" s="4"/>
      <c r="BS95" s="4"/>
      <c r="BT95" s="4"/>
      <c r="BU95" s="4"/>
      <c r="BV95" s="4"/>
      <c r="BW95" s="4"/>
    </row>
    <row r="96" spans="1:75" ht="29" x14ac:dyDescent="0.35">
      <c r="AZ96" s="60"/>
      <c r="BB96" s="461" t="s">
        <v>859</v>
      </c>
      <c r="BC96" s="196">
        <v>100</v>
      </c>
      <c r="BD96" s="196">
        <v>80</v>
      </c>
      <c r="BE96" s="194">
        <v>150</v>
      </c>
      <c r="BH96" s="5"/>
      <c r="BI96" s="5"/>
      <c r="BJ96" s="5"/>
      <c r="BK96" s="5"/>
      <c r="BL96" s="5"/>
      <c r="BM96" s="5"/>
      <c r="BN96" s="5"/>
      <c r="BO96" s="5"/>
      <c r="BP96" s="5"/>
      <c r="BQ96" s="5"/>
      <c r="BR96" s="4"/>
      <c r="BS96" s="4"/>
      <c r="BT96" s="4"/>
      <c r="BU96" s="4"/>
      <c r="BV96" s="439"/>
      <c r="BW96" s="439"/>
    </row>
    <row r="97" spans="1:75" ht="46" customHeight="1" thickBot="1" x14ac:dyDescent="0.4">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124"/>
      <c r="AW97" s="99"/>
      <c r="AX97" s="99"/>
      <c r="AY97" s="99"/>
      <c r="AZ97" s="152"/>
      <c r="BB97" s="466" t="s">
        <v>697</v>
      </c>
      <c r="BC97" s="467">
        <v>30</v>
      </c>
      <c r="BD97" s="467">
        <v>10</v>
      </c>
      <c r="BE97" s="468">
        <v>50</v>
      </c>
      <c r="BH97" s="5"/>
      <c r="BI97" s="5"/>
      <c r="BJ97" s="5"/>
      <c r="BK97" s="5"/>
      <c r="BL97" s="5"/>
      <c r="BM97" s="5"/>
      <c r="BN97" s="5"/>
      <c r="BO97" s="5"/>
      <c r="BP97" s="5"/>
      <c r="BQ97" s="5"/>
      <c r="BR97" s="4"/>
      <c r="BS97" s="4"/>
      <c r="BT97" s="4"/>
      <c r="BU97" s="4"/>
      <c r="BV97" s="4"/>
      <c r="BW97" s="439"/>
    </row>
    <row r="98" spans="1:75" ht="16" thickBot="1" x14ac:dyDescent="0.4">
      <c r="AV98" s="6"/>
      <c r="AZ98" s="60"/>
      <c r="BB98" s="471" t="s">
        <v>9</v>
      </c>
      <c r="BC98" s="474">
        <f>SUM(BC94:BC97)</f>
        <v>1500</v>
      </c>
      <c r="BD98" s="474">
        <f>SUM(BD94:BD97)</f>
        <v>1260</v>
      </c>
      <c r="BE98" s="473">
        <f>SUM(BE94:BE97)</f>
        <v>1847</v>
      </c>
      <c r="BH98" s="5"/>
      <c r="BI98" s="5"/>
      <c r="BJ98" s="5"/>
      <c r="BK98" s="5"/>
      <c r="BL98" s="5"/>
      <c r="BM98" s="5"/>
      <c r="BN98" s="5"/>
      <c r="BO98" s="5"/>
      <c r="BP98" s="5"/>
      <c r="BQ98" s="5"/>
      <c r="BR98" s="4"/>
      <c r="BS98" s="4"/>
      <c r="BT98" s="4"/>
      <c r="BU98" s="4"/>
      <c r="BV98" s="4"/>
      <c r="BW98" s="439"/>
    </row>
    <row r="99" spans="1:75" x14ac:dyDescent="0.35">
      <c r="AV99" s="439"/>
      <c r="AZ99" s="60"/>
      <c r="BH99" s="4"/>
      <c r="BI99" s="4"/>
      <c r="BJ99" s="4"/>
      <c r="BK99" s="4"/>
      <c r="BL99" s="4"/>
      <c r="BM99" s="4"/>
      <c r="BN99" s="4"/>
      <c r="BO99" s="4"/>
      <c r="BP99" s="4"/>
      <c r="BQ99" s="4"/>
      <c r="BR99" s="4"/>
      <c r="BS99" s="4"/>
      <c r="BT99" s="4"/>
      <c r="BU99" s="4"/>
      <c r="BV99" s="4"/>
      <c r="BW99" s="4"/>
    </row>
    <row r="100" spans="1:75" x14ac:dyDescent="0.35">
      <c r="A100" s="425"/>
      <c r="C100" s="441"/>
      <c r="D100" s="425"/>
      <c r="E100" s="425"/>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Z100" s="60"/>
      <c r="BH100" s="4"/>
      <c r="BI100" s="4"/>
      <c r="BJ100" s="4"/>
      <c r="BK100" s="4"/>
      <c r="BL100" s="4"/>
      <c r="BM100" s="4"/>
      <c r="BN100" s="4"/>
      <c r="BO100" s="4"/>
      <c r="BP100" s="4"/>
      <c r="BQ100" s="4"/>
      <c r="BR100" s="4"/>
      <c r="BS100" s="4"/>
      <c r="BT100" s="4"/>
      <c r="BU100" s="6"/>
      <c r="BV100" s="4"/>
      <c r="BW100" s="4"/>
    </row>
    <row r="101" spans="1:75" x14ac:dyDescent="0.35">
      <c r="A101" s="425"/>
      <c r="C101" s="425"/>
      <c r="D101" s="425"/>
      <c r="E101" s="425"/>
      <c r="F101" s="425"/>
      <c r="G101" s="425"/>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8"/>
      <c r="AS101" s="439"/>
      <c r="AT101" s="440"/>
      <c r="AU101" s="439"/>
      <c r="AV101" s="439"/>
      <c r="AZ101" s="60"/>
      <c r="BB101" s="528" t="s">
        <v>729</v>
      </c>
      <c r="BC101" s="528"/>
      <c r="BD101" s="528"/>
      <c r="BE101" s="528"/>
      <c r="BH101" s="5"/>
      <c r="BI101" s="5"/>
      <c r="BJ101" s="5"/>
      <c r="BK101" s="5"/>
      <c r="BL101" s="5"/>
      <c r="BM101" s="5"/>
      <c r="BN101" s="5"/>
      <c r="BO101" s="5"/>
      <c r="BP101" s="5"/>
      <c r="BQ101" s="5"/>
      <c r="BR101" s="5"/>
      <c r="BS101" s="5"/>
      <c r="BT101" s="5"/>
      <c r="BU101" s="5"/>
      <c r="BV101" s="5"/>
      <c r="BW101" s="5"/>
    </row>
    <row r="102" spans="1:75" ht="16" thickBot="1" x14ac:dyDescent="0.4">
      <c r="A102" s="39" t="s">
        <v>110</v>
      </c>
      <c r="B102" s="7" t="s">
        <v>111</v>
      </c>
      <c r="C102" s="13"/>
      <c r="D102" s="13"/>
      <c r="E102" s="13"/>
      <c r="F102" s="45"/>
      <c r="G102" s="45"/>
      <c r="H102" s="45"/>
      <c r="I102" s="45"/>
      <c r="J102" s="45"/>
      <c r="K102" s="13"/>
      <c r="L102" s="13"/>
      <c r="M102" s="13"/>
      <c r="N102" s="13"/>
      <c r="O102" s="45"/>
      <c r="P102" s="45"/>
      <c r="AN102" s="3"/>
      <c r="AO102" s="3"/>
      <c r="AP102" s="3"/>
      <c r="AQ102" s="3"/>
      <c r="AR102" s="3"/>
      <c r="AS102" s="3"/>
      <c r="AT102" s="3"/>
      <c r="AU102" s="3"/>
      <c r="AV102" s="425"/>
      <c r="AZ102" s="60"/>
      <c r="BB102" t="s">
        <v>730</v>
      </c>
      <c r="BH102" s="5"/>
      <c r="BI102" s="5"/>
      <c r="BJ102" s="5"/>
      <c r="BK102" s="5"/>
      <c r="BL102" s="5"/>
      <c r="BM102" s="5"/>
      <c r="BN102" s="5"/>
      <c r="BO102" s="5"/>
      <c r="BP102" s="5"/>
      <c r="BQ102" s="5"/>
      <c r="BR102" s="4"/>
      <c r="BS102" s="4"/>
      <c r="BT102" s="4"/>
      <c r="BU102" s="4"/>
      <c r="BV102" s="5"/>
      <c r="BW102" s="4"/>
    </row>
    <row r="103" spans="1:75" x14ac:dyDescent="0.35">
      <c r="A103" s="3"/>
      <c r="B103" s="10"/>
      <c r="C103" s="7" t="s">
        <v>31</v>
      </c>
      <c r="F103" s="13" t="s">
        <v>32</v>
      </c>
      <c r="AN103" s="3"/>
      <c r="AV103" s="439"/>
      <c r="AZ103" s="60"/>
      <c r="BB103" s="576" t="s">
        <v>308</v>
      </c>
      <c r="BC103" s="131" t="s">
        <v>866</v>
      </c>
      <c r="BD103" s="131" t="s">
        <v>868</v>
      </c>
      <c r="BE103" s="115" t="s">
        <v>869</v>
      </c>
      <c r="BH103" s="5"/>
      <c r="BI103" s="5"/>
      <c r="BJ103" s="5"/>
      <c r="BK103" s="5"/>
      <c r="BL103" s="5"/>
      <c r="BM103" s="5"/>
      <c r="BN103" s="5"/>
      <c r="BO103" s="5"/>
      <c r="BP103" s="5"/>
      <c r="BQ103" s="5"/>
      <c r="BR103" s="4"/>
      <c r="BS103" s="4"/>
      <c r="BT103" s="4"/>
      <c r="BU103" s="4"/>
      <c r="BV103" s="5"/>
      <c r="BW103" s="4"/>
    </row>
    <row r="104" spans="1:75" ht="16" thickBot="1" x14ac:dyDescent="0.4">
      <c r="A104" s="19"/>
      <c r="C104" s="43"/>
      <c r="D104" s="2" t="s">
        <v>74</v>
      </c>
      <c r="E104" s="13"/>
      <c r="F104" s="13"/>
      <c r="G104" s="13"/>
      <c r="AC104" s="1" t="s">
        <v>103</v>
      </c>
      <c r="AD104" s="4"/>
      <c r="AE104" s="4"/>
      <c r="AF104" s="4"/>
      <c r="AG104" s="4"/>
      <c r="AH104" s="4"/>
      <c r="AI104" s="4"/>
      <c r="AJ104" s="1" t="s">
        <v>37</v>
      </c>
      <c r="AN104" s="3"/>
      <c r="AO104" s="4"/>
      <c r="AP104" s="4"/>
      <c r="AQ104" s="4"/>
      <c r="AR104" s="4"/>
      <c r="AS104" s="4"/>
      <c r="AT104" s="4"/>
      <c r="AU104" s="4"/>
      <c r="AV104" s="425"/>
      <c r="AZ104" s="60"/>
      <c r="BB104" s="577"/>
      <c r="BC104" s="477">
        <f>BC98-BD88</f>
        <v>345</v>
      </c>
      <c r="BD104" s="479">
        <f>BD98-BE88</f>
        <v>-55</v>
      </c>
      <c r="BE104" s="478">
        <f t="shared" ref="BE104" si="0">BE98-BF88</f>
        <v>542</v>
      </c>
      <c r="BH104" s="5"/>
      <c r="BI104" s="5"/>
      <c r="BJ104" s="5"/>
      <c r="BK104" s="5"/>
      <c r="BL104" s="5"/>
      <c r="BM104" s="5"/>
      <c r="BN104" s="5"/>
      <c r="BO104" s="5"/>
      <c r="BP104" s="5"/>
      <c r="BQ104" s="5"/>
      <c r="BR104" s="5"/>
      <c r="BS104" s="4"/>
      <c r="BT104" s="4"/>
      <c r="BU104" s="4"/>
      <c r="BV104" s="5"/>
      <c r="BW104" s="4"/>
    </row>
    <row r="105" spans="1:75" x14ac:dyDescent="0.35">
      <c r="C105" s="45" t="s">
        <v>47</v>
      </c>
      <c r="D105" s="45" t="s">
        <v>112</v>
      </c>
      <c r="E105" s="13" t="s">
        <v>113</v>
      </c>
      <c r="G105" s="13"/>
      <c r="AC105" s="46"/>
      <c r="AD105" s="46"/>
      <c r="AE105" s="46"/>
      <c r="AF105" s="47" t="s">
        <v>48</v>
      </c>
      <c r="AG105" s="46"/>
      <c r="AH105" s="46"/>
      <c r="AJ105" s="46"/>
      <c r="AK105" s="46"/>
      <c r="AN105" s="3"/>
      <c r="AO105" s="4"/>
      <c r="AP105" s="4"/>
      <c r="AQ105" s="4"/>
      <c r="AR105" s="4"/>
      <c r="AS105" s="4"/>
      <c r="AT105" s="4"/>
      <c r="AU105" s="4"/>
      <c r="AV105" s="439"/>
      <c r="AZ105" s="60"/>
      <c r="BB105" s="5"/>
      <c r="BH105" s="4"/>
      <c r="BI105" s="4"/>
      <c r="BJ105" s="4"/>
      <c r="BK105" s="4"/>
      <c r="BL105" s="4"/>
      <c r="BM105" s="4"/>
      <c r="BN105" s="4"/>
      <c r="BO105" s="5"/>
      <c r="BP105" s="5"/>
      <c r="BQ105" s="5"/>
      <c r="BR105" s="4"/>
      <c r="BS105" s="4"/>
      <c r="BT105" s="4"/>
      <c r="BU105" s="4"/>
      <c r="BV105" s="5"/>
      <c r="BW105" s="4"/>
    </row>
    <row r="106" spans="1:75" x14ac:dyDescent="0.35">
      <c r="C106" s="45" t="s">
        <v>47</v>
      </c>
      <c r="D106" s="45" t="s">
        <v>114</v>
      </c>
      <c r="E106" s="13" t="s">
        <v>115</v>
      </c>
      <c r="G106" s="13"/>
      <c r="AC106" s="46"/>
      <c r="AD106" s="46"/>
      <c r="AE106" s="46"/>
      <c r="AF106" s="47" t="s">
        <v>48</v>
      </c>
      <c r="AG106" s="46"/>
      <c r="AH106" s="46"/>
      <c r="AJ106" s="46"/>
      <c r="AK106" s="46"/>
      <c r="AN106" s="3"/>
      <c r="AO106" s="4"/>
      <c r="AP106" s="4"/>
      <c r="AQ106" s="4"/>
      <c r="AR106" s="439"/>
      <c r="AS106" s="439"/>
      <c r="AT106" s="440"/>
      <c r="AU106" s="439"/>
      <c r="AV106" s="439"/>
      <c r="AZ106" s="60"/>
      <c r="BH106" s="4"/>
      <c r="BI106" s="4"/>
      <c r="BJ106" s="4"/>
      <c r="BK106" s="4"/>
      <c r="BL106" s="4"/>
      <c r="BM106" s="4"/>
      <c r="BN106" s="5"/>
      <c r="BO106" s="5"/>
      <c r="BP106" s="5"/>
      <c r="BQ106" s="4"/>
      <c r="BR106" s="4"/>
      <c r="BS106" s="4"/>
      <c r="BT106" s="4"/>
      <c r="BU106" s="5"/>
      <c r="BV106" s="4"/>
      <c r="BW106" s="5"/>
    </row>
    <row r="107" spans="1:75" x14ac:dyDescent="0.35">
      <c r="C107" s="45" t="s">
        <v>47</v>
      </c>
      <c r="D107" s="45">
        <v>2</v>
      </c>
      <c r="E107" s="13" t="s">
        <v>116</v>
      </c>
      <c r="G107" s="13"/>
      <c r="AC107" s="46"/>
      <c r="AD107" s="46"/>
      <c r="AE107" s="46"/>
      <c r="AF107" s="47" t="s">
        <v>48</v>
      </c>
      <c r="AG107" s="46"/>
      <c r="AH107" s="46"/>
      <c r="AJ107" s="46"/>
      <c r="AK107" s="46"/>
      <c r="AN107" s="3"/>
      <c r="AO107" s="4"/>
      <c r="AP107" s="4"/>
      <c r="AQ107" s="4"/>
      <c r="AR107" s="439"/>
      <c r="AS107" s="439"/>
      <c r="AT107" s="440"/>
      <c r="AU107" s="439"/>
      <c r="AY107" s="430"/>
      <c r="AZ107" s="60"/>
    </row>
    <row r="108" spans="1:75" x14ac:dyDescent="0.35">
      <c r="C108" s="45" t="s">
        <v>47</v>
      </c>
      <c r="D108" s="45">
        <v>3</v>
      </c>
      <c r="E108" s="13" t="s">
        <v>117</v>
      </c>
      <c r="G108" s="13"/>
      <c r="AC108" s="46"/>
      <c r="AD108" s="46"/>
      <c r="AE108" s="98">
        <v>3</v>
      </c>
      <c r="AF108" s="97" t="s">
        <v>48</v>
      </c>
      <c r="AG108" s="98">
        <v>0</v>
      </c>
      <c r="AH108" s="98">
        <v>0</v>
      </c>
      <c r="AJ108" s="46" t="s">
        <v>92</v>
      </c>
      <c r="AK108" s="46" t="s">
        <v>93</v>
      </c>
      <c r="AO108" s="4"/>
      <c r="AP108" s="4"/>
      <c r="AQ108" s="4"/>
      <c r="AR108" s="439"/>
      <c r="AS108" s="439"/>
      <c r="AT108" s="440"/>
      <c r="AU108" s="439"/>
      <c r="AZ108" s="60"/>
      <c r="BB108" s="528" t="s">
        <v>741</v>
      </c>
      <c r="BC108" s="529"/>
      <c r="BD108" s="528"/>
      <c r="BE108" s="528"/>
      <c r="BF108" s="528"/>
    </row>
    <row r="109" spans="1:75" x14ac:dyDescent="0.35">
      <c r="C109" s="45" t="s">
        <v>47</v>
      </c>
      <c r="D109" s="45">
        <v>4</v>
      </c>
      <c r="E109" s="13" t="s">
        <v>118</v>
      </c>
      <c r="G109" s="13"/>
      <c r="AC109" s="46"/>
      <c r="AD109" s="46"/>
      <c r="AE109" s="46"/>
      <c r="AF109" s="47" t="s">
        <v>48</v>
      </c>
      <c r="AG109" s="46"/>
      <c r="AH109" s="46"/>
      <c r="AJ109" s="46"/>
      <c r="AK109" s="46"/>
      <c r="AM109" s="4"/>
      <c r="AN109" s="4"/>
      <c r="AO109" s="4"/>
      <c r="AP109" s="4"/>
      <c r="AQ109" s="4"/>
      <c r="AR109" s="439"/>
      <c r="AS109" s="439"/>
      <c r="AT109" s="440"/>
      <c r="AU109" s="439"/>
      <c r="AV109" s="430"/>
      <c r="AW109" s="430"/>
      <c r="AX109" s="430"/>
      <c r="AZ109" s="60"/>
      <c r="BB109" s="417" t="s">
        <v>842</v>
      </c>
    </row>
    <row r="110" spans="1:75" x14ac:dyDescent="0.35">
      <c r="C110" s="45" t="s">
        <v>47</v>
      </c>
      <c r="D110" s="45" t="s">
        <v>119</v>
      </c>
      <c r="E110" s="13" t="s">
        <v>120</v>
      </c>
      <c r="G110" s="13"/>
      <c r="AC110" s="46"/>
      <c r="AD110" s="46"/>
      <c r="AE110" s="98">
        <v>6</v>
      </c>
      <c r="AF110" s="97" t="s">
        <v>48</v>
      </c>
      <c r="AG110" s="98">
        <v>0</v>
      </c>
      <c r="AH110" s="98">
        <v>0</v>
      </c>
      <c r="AJ110" s="46" t="s">
        <v>92</v>
      </c>
      <c r="AK110" s="46" t="s">
        <v>93</v>
      </c>
      <c r="AM110" s="4"/>
      <c r="AN110" s="4"/>
      <c r="AO110" s="4"/>
      <c r="AP110" s="4"/>
      <c r="AQ110" s="4"/>
      <c r="AR110" s="439"/>
      <c r="AS110" s="439"/>
      <c r="AT110" s="440"/>
      <c r="AU110" s="439"/>
      <c r="AZ110" s="60"/>
      <c r="BB110" s="418" t="s">
        <v>843</v>
      </c>
    </row>
    <row r="111" spans="1:75" x14ac:dyDescent="0.35">
      <c r="C111" s="45" t="s">
        <v>47</v>
      </c>
      <c r="D111" s="45" t="s">
        <v>121</v>
      </c>
      <c r="E111" s="13" t="s">
        <v>122</v>
      </c>
      <c r="G111" s="13"/>
      <c r="AC111" s="46"/>
      <c r="AD111" s="46"/>
      <c r="AE111" s="46"/>
      <c r="AF111" s="47" t="s">
        <v>48</v>
      </c>
      <c r="AG111" s="46"/>
      <c r="AH111" s="46"/>
      <c r="AJ111" s="46"/>
      <c r="AK111" s="46"/>
      <c r="AM111" s="4"/>
      <c r="AN111" s="4"/>
      <c r="AO111" s="5"/>
      <c r="AP111" s="5"/>
      <c r="AQ111" s="5"/>
      <c r="AR111" s="5"/>
      <c r="AS111" s="5"/>
      <c r="AT111" s="5"/>
      <c r="AU111" s="425"/>
      <c r="AZ111" s="60"/>
      <c r="BB111" s="419" t="s">
        <v>844</v>
      </c>
    </row>
    <row r="112" spans="1:75" ht="16" thickBot="1" x14ac:dyDescent="0.4">
      <c r="C112" s="45" t="s">
        <v>47</v>
      </c>
      <c r="D112" s="45">
        <v>6</v>
      </c>
      <c r="E112" s="13" t="s">
        <v>123</v>
      </c>
      <c r="G112" s="13"/>
      <c r="AC112" s="46"/>
      <c r="AD112" s="46"/>
      <c r="AE112" s="46"/>
      <c r="AF112" s="47" t="s">
        <v>48</v>
      </c>
      <c r="AG112" s="46"/>
      <c r="AH112" s="46"/>
      <c r="AJ112" s="46"/>
      <c r="AK112" s="46"/>
      <c r="AM112" s="4"/>
      <c r="AN112" s="4"/>
      <c r="AZ112" s="60"/>
      <c r="BB112" t="s">
        <v>742</v>
      </c>
    </row>
    <row r="113" spans="1:60" x14ac:dyDescent="0.35">
      <c r="C113" s="45"/>
      <c r="D113" s="45"/>
      <c r="E113" s="13"/>
      <c r="AB113" s="11" t="s">
        <v>126</v>
      </c>
      <c r="AC113" s="46"/>
      <c r="AD113" s="46"/>
      <c r="AE113" s="46">
        <v>9</v>
      </c>
      <c r="AF113" s="47" t="s">
        <v>48</v>
      </c>
      <c r="AG113" s="46">
        <v>0</v>
      </c>
      <c r="AH113" s="46">
        <v>0</v>
      </c>
      <c r="AJ113" s="46" t="s">
        <v>92</v>
      </c>
      <c r="AK113" s="46" t="s">
        <v>93</v>
      </c>
      <c r="AM113" s="4"/>
      <c r="AN113" s="4"/>
      <c r="AZ113" s="60"/>
      <c r="BB113" s="70" t="s">
        <v>2</v>
      </c>
      <c r="BC113" s="560" t="s">
        <v>860</v>
      </c>
      <c r="BD113" s="560"/>
      <c r="BE113" s="560"/>
      <c r="BF113" s="83" t="s">
        <v>3</v>
      </c>
    </row>
    <row r="114" spans="1:60" x14ac:dyDescent="0.35">
      <c r="A114" s="441"/>
      <c r="C114" s="48"/>
      <c r="F114" s="448"/>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425"/>
      <c r="AK114" s="425"/>
      <c r="AL114" s="425"/>
      <c r="AM114" s="425"/>
      <c r="AN114" s="425"/>
      <c r="AO114" s="425"/>
      <c r="AP114" s="425"/>
      <c r="AQ114" s="425"/>
      <c r="AR114" s="425"/>
      <c r="AS114" s="425"/>
      <c r="AT114" s="425"/>
      <c r="AU114" s="425"/>
      <c r="AZ114" s="60"/>
      <c r="BB114" s="116">
        <v>1</v>
      </c>
      <c r="BC114" s="568" t="s">
        <v>861</v>
      </c>
      <c r="BD114" s="568"/>
      <c r="BE114" s="568"/>
      <c r="BF114" s="80" t="s">
        <v>867</v>
      </c>
    </row>
    <row r="115" spans="1:60" x14ac:dyDescent="0.35">
      <c r="A115" s="441"/>
      <c r="C115" s="426"/>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c r="AE115" s="425"/>
      <c r="AF115" s="425"/>
      <c r="AG115" s="425"/>
      <c r="AH115" s="425"/>
      <c r="AI115" s="425"/>
      <c r="AJ115" s="425"/>
      <c r="AK115" s="425"/>
      <c r="AL115" s="425"/>
      <c r="AM115" s="48"/>
      <c r="AN115" s="48"/>
      <c r="AO115" s="48"/>
      <c r="AP115" s="48"/>
      <c r="AQ115" s="48"/>
      <c r="AR115" s="425"/>
      <c r="AZ115" s="60"/>
      <c r="BB115" s="116">
        <v>2</v>
      </c>
      <c r="BC115" s="568" t="s">
        <v>862</v>
      </c>
      <c r="BD115" s="568"/>
      <c r="BE115" s="568"/>
      <c r="BF115" s="79" t="s">
        <v>4</v>
      </c>
    </row>
    <row r="116" spans="1:60" x14ac:dyDescent="0.35">
      <c r="A116" s="425"/>
      <c r="C116" s="441"/>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
      <c r="AH116" s="4"/>
      <c r="AI116" s="4"/>
      <c r="AJ116" s="4"/>
      <c r="AK116" s="4"/>
      <c r="AL116" s="439"/>
      <c r="AM116" s="439"/>
      <c r="AN116" s="439"/>
      <c r="AO116" s="440"/>
      <c r="AP116" s="439"/>
      <c r="AQ116" s="439"/>
      <c r="AR116" s="425"/>
      <c r="AZ116" s="60"/>
      <c r="BB116" s="116">
        <v>3</v>
      </c>
      <c r="BC116" s="568" t="s">
        <v>863</v>
      </c>
      <c r="BD116" s="568"/>
      <c r="BE116" s="568"/>
      <c r="BF116" s="80" t="s">
        <v>867</v>
      </c>
    </row>
    <row r="117" spans="1:60" x14ac:dyDescent="0.35">
      <c r="A117" s="425"/>
      <c r="C117" s="441"/>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39"/>
      <c r="AM117" s="439"/>
      <c r="AN117" s="439"/>
      <c r="AO117" s="440"/>
      <c r="AP117" s="439"/>
      <c r="AQ117" s="439"/>
      <c r="AR117" s="425"/>
      <c r="AZ117" s="60"/>
      <c r="BB117" s="116">
        <v>4</v>
      </c>
      <c r="BC117" s="568" t="s">
        <v>864</v>
      </c>
      <c r="BD117" s="568"/>
      <c r="BE117" s="568"/>
      <c r="BF117" s="82" t="s">
        <v>8</v>
      </c>
    </row>
    <row r="118" spans="1:60" x14ac:dyDescent="0.35">
      <c r="A118" s="425"/>
      <c r="C118" s="441"/>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39"/>
      <c r="AM118" s="439"/>
      <c r="AN118" s="439"/>
      <c r="AO118" s="440"/>
      <c r="AP118" s="439"/>
      <c r="AQ118" s="439"/>
      <c r="AR118" s="425"/>
      <c r="AZ118" s="60"/>
      <c r="BB118" s="116">
        <v>5</v>
      </c>
      <c r="BC118" s="568" t="s">
        <v>864</v>
      </c>
      <c r="BD118" s="568"/>
      <c r="BE118" s="568"/>
      <c r="BF118" s="82" t="s">
        <v>8</v>
      </c>
    </row>
    <row r="119" spans="1:60" x14ac:dyDescent="0.35">
      <c r="A119" s="425"/>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c r="AK119" s="425"/>
      <c r="AL119" s="425"/>
      <c r="AM119" s="48"/>
      <c r="AN119" s="48"/>
      <c r="AO119" s="48"/>
      <c r="AP119" s="48"/>
      <c r="AQ119" s="48"/>
      <c r="AR119" s="425"/>
      <c r="AY119" s="48"/>
      <c r="AZ119" s="60"/>
      <c r="BB119" s="116">
        <v>6</v>
      </c>
      <c r="BC119" s="568" t="s">
        <v>862</v>
      </c>
      <c r="BD119" s="568"/>
      <c r="BE119" s="568"/>
      <c r="BF119" s="79" t="s">
        <v>4</v>
      </c>
    </row>
    <row r="120" spans="1:60" x14ac:dyDescent="0.35">
      <c r="AY120" s="48"/>
      <c r="AZ120" s="60"/>
      <c r="BB120" s="116">
        <v>7</v>
      </c>
      <c r="BC120" s="568" t="s">
        <v>861</v>
      </c>
      <c r="BD120" s="568"/>
      <c r="BE120" s="568"/>
      <c r="BF120" s="80" t="s">
        <v>867</v>
      </c>
    </row>
    <row r="121" spans="1:60" x14ac:dyDescent="0.35">
      <c r="AY121" s="452"/>
      <c r="AZ121" s="60"/>
      <c r="BB121" s="116">
        <v>8</v>
      </c>
      <c r="BC121" s="568" t="s">
        <v>862</v>
      </c>
      <c r="BD121" s="568"/>
      <c r="BE121" s="568"/>
      <c r="BF121" s="79" t="s">
        <v>4</v>
      </c>
    </row>
    <row r="122" spans="1:60" x14ac:dyDescent="0.35">
      <c r="A122" s="441"/>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426"/>
      <c r="AT122" s="426"/>
      <c r="AU122" s="426"/>
      <c r="AV122" s="426"/>
      <c r="AW122" s="426"/>
      <c r="AX122" s="426"/>
      <c r="AY122" s="453"/>
      <c r="AZ122" s="60"/>
      <c r="BB122" s="116">
        <v>9</v>
      </c>
      <c r="BC122" s="568" t="s">
        <v>861</v>
      </c>
      <c r="BD122" s="568"/>
      <c r="BE122" s="568"/>
      <c r="BF122" s="80" t="s">
        <v>867</v>
      </c>
    </row>
    <row r="123" spans="1:60" ht="16" thickBot="1" x14ac:dyDescent="0.4">
      <c r="A123" s="441"/>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426"/>
      <c r="AT123" s="426"/>
      <c r="AU123" s="426"/>
      <c r="AV123" s="426"/>
      <c r="AW123" s="426"/>
      <c r="AX123" s="426"/>
      <c r="AY123" s="48"/>
      <c r="AZ123" s="60"/>
      <c r="BB123" s="118">
        <v>10</v>
      </c>
      <c r="BC123" s="569" t="s">
        <v>862</v>
      </c>
      <c r="BD123" s="569"/>
      <c r="BE123" s="569"/>
      <c r="BF123" s="84" t="s">
        <v>4</v>
      </c>
    </row>
    <row r="124" spans="1:60" x14ac:dyDescent="0.35">
      <c r="A124" s="426"/>
      <c r="C124" s="428"/>
      <c r="D124" s="4"/>
      <c r="E124" s="429"/>
      <c r="F124" s="429"/>
      <c r="G124" s="429"/>
      <c r="H124" s="429"/>
      <c r="I124" s="429"/>
      <c r="J124" s="429"/>
      <c r="K124" s="429"/>
      <c r="L124" s="429"/>
      <c r="M124" s="429"/>
      <c r="N124" s="429"/>
      <c r="O124" s="429"/>
      <c r="P124" s="429"/>
      <c r="Q124" s="429"/>
      <c r="R124" s="429"/>
      <c r="S124" s="429"/>
      <c r="T124" s="429"/>
      <c r="U124" s="429"/>
      <c r="V124" s="429"/>
      <c r="W124" s="429"/>
      <c r="X124" s="429"/>
      <c r="Y124" s="429"/>
      <c r="Z124" s="429"/>
      <c r="AA124" s="429"/>
      <c r="AB124" s="429"/>
      <c r="AC124" s="429"/>
      <c r="AD124" s="429"/>
      <c r="AE124" s="429"/>
      <c r="AF124" s="429"/>
      <c r="AG124" s="429"/>
      <c r="AH124" s="429"/>
      <c r="AI124" s="429"/>
      <c r="AJ124" s="429"/>
      <c r="AK124" s="429"/>
      <c r="AL124" s="429"/>
      <c r="AM124" s="429"/>
      <c r="AN124" s="429"/>
      <c r="AO124" s="429"/>
      <c r="AP124" s="429"/>
      <c r="AQ124" s="39"/>
      <c r="AR124" s="426"/>
      <c r="AS124" s="426"/>
      <c r="AT124" s="426"/>
      <c r="AU124" s="426"/>
      <c r="AV124" s="426"/>
      <c r="AW124" s="426"/>
      <c r="AX124" s="426"/>
      <c r="AY124" s="48"/>
      <c r="AZ124" s="60"/>
    </row>
    <row r="125" spans="1:60" x14ac:dyDescent="0.35">
      <c r="A125" s="426"/>
      <c r="C125" s="428"/>
      <c r="D125" s="218"/>
      <c r="E125" s="429"/>
      <c r="F125" s="429"/>
      <c r="G125" s="429"/>
      <c r="H125" s="429"/>
      <c r="I125" s="429"/>
      <c r="J125" s="429"/>
      <c r="K125" s="429"/>
      <c r="L125" s="429"/>
      <c r="M125" s="429"/>
      <c r="N125" s="429"/>
      <c r="O125" s="429"/>
      <c r="P125" s="429"/>
      <c r="Q125" s="429"/>
      <c r="R125" s="429"/>
      <c r="S125" s="429"/>
      <c r="T125" s="429"/>
      <c r="U125" s="429"/>
      <c r="V125" s="429"/>
      <c r="W125" s="429"/>
      <c r="X125" s="429"/>
      <c r="Y125" s="429"/>
      <c r="Z125" s="429"/>
      <c r="AA125" s="429"/>
      <c r="AB125" s="429"/>
      <c r="AC125" s="429"/>
      <c r="AD125" s="429"/>
      <c r="AE125" s="429"/>
      <c r="AF125" s="429"/>
      <c r="AG125" s="429"/>
      <c r="AH125" s="429"/>
      <c r="AI125" s="429"/>
      <c r="AJ125" s="429"/>
      <c r="AK125" s="429"/>
      <c r="AL125" s="429"/>
      <c r="AM125" s="429"/>
      <c r="AN125" s="429"/>
      <c r="AO125" s="429"/>
      <c r="AP125" s="429"/>
      <c r="AQ125" s="39"/>
      <c r="AR125" s="425"/>
      <c r="AS125" s="425"/>
      <c r="AT125" s="425"/>
      <c r="AU125" s="425"/>
      <c r="AV125" s="425"/>
      <c r="AW125" s="425"/>
      <c r="AX125" s="425"/>
      <c r="AY125" s="48"/>
      <c r="AZ125" s="60"/>
    </row>
    <row r="126" spans="1:60" x14ac:dyDescent="0.35">
      <c r="A126" s="426"/>
      <c r="C126" s="428"/>
      <c r="D126" s="426"/>
      <c r="E126" s="426"/>
      <c r="F126" s="426"/>
      <c r="G126" s="426"/>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5"/>
      <c r="AS126" s="425"/>
      <c r="AT126" s="48"/>
      <c r="AU126" s="48"/>
      <c r="AV126" s="48"/>
      <c r="AW126" s="427"/>
      <c r="AX126" s="32"/>
      <c r="AY126" s="48"/>
      <c r="AZ126" s="60"/>
      <c r="BB126" s="528" t="s">
        <v>743</v>
      </c>
      <c r="BC126" s="528"/>
      <c r="BD126" s="528"/>
      <c r="BE126" s="528"/>
      <c r="BF126" s="528"/>
      <c r="BG126" s="528"/>
      <c r="BH126" s="528"/>
    </row>
    <row r="127" spans="1:60" x14ac:dyDescent="0.35">
      <c r="A127" s="425"/>
      <c r="C127" s="425"/>
      <c r="D127" s="425"/>
      <c r="E127" s="425"/>
      <c r="F127" s="425"/>
      <c r="G127" s="425"/>
      <c r="H127" s="425"/>
      <c r="I127" s="425"/>
      <c r="J127" s="425"/>
      <c r="K127" s="425"/>
      <c r="L127" s="425"/>
      <c r="M127" s="425"/>
      <c r="N127" s="425"/>
      <c r="O127" s="425"/>
      <c r="P127" s="425"/>
      <c r="Q127" s="425"/>
      <c r="R127" s="425"/>
      <c r="S127" s="425"/>
      <c r="T127" s="425"/>
      <c r="U127" s="452"/>
      <c r="V127" s="452"/>
      <c r="W127" s="452"/>
      <c r="X127" s="452"/>
      <c r="Y127" s="452"/>
      <c r="Z127" s="452"/>
      <c r="AA127" s="452"/>
      <c r="AB127" s="452"/>
      <c r="AC127" s="452"/>
      <c r="AD127" s="452"/>
      <c r="AE127" s="452"/>
      <c r="AF127" s="452"/>
      <c r="AG127" s="452"/>
      <c r="AH127" s="452"/>
      <c r="AI127" s="452"/>
      <c r="AJ127" s="452"/>
      <c r="AK127" s="452"/>
      <c r="AL127" s="452"/>
      <c r="AM127" s="452"/>
      <c r="AN127" s="452"/>
      <c r="AO127" s="453"/>
      <c r="AP127" s="453"/>
      <c r="AQ127" s="453"/>
      <c r="AR127" s="453"/>
      <c r="AS127" s="453"/>
      <c r="AT127" s="453"/>
      <c r="AU127" s="453"/>
      <c r="AV127" s="453"/>
      <c r="AW127" s="453"/>
      <c r="AX127" s="453"/>
      <c r="AY127" s="48"/>
      <c r="AZ127" s="60"/>
      <c r="BB127" t="s">
        <v>759</v>
      </c>
    </row>
    <row r="128" spans="1:60" x14ac:dyDescent="0.35">
      <c r="A128" s="451"/>
      <c r="C128" s="426"/>
      <c r="D128" s="425"/>
      <c r="E128" s="442"/>
      <c r="F128" s="442"/>
      <c r="G128" s="442"/>
      <c r="H128" s="442"/>
      <c r="I128" s="442"/>
      <c r="J128" s="425"/>
      <c r="K128" s="425"/>
      <c r="L128" s="425"/>
      <c r="M128" s="425"/>
      <c r="N128" s="425"/>
      <c r="O128" s="425"/>
      <c r="P128" s="425"/>
      <c r="Q128" s="425"/>
      <c r="R128" s="425"/>
      <c r="S128" s="425"/>
      <c r="T128" s="454"/>
      <c r="U128" s="455"/>
      <c r="V128" s="455"/>
      <c r="W128" s="455"/>
      <c r="X128" s="455"/>
      <c r="Y128" s="455"/>
      <c r="Z128" s="452"/>
      <c r="AA128" s="452"/>
      <c r="AB128" s="452"/>
      <c r="AC128" s="452"/>
      <c r="AD128" s="452"/>
      <c r="AE128" s="452"/>
      <c r="AF128" s="452"/>
      <c r="AG128" s="452"/>
      <c r="AH128" s="452"/>
      <c r="AI128" s="452"/>
      <c r="AJ128" s="452"/>
      <c r="AK128" s="452"/>
      <c r="AL128" s="452"/>
      <c r="AM128" s="452"/>
      <c r="AN128" s="452"/>
      <c r="AO128" s="453"/>
      <c r="AP128" s="453"/>
      <c r="AQ128" s="453"/>
      <c r="AR128" s="453"/>
      <c r="AS128" s="453"/>
      <c r="AT128" s="453"/>
      <c r="AU128" s="453"/>
      <c r="AV128" s="453"/>
      <c r="AW128" s="453"/>
      <c r="AX128" s="453"/>
      <c r="AY128" s="48"/>
      <c r="AZ128" s="60"/>
      <c r="BB128" t="s">
        <v>760</v>
      </c>
    </row>
    <row r="129" spans="1:62" ht="16" thickBot="1" x14ac:dyDescent="0.4">
      <c r="A129" s="425"/>
      <c r="C129" s="441"/>
      <c r="D129" s="425"/>
      <c r="E129" s="425"/>
      <c r="F129" s="425"/>
      <c r="G129" s="425"/>
      <c r="H129" s="425"/>
      <c r="I129" s="425"/>
      <c r="J129" s="425"/>
      <c r="K129" s="425"/>
      <c r="L129" s="425"/>
      <c r="M129" s="425"/>
      <c r="N129" s="425"/>
      <c r="O129" s="425"/>
      <c r="P129" s="425"/>
      <c r="Q129" s="425"/>
      <c r="R129" s="425"/>
      <c r="S129" s="425"/>
      <c r="T129" s="425"/>
      <c r="U129" s="425"/>
      <c r="V129" s="425"/>
      <c r="W129" s="48"/>
      <c r="X129" s="425"/>
      <c r="Y129" s="425"/>
      <c r="Z129" s="425"/>
      <c r="AA129" s="425"/>
      <c r="AB129" s="48"/>
      <c r="AC129" s="425"/>
      <c r="AD129" s="425"/>
      <c r="AE129" s="425"/>
      <c r="AF129" s="425"/>
      <c r="AG129" s="48"/>
      <c r="AH129" s="425"/>
      <c r="AI129" s="425"/>
      <c r="AJ129" s="425"/>
      <c r="AK129" s="425"/>
      <c r="AL129" s="48"/>
      <c r="AM129" s="448"/>
      <c r="AN129" s="425"/>
      <c r="AO129" s="425"/>
      <c r="AP129" s="425"/>
      <c r="AQ129" s="425"/>
      <c r="AR129" s="425"/>
      <c r="AS129" s="439"/>
      <c r="AT129" s="439"/>
      <c r="AU129" s="439"/>
      <c r="AV129" s="440"/>
      <c r="AW129" s="439"/>
      <c r="AX129" s="439"/>
      <c r="AY129" s="48"/>
      <c r="AZ129" s="60"/>
      <c r="BB129" s="3" t="s">
        <v>744</v>
      </c>
    </row>
    <row r="130" spans="1:62" ht="43.5" x14ac:dyDescent="0.35">
      <c r="A130" s="425"/>
      <c r="C130" s="441"/>
      <c r="D130" s="425"/>
      <c r="E130" s="425"/>
      <c r="F130" s="425"/>
      <c r="G130" s="425"/>
      <c r="H130" s="425"/>
      <c r="I130" s="425"/>
      <c r="J130" s="425"/>
      <c r="K130" s="425"/>
      <c r="L130" s="425"/>
      <c r="M130" s="425"/>
      <c r="N130" s="425"/>
      <c r="O130" s="425"/>
      <c r="P130" s="425"/>
      <c r="Q130" s="425"/>
      <c r="R130" s="425"/>
      <c r="S130" s="425"/>
      <c r="T130" s="425"/>
      <c r="U130" s="425"/>
      <c r="V130" s="425"/>
      <c r="W130" s="48"/>
      <c r="X130" s="425"/>
      <c r="Y130" s="425"/>
      <c r="Z130" s="425"/>
      <c r="AA130" s="425"/>
      <c r="AB130" s="48"/>
      <c r="AC130" s="425"/>
      <c r="AD130" s="425"/>
      <c r="AE130" s="425"/>
      <c r="AF130" s="425"/>
      <c r="AG130" s="48"/>
      <c r="AH130" s="425"/>
      <c r="AI130" s="425"/>
      <c r="AJ130" s="425"/>
      <c r="AK130" s="425"/>
      <c r="AL130" s="48"/>
      <c r="AM130" s="448"/>
      <c r="AN130" s="425"/>
      <c r="AO130" s="425"/>
      <c r="AP130" s="425"/>
      <c r="AQ130" s="425"/>
      <c r="AR130" s="425"/>
      <c r="AS130" s="439"/>
      <c r="AT130" s="439"/>
      <c r="AU130" s="439"/>
      <c r="AV130" s="440"/>
      <c r="AW130" s="439"/>
      <c r="AX130" s="439"/>
      <c r="AY130" s="427"/>
      <c r="AZ130" s="60"/>
      <c r="BB130" s="70" t="s">
        <v>2</v>
      </c>
      <c r="BC130" s="71" t="s">
        <v>184</v>
      </c>
      <c r="BD130" s="83" t="s">
        <v>3</v>
      </c>
    </row>
    <row r="131" spans="1:62" x14ac:dyDescent="0.35">
      <c r="A131" s="425"/>
      <c r="C131" s="441"/>
      <c r="D131" s="425"/>
      <c r="E131" s="425"/>
      <c r="F131" s="425"/>
      <c r="G131" s="425"/>
      <c r="H131" s="425"/>
      <c r="I131" s="425"/>
      <c r="J131" s="425"/>
      <c r="K131" s="425"/>
      <c r="L131" s="425"/>
      <c r="M131" s="425"/>
      <c r="N131" s="456"/>
      <c r="O131" s="425"/>
      <c r="P131" s="425"/>
      <c r="Q131" s="425"/>
      <c r="R131" s="425"/>
      <c r="S131" s="425"/>
      <c r="T131" s="425"/>
      <c r="U131" s="425"/>
      <c r="V131" s="425"/>
      <c r="W131" s="48"/>
      <c r="X131" s="425"/>
      <c r="Y131" s="425"/>
      <c r="Z131" s="425"/>
      <c r="AA131" s="425"/>
      <c r="AB131" s="48"/>
      <c r="AC131" s="425"/>
      <c r="AD131" s="425"/>
      <c r="AE131" s="425"/>
      <c r="AF131" s="425"/>
      <c r="AG131" s="48"/>
      <c r="AH131" s="425"/>
      <c r="AI131" s="425"/>
      <c r="AJ131" s="425"/>
      <c r="AK131" s="425"/>
      <c r="AL131" s="48"/>
      <c r="AM131" s="448"/>
      <c r="AN131" s="425"/>
      <c r="AO131" s="425"/>
      <c r="AP131" s="425"/>
      <c r="AQ131" s="425"/>
      <c r="AR131" s="425"/>
      <c r="AS131" s="439"/>
      <c r="AT131" s="439"/>
      <c r="AU131" s="439"/>
      <c r="AV131" s="440"/>
      <c r="AW131" s="439"/>
      <c r="AX131" s="439"/>
      <c r="AY131" s="427"/>
      <c r="AZ131" s="60"/>
      <c r="BB131" s="116">
        <v>1</v>
      </c>
      <c r="BC131" s="114">
        <v>9</v>
      </c>
      <c r="BD131" s="80" t="s">
        <v>867</v>
      </c>
    </row>
    <row r="132" spans="1:62" x14ac:dyDescent="0.35">
      <c r="AY132" s="427"/>
      <c r="AZ132" s="60"/>
      <c r="BB132" s="116">
        <v>2</v>
      </c>
      <c r="BC132" s="114">
        <v>15</v>
      </c>
      <c r="BD132" s="79" t="s">
        <v>4</v>
      </c>
    </row>
    <row r="133" spans="1:62" x14ac:dyDescent="0.35">
      <c r="AY133" s="425"/>
      <c r="AZ133" s="60"/>
      <c r="BB133" s="116">
        <v>3</v>
      </c>
      <c r="BC133" s="114">
        <v>20</v>
      </c>
      <c r="BD133" s="80" t="s">
        <v>867</v>
      </c>
    </row>
    <row r="134" spans="1:62" x14ac:dyDescent="0.35">
      <c r="A134" s="430"/>
      <c r="C134" s="430"/>
      <c r="D134" s="430"/>
      <c r="E134" s="430"/>
      <c r="F134" s="430"/>
      <c r="G134" s="430"/>
      <c r="H134" s="430"/>
      <c r="I134" s="430"/>
      <c r="J134" s="430"/>
      <c r="K134" s="430"/>
      <c r="L134" s="430"/>
      <c r="M134" s="430"/>
      <c r="N134" s="430"/>
      <c r="O134" s="430"/>
      <c r="P134" s="430"/>
      <c r="Q134" s="430"/>
      <c r="R134" s="430"/>
      <c r="S134" s="430"/>
      <c r="T134" s="430"/>
      <c r="U134" s="430"/>
      <c r="V134" s="430"/>
      <c r="W134" s="430"/>
      <c r="X134" s="430"/>
      <c r="Y134" s="430"/>
      <c r="Z134" s="430"/>
      <c r="AA134" s="430"/>
      <c r="AB134" s="430"/>
      <c r="AC134" s="430"/>
      <c r="AD134" s="430"/>
      <c r="AE134" s="430"/>
      <c r="AF134" s="430"/>
      <c r="AG134" s="430"/>
      <c r="AH134" s="430"/>
      <c r="AI134" s="430"/>
      <c r="AJ134" s="430"/>
      <c r="AK134" s="430"/>
      <c r="AL134" s="430"/>
      <c r="AM134" s="430"/>
      <c r="AN134" s="430"/>
      <c r="AO134" s="430"/>
      <c r="AP134" s="430"/>
      <c r="AQ134" s="430"/>
      <c r="AR134" s="430"/>
      <c r="AS134" s="430"/>
      <c r="AT134" s="430"/>
      <c r="AU134" s="430"/>
      <c r="AV134" s="430"/>
      <c r="AW134" s="430"/>
      <c r="AX134" s="431"/>
      <c r="AZ134" s="60"/>
      <c r="BB134" s="116">
        <v>4</v>
      </c>
      <c r="BC134" s="114">
        <v>14</v>
      </c>
      <c r="BD134" s="82" t="s">
        <v>8</v>
      </c>
    </row>
    <row r="135" spans="1:62" x14ac:dyDescent="0.35">
      <c r="A135" s="32"/>
      <c r="C135" s="443"/>
      <c r="D135" s="425"/>
      <c r="E135" s="425"/>
      <c r="F135" s="425"/>
      <c r="G135" s="425"/>
      <c r="H135" s="425"/>
      <c r="I135" s="425"/>
      <c r="J135" s="425"/>
      <c r="K135" s="425"/>
      <c r="L135" s="425"/>
      <c r="M135" s="425"/>
      <c r="N135" s="425"/>
      <c r="O135" s="425"/>
      <c r="P135" s="425"/>
      <c r="Q135" s="425"/>
      <c r="R135" s="425"/>
      <c r="S135" s="425"/>
      <c r="T135" s="425"/>
      <c r="U135" s="425"/>
      <c r="V135" s="425"/>
      <c r="W135" s="425"/>
      <c r="X135" s="425"/>
      <c r="Y135" s="425"/>
      <c r="Z135" s="425"/>
      <c r="AA135" s="425"/>
      <c r="AB135" s="425"/>
      <c r="AC135" s="425"/>
      <c r="AD135" s="425"/>
      <c r="AE135" s="425"/>
      <c r="AF135" s="48"/>
      <c r="AG135" s="425"/>
      <c r="AH135" s="425"/>
      <c r="AI135" s="425"/>
      <c r="AJ135" s="425"/>
      <c r="AK135" s="48"/>
      <c r="AL135" s="448"/>
      <c r="AM135" s="425"/>
      <c r="AN135" s="425"/>
      <c r="AO135" s="425"/>
      <c r="AP135" s="425"/>
      <c r="AQ135" s="425"/>
      <c r="AR135" s="425"/>
      <c r="AS135" s="425"/>
      <c r="AT135" s="425"/>
      <c r="AU135" s="425"/>
      <c r="AV135" s="425"/>
      <c r="AW135" s="32"/>
      <c r="AX135" s="425"/>
      <c r="AZ135" s="60"/>
      <c r="BB135" s="116">
        <v>5</v>
      </c>
      <c r="BC135" s="114">
        <v>2</v>
      </c>
      <c r="BD135" s="82" t="s">
        <v>8</v>
      </c>
    </row>
    <row r="136" spans="1:62" x14ac:dyDescent="0.35">
      <c r="A136" s="425"/>
      <c r="C136" s="443"/>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K136" s="425"/>
      <c r="AL136" s="425"/>
      <c r="AM136" s="425"/>
      <c r="AN136" s="425"/>
      <c r="AO136" s="425"/>
      <c r="AP136" s="425"/>
      <c r="AQ136" s="425"/>
      <c r="AR136" s="425"/>
      <c r="AS136" s="425"/>
      <c r="AT136" s="425"/>
      <c r="AU136" s="425"/>
      <c r="AV136" s="425"/>
      <c r="AW136" s="32"/>
      <c r="AX136" s="425"/>
      <c r="AZ136" s="60"/>
      <c r="BB136" s="116">
        <v>6</v>
      </c>
      <c r="BC136" s="114">
        <v>17</v>
      </c>
      <c r="BD136" s="79" t="s">
        <v>4</v>
      </c>
    </row>
    <row r="137" spans="1:62" x14ac:dyDescent="0.35">
      <c r="A137" s="441"/>
      <c r="C137" s="425"/>
      <c r="D137" s="425"/>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8"/>
      <c r="AE137" s="48"/>
      <c r="AF137" s="48"/>
      <c r="AG137" s="48"/>
      <c r="AH137" s="48"/>
      <c r="AI137" s="48"/>
      <c r="AJ137" s="48"/>
      <c r="AK137" s="48"/>
      <c r="AL137" s="48"/>
      <c r="AM137" s="48"/>
      <c r="AN137" s="425"/>
      <c r="AO137" s="425"/>
      <c r="AP137" s="425"/>
      <c r="AQ137" s="425"/>
      <c r="AR137" s="439"/>
      <c r="AS137" s="439"/>
      <c r="AT137" s="439"/>
      <c r="AU137" s="440"/>
      <c r="AV137" s="439"/>
      <c r="AW137" s="439"/>
      <c r="AX137" s="425"/>
      <c r="AZ137" s="60"/>
      <c r="BB137" s="116">
        <v>7</v>
      </c>
      <c r="BC137" s="114">
        <v>3</v>
      </c>
      <c r="BD137" s="80" t="s">
        <v>867</v>
      </c>
    </row>
    <row r="138" spans="1:62" x14ac:dyDescent="0.35">
      <c r="A138" s="6"/>
      <c r="C138" s="8"/>
      <c r="D138" s="4"/>
      <c r="E138" s="5"/>
      <c r="F138" s="3"/>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4"/>
      <c r="AW138" s="434"/>
      <c r="AX138" s="433"/>
      <c r="AZ138" s="60"/>
      <c r="BB138" s="116">
        <v>8</v>
      </c>
      <c r="BC138" s="114">
        <v>23</v>
      </c>
      <c r="BD138" s="79" t="s">
        <v>4</v>
      </c>
    </row>
    <row r="139" spans="1:62" x14ac:dyDescent="0.35">
      <c r="A139" s="6"/>
      <c r="C139" s="8"/>
      <c r="D139" s="4"/>
      <c r="E139" s="5"/>
      <c r="F139" s="3"/>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4"/>
      <c r="AH139" s="8"/>
      <c r="AI139" s="8"/>
      <c r="AJ139" s="8"/>
      <c r="AK139" s="8"/>
      <c r="AL139" s="8"/>
      <c r="AM139" s="4"/>
      <c r="AN139" s="8"/>
      <c r="AO139" s="8"/>
      <c r="AP139" s="439"/>
      <c r="AQ139" s="439"/>
      <c r="AR139" s="439"/>
      <c r="AS139" s="439"/>
      <c r="AT139" s="439"/>
      <c r="AU139" s="457"/>
      <c r="AV139" s="439"/>
      <c r="AW139" s="439"/>
      <c r="AZ139" s="60"/>
      <c r="BB139" s="116">
        <v>9</v>
      </c>
      <c r="BC139" s="114">
        <v>8</v>
      </c>
      <c r="BD139" s="80" t="s">
        <v>867</v>
      </c>
    </row>
    <row r="140" spans="1:62" ht="16" thickBot="1" x14ac:dyDescent="0.4">
      <c r="A140" s="6"/>
      <c r="C140" s="435"/>
      <c r="D140" s="4"/>
      <c r="E140" s="5"/>
      <c r="F140" s="3"/>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Z140" s="60"/>
      <c r="BB140" s="118">
        <v>10</v>
      </c>
      <c r="BC140" s="72">
        <v>2</v>
      </c>
      <c r="BD140" s="84" t="s">
        <v>4</v>
      </c>
    </row>
    <row r="141" spans="1:62" x14ac:dyDescent="0.35">
      <c r="A141" s="441"/>
      <c r="C141" s="425"/>
      <c r="D141" s="425"/>
      <c r="E141" s="425"/>
      <c r="F141" s="425"/>
      <c r="G141" s="425"/>
      <c r="H141" s="425"/>
      <c r="I141" s="425"/>
      <c r="J141" s="425"/>
      <c r="K141" s="425"/>
      <c r="L141" s="425"/>
      <c r="M141" s="425"/>
      <c r="N141" s="425"/>
      <c r="O141" s="425"/>
      <c r="P141" s="425"/>
      <c r="Q141" s="425"/>
      <c r="R141" s="425"/>
      <c r="S141" s="425"/>
      <c r="T141" s="425"/>
      <c r="U141" s="425"/>
      <c r="V141" s="425"/>
      <c r="W141" s="425"/>
      <c r="X141" s="425"/>
      <c r="Y141" s="425"/>
      <c r="Z141" s="425"/>
      <c r="AA141" s="425"/>
      <c r="AB141" s="425"/>
      <c r="AC141" s="425"/>
      <c r="AD141" s="425"/>
      <c r="AE141" s="425"/>
      <c r="AF141" s="425"/>
      <c r="AG141" s="425"/>
      <c r="AH141" s="425"/>
      <c r="AI141" s="425"/>
      <c r="AJ141" s="425"/>
      <c r="AK141" s="425"/>
      <c r="AL141" s="425"/>
      <c r="AM141" s="425"/>
      <c r="AN141" s="425"/>
      <c r="AZ141" s="60"/>
    </row>
    <row r="142" spans="1:62" x14ac:dyDescent="0.35">
      <c r="A142" s="441"/>
      <c r="C142" s="425"/>
      <c r="D142" s="425"/>
      <c r="E142" s="425"/>
      <c r="F142" s="425"/>
      <c r="G142" s="425"/>
      <c r="H142" s="425"/>
      <c r="I142" s="425"/>
      <c r="J142" s="425"/>
      <c r="K142" s="425"/>
      <c r="L142" s="425"/>
      <c r="M142" s="425"/>
      <c r="N142" s="425"/>
      <c r="O142" s="425"/>
      <c r="P142" s="425"/>
      <c r="Q142" s="425"/>
      <c r="R142" s="425"/>
      <c r="S142" s="425"/>
      <c r="T142" s="425"/>
      <c r="U142" s="425"/>
      <c r="V142" s="425"/>
      <c r="W142" s="425"/>
      <c r="X142" s="425"/>
      <c r="Y142" s="425"/>
      <c r="Z142" s="425"/>
      <c r="AA142" s="425"/>
      <c r="AB142" s="425"/>
      <c r="AC142" s="425"/>
      <c r="AD142" s="425"/>
      <c r="AE142" s="425"/>
      <c r="AF142" s="425"/>
      <c r="AG142" s="425"/>
      <c r="AH142" s="425"/>
      <c r="AI142" s="425"/>
      <c r="AJ142" s="425"/>
      <c r="AK142" s="425"/>
      <c r="AL142" s="425"/>
      <c r="AM142" s="425"/>
      <c r="AN142" s="425"/>
      <c r="AZ142" s="60"/>
    </row>
    <row r="143" spans="1:62" x14ac:dyDescent="0.35">
      <c r="A143" s="425"/>
      <c r="C143" s="32"/>
      <c r="D143" s="425"/>
      <c r="E143" s="425"/>
      <c r="F143" s="425"/>
      <c r="G143" s="425"/>
      <c r="H143" s="425"/>
      <c r="I143" s="425"/>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425"/>
      <c r="AK143" s="425"/>
      <c r="AL143" s="425"/>
      <c r="AM143" s="425"/>
      <c r="AN143" s="32"/>
      <c r="AZ143" s="60"/>
    </row>
    <row r="144" spans="1:62" x14ac:dyDescent="0.35">
      <c r="A144" s="451"/>
      <c r="C144" s="32"/>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425"/>
      <c r="AK144" s="425"/>
      <c r="AL144" s="425"/>
      <c r="AM144" s="425"/>
      <c r="AN144" s="32"/>
      <c r="AZ144" s="60"/>
      <c r="BB144" s="528" t="s">
        <v>745</v>
      </c>
      <c r="BC144" s="528"/>
      <c r="BD144" s="528"/>
      <c r="BE144" s="528"/>
      <c r="BF144" s="528"/>
      <c r="BG144" s="528"/>
      <c r="BH144" s="528"/>
      <c r="BI144" s="528"/>
      <c r="BJ144" s="543"/>
    </row>
    <row r="145" spans="1:70" ht="16" thickBot="1" x14ac:dyDescent="0.4">
      <c r="A145" s="425"/>
      <c r="C145" s="441"/>
      <c r="D145" s="426"/>
      <c r="E145" s="425"/>
      <c r="F145" s="425"/>
      <c r="G145" s="425"/>
      <c r="H145" s="425"/>
      <c r="I145" s="425"/>
      <c r="J145" s="425"/>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39"/>
      <c r="AJ145" s="439"/>
      <c r="AK145" s="439"/>
      <c r="AL145" s="440"/>
      <c r="AM145" s="439"/>
      <c r="AN145" s="439"/>
      <c r="AZ145" s="60"/>
      <c r="BB145" s="3" t="s">
        <v>746</v>
      </c>
    </row>
    <row r="146" spans="1:70" ht="43.5" x14ac:dyDescent="0.35">
      <c r="A146" s="451"/>
      <c r="C146" s="441"/>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39"/>
      <c r="AJ146" s="439"/>
      <c r="AK146" s="439"/>
      <c r="AL146" s="440"/>
      <c r="AM146" s="439"/>
      <c r="AN146" s="439"/>
      <c r="AY146" s="431"/>
      <c r="AZ146" s="60"/>
      <c r="BB146" s="70" t="s">
        <v>3</v>
      </c>
      <c r="BC146" s="71" t="s">
        <v>184</v>
      </c>
      <c r="BD146" s="83" t="s">
        <v>7</v>
      </c>
    </row>
    <row r="147" spans="1:70" x14ac:dyDescent="0.35">
      <c r="A147" s="425"/>
      <c r="C147" s="441"/>
      <c r="D147" s="425"/>
      <c r="E147" s="425"/>
      <c r="F147" s="425"/>
      <c r="G147" s="425"/>
      <c r="H147" s="425"/>
      <c r="I147" s="425"/>
      <c r="J147" s="425"/>
      <c r="K147" s="425"/>
      <c r="L147" s="425"/>
      <c r="M147" s="425"/>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39"/>
      <c r="AJ147" s="439"/>
      <c r="AK147" s="439"/>
      <c r="AL147" s="440"/>
      <c r="AM147" s="439"/>
      <c r="AN147" s="439"/>
      <c r="AY147" s="425"/>
      <c r="AZ147" s="60"/>
      <c r="BB147" s="91" t="s">
        <v>4</v>
      </c>
      <c r="BC147" s="78">
        <f>BC132+BC136+BC140+BC138</f>
        <v>57</v>
      </c>
      <c r="BD147" s="85">
        <f>BC147/BC$57</f>
        <v>0.50442477876106195</v>
      </c>
    </row>
    <row r="148" spans="1:70" x14ac:dyDescent="0.35">
      <c r="AY148" s="48"/>
      <c r="AZ148" s="60"/>
      <c r="BB148" s="92" t="s">
        <v>5</v>
      </c>
      <c r="BC148" s="86">
        <f>BC139+BC137+BC133+BC131</f>
        <v>40</v>
      </c>
      <c r="BD148" s="87">
        <f>BC148/BC$57</f>
        <v>0.35398230088495575</v>
      </c>
    </row>
    <row r="149" spans="1:70" x14ac:dyDescent="0.35">
      <c r="AY149" s="48"/>
      <c r="AZ149" s="60"/>
      <c r="BB149" s="93" t="s">
        <v>8</v>
      </c>
      <c r="BC149" s="81">
        <f>BC135+BC134</f>
        <v>16</v>
      </c>
      <c r="BD149" s="88">
        <f>BC149/BC$57</f>
        <v>0.1415929203539823</v>
      </c>
    </row>
    <row r="150" spans="1:70" ht="16" thickBot="1" x14ac:dyDescent="0.4">
      <c r="A150" s="441"/>
      <c r="C150" s="426"/>
      <c r="D150" s="425"/>
      <c r="E150" s="425"/>
      <c r="F150" s="425"/>
      <c r="G150" s="425"/>
      <c r="H150" s="425"/>
      <c r="I150" s="425"/>
      <c r="J150" s="425"/>
      <c r="K150" s="425"/>
      <c r="L150" s="425"/>
      <c r="M150" s="425"/>
      <c r="N150" s="425"/>
      <c r="O150" s="425"/>
      <c r="P150" s="425"/>
      <c r="Q150" s="425"/>
      <c r="R150" s="425"/>
      <c r="S150" s="425"/>
      <c r="T150" s="425"/>
      <c r="U150" s="425"/>
      <c r="V150" s="425"/>
      <c r="W150" s="425"/>
      <c r="X150" s="425"/>
      <c r="Y150" s="425"/>
      <c r="Z150" s="425"/>
      <c r="AA150" s="425"/>
      <c r="AB150" s="425"/>
      <c r="AC150" s="425"/>
      <c r="AD150" s="425"/>
      <c r="AE150" s="425"/>
      <c r="AF150" s="425"/>
      <c r="AG150" s="425"/>
      <c r="AH150" s="425"/>
      <c r="AI150" s="425"/>
      <c r="AJ150" s="425"/>
      <c r="AK150" s="425"/>
      <c r="AL150" s="425"/>
      <c r="AM150" s="425"/>
      <c r="AN150" s="425"/>
      <c r="AO150" s="425"/>
      <c r="AP150" s="425"/>
      <c r="AQ150" s="425"/>
      <c r="AR150" s="425"/>
      <c r="AS150" s="425"/>
      <c r="AT150" s="425"/>
      <c r="AU150" s="425"/>
      <c r="AV150" s="425"/>
      <c r="AW150" s="425"/>
      <c r="AX150" s="425"/>
      <c r="AY150" s="48"/>
      <c r="AZ150" s="60"/>
      <c r="BB150" s="94" t="s">
        <v>9</v>
      </c>
      <c r="BC150" s="89">
        <f>SUM(BC147:BC149)</f>
        <v>113</v>
      </c>
      <c r="BD150" s="90">
        <f>SUM(BD147:BD149)</f>
        <v>1</v>
      </c>
    </row>
    <row r="151" spans="1:70" x14ac:dyDescent="0.35">
      <c r="A151" s="441"/>
      <c r="C151" s="426"/>
      <c r="D151" s="425"/>
      <c r="E151" s="425"/>
      <c r="F151" s="425"/>
      <c r="G151" s="425"/>
      <c r="H151" s="425"/>
      <c r="I151" s="425"/>
      <c r="J151" s="425"/>
      <c r="K151" s="425"/>
      <c r="L151" s="425"/>
      <c r="M151" s="425"/>
      <c r="N151" s="425"/>
      <c r="O151" s="425"/>
      <c r="P151" s="425"/>
      <c r="Q151" s="425"/>
      <c r="R151" s="425"/>
      <c r="S151" s="425"/>
      <c r="T151" s="425"/>
      <c r="U151" s="425"/>
      <c r="V151" s="425"/>
      <c r="W151" s="425"/>
      <c r="X151" s="425"/>
      <c r="Y151" s="425"/>
      <c r="Z151" s="425"/>
      <c r="AA151" s="425"/>
      <c r="AB151" s="425"/>
      <c r="AC151" s="425"/>
      <c r="AD151" s="425"/>
      <c r="AE151" s="425"/>
      <c r="AF151" s="425"/>
      <c r="AG151" s="425"/>
      <c r="AH151" s="425"/>
      <c r="AI151" s="425"/>
      <c r="AJ151" s="425"/>
      <c r="AK151" s="425"/>
      <c r="AL151" s="425"/>
      <c r="AM151" s="425"/>
      <c r="AN151" s="425"/>
      <c r="AO151" s="425"/>
      <c r="AP151" s="425"/>
      <c r="AQ151" s="425"/>
      <c r="AR151" s="425"/>
      <c r="AS151" s="425"/>
      <c r="AT151" s="425"/>
      <c r="AU151" s="425"/>
      <c r="AV151" s="425"/>
      <c r="AW151" s="425"/>
      <c r="AX151" s="425"/>
      <c r="AY151" s="48"/>
      <c r="AZ151" s="60"/>
    </row>
    <row r="152" spans="1:70" x14ac:dyDescent="0.35">
      <c r="A152" s="441"/>
      <c r="C152" s="426"/>
      <c r="D152" s="4"/>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29"/>
      <c r="AL152" s="429"/>
      <c r="AM152" s="429"/>
      <c r="AN152" s="429"/>
      <c r="AO152" s="429"/>
      <c r="AP152" s="429"/>
      <c r="AQ152" s="429"/>
      <c r="AR152" s="429"/>
      <c r="AS152" s="429"/>
      <c r="AT152" s="39"/>
      <c r="AU152" s="39"/>
      <c r="AV152" s="39"/>
      <c r="AW152" s="39"/>
      <c r="AX152" s="39"/>
      <c r="AY152" s="5"/>
      <c r="AZ152" s="60"/>
    </row>
    <row r="153" spans="1:70" x14ac:dyDescent="0.35">
      <c r="A153" s="425"/>
      <c r="C153" s="32"/>
      <c r="D153" s="4"/>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c r="AA153" s="429"/>
      <c r="AB153" s="429"/>
      <c r="AC153" s="429"/>
      <c r="AD153" s="429"/>
      <c r="AE153" s="429"/>
      <c r="AF153" s="429"/>
      <c r="AG153" s="429"/>
      <c r="AH153" s="429"/>
      <c r="AI153" s="429"/>
      <c r="AJ153" s="429"/>
      <c r="AK153" s="429"/>
      <c r="AL153" s="429"/>
      <c r="AM153" s="429"/>
      <c r="AN153" s="429"/>
      <c r="AO153" s="429"/>
      <c r="AP153" s="429"/>
      <c r="AQ153" s="429"/>
      <c r="AR153" s="429"/>
      <c r="AS153" s="429"/>
      <c r="AT153" s="39"/>
      <c r="AU153" s="39"/>
      <c r="AV153" s="39"/>
      <c r="AW153" s="39"/>
      <c r="AX153" s="39"/>
      <c r="AY153" s="5"/>
      <c r="AZ153" s="60"/>
      <c r="BA153" s="432"/>
      <c r="BB153" s="99"/>
      <c r="BC153" s="99"/>
      <c r="BD153" s="99"/>
      <c r="BE153" s="99"/>
      <c r="BF153" s="99"/>
      <c r="BG153" s="99"/>
      <c r="BH153" s="99"/>
      <c r="BI153" s="99"/>
      <c r="BJ153" s="99"/>
      <c r="BK153" s="99"/>
      <c r="BL153" s="99"/>
      <c r="BM153" s="99"/>
      <c r="BN153" s="99"/>
      <c r="BO153" s="99"/>
      <c r="BP153" s="99"/>
      <c r="BQ153" s="99"/>
      <c r="BR153" s="99"/>
    </row>
    <row r="154" spans="1:70" x14ac:dyDescent="0.35">
      <c r="A154" s="4"/>
      <c r="C154" s="6"/>
      <c r="D154" s="218"/>
      <c r="E154" s="429"/>
      <c r="F154" s="429"/>
      <c r="G154" s="429"/>
      <c r="H154" s="429"/>
      <c r="I154" s="429"/>
      <c r="J154" s="429"/>
      <c r="K154" s="429"/>
      <c r="L154" s="429"/>
      <c r="M154" s="429"/>
      <c r="N154" s="429"/>
      <c r="O154" s="429"/>
      <c r="P154" s="429"/>
      <c r="Q154" s="429"/>
      <c r="R154" s="429"/>
      <c r="S154" s="429"/>
      <c r="T154" s="429"/>
      <c r="U154" s="429"/>
      <c r="V154" s="429"/>
      <c r="W154" s="429"/>
      <c r="X154" s="429"/>
      <c r="Y154" s="429"/>
      <c r="Z154" s="429"/>
      <c r="AA154" s="429"/>
      <c r="AB154" s="429"/>
      <c r="AC154" s="429"/>
      <c r="AD154" s="429"/>
      <c r="AE154" s="429"/>
      <c r="AF154" s="429"/>
      <c r="AG154" s="429"/>
      <c r="AH154" s="429"/>
      <c r="AI154" s="429"/>
      <c r="AJ154" s="429"/>
      <c r="AK154" s="429"/>
      <c r="AL154" s="429"/>
      <c r="AM154" s="429"/>
      <c r="AN154" s="429"/>
      <c r="AO154" s="429"/>
      <c r="AP154" s="429"/>
      <c r="AQ154" s="429"/>
      <c r="AR154" s="429"/>
      <c r="AS154" s="429"/>
      <c r="AT154" s="39"/>
      <c r="AU154" s="39"/>
      <c r="AV154" s="39"/>
      <c r="AW154" s="39"/>
      <c r="AX154" s="39"/>
      <c r="AZ154" s="60"/>
    </row>
    <row r="155" spans="1:70" x14ac:dyDescent="0.35">
      <c r="A155" s="456"/>
      <c r="C155" s="426"/>
      <c r="D155" s="425"/>
      <c r="E155" s="425"/>
      <c r="F155" s="425"/>
      <c r="G155" s="425"/>
      <c r="H155" s="425"/>
      <c r="I155" s="425"/>
      <c r="J155" s="425"/>
      <c r="K155" s="425"/>
      <c r="L155" s="425"/>
      <c r="M155" s="425"/>
      <c r="N155" s="443"/>
      <c r="O155" s="425"/>
      <c r="P155" s="425"/>
      <c r="Q155" s="425"/>
      <c r="R155" s="425"/>
      <c r="S155" s="425"/>
      <c r="T155" s="425"/>
      <c r="U155" s="425"/>
      <c r="V155" s="425"/>
      <c r="W155" s="425"/>
      <c r="X155" s="425"/>
      <c r="Y155" s="425"/>
      <c r="Z155" s="425"/>
      <c r="AA155" s="425"/>
      <c r="AB155" s="425"/>
      <c r="AC155" s="444"/>
      <c r="AD155" s="444"/>
      <c r="AE155" s="445"/>
      <c r="AI155" s="425"/>
      <c r="AJ155" s="425"/>
      <c r="AK155" s="425"/>
      <c r="AL155" s="425"/>
      <c r="AM155" s="425"/>
      <c r="AN155" s="425"/>
      <c r="AO155" s="425"/>
      <c r="AP155" s="425"/>
      <c r="AQ155" s="425"/>
      <c r="AR155" s="425"/>
      <c r="AS155" s="425"/>
      <c r="AT155" s="425"/>
      <c r="AU155" s="4"/>
      <c r="AV155" s="4"/>
      <c r="AW155" s="4"/>
      <c r="AX155" s="4"/>
      <c r="AZ155" s="60"/>
    </row>
    <row r="156" spans="1:70" x14ac:dyDescent="0.35">
      <c r="A156" s="456"/>
      <c r="C156" s="425"/>
      <c r="D156" s="425"/>
      <c r="E156" s="425"/>
      <c r="F156" s="425"/>
      <c r="G156" s="425"/>
      <c r="H156" s="425"/>
      <c r="I156" s="425"/>
      <c r="J156" s="425"/>
      <c r="K156" s="425"/>
      <c r="L156" s="425"/>
      <c r="M156" s="425"/>
      <c r="N156" s="425"/>
      <c r="O156" s="425"/>
      <c r="P156" s="425"/>
      <c r="Q156" s="425"/>
      <c r="R156" s="425"/>
      <c r="S156" s="425"/>
      <c r="T156" s="425"/>
      <c r="U156" s="32"/>
      <c r="V156" s="425"/>
      <c r="W156" s="425"/>
      <c r="X156" s="425"/>
      <c r="Y156" s="425"/>
      <c r="Z156" s="425"/>
      <c r="AA156" s="425"/>
      <c r="AB156" s="425"/>
      <c r="AC156" s="444"/>
      <c r="AD156" s="444"/>
      <c r="AE156" s="445"/>
      <c r="AF156" s="425"/>
      <c r="AG156" s="425"/>
      <c r="AH156" s="425"/>
      <c r="AI156" s="425"/>
      <c r="AJ156" s="425"/>
      <c r="AK156" s="425"/>
      <c r="AL156" s="425"/>
      <c r="AM156" s="425"/>
      <c r="AN156" s="425"/>
      <c r="AO156" s="425"/>
      <c r="AP156" s="425"/>
      <c r="AQ156" s="425"/>
      <c r="AR156" s="425"/>
      <c r="AS156" s="425"/>
      <c r="AT156" s="425"/>
      <c r="AU156" s="425"/>
      <c r="AV156" s="425"/>
      <c r="AW156" s="425"/>
      <c r="AX156" s="425"/>
      <c r="AZ156" s="60"/>
    </row>
    <row r="157" spans="1:70" x14ac:dyDescent="0.35">
      <c r="A157" s="456"/>
      <c r="C157" s="32"/>
      <c r="D157" s="425"/>
      <c r="E157" s="425"/>
      <c r="F157" s="425"/>
      <c r="G157" s="425"/>
      <c r="H157" s="425"/>
      <c r="I157" s="425"/>
      <c r="J157" s="425"/>
      <c r="K157" s="425"/>
      <c r="L157" s="425"/>
      <c r="M157" s="425"/>
      <c r="N157" s="425"/>
      <c r="O157" s="425"/>
      <c r="P157" s="425"/>
      <c r="Q157" s="425"/>
      <c r="R157" s="425"/>
      <c r="S157" s="425"/>
      <c r="T157" s="425"/>
      <c r="U157" s="425"/>
      <c r="V157" s="32"/>
      <c r="W157" s="425"/>
      <c r="X157" s="425"/>
      <c r="Y157" s="446"/>
      <c r="Z157" s="447"/>
      <c r="AA157" s="425"/>
      <c r="AB157" s="425"/>
      <c r="AC157" s="444"/>
      <c r="AD157" s="444"/>
      <c r="AE157" s="445"/>
      <c r="AF157" s="425"/>
      <c r="AG157" s="425"/>
      <c r="AH157" s="425"/>
      <c r="AI157" s="425"/>
      <c r="AJ157" s="425"/>
      <c r="AK157" s="425"/>
      <c r="AL157" s="425"/>
      <c r="AM157" s="32"/>
      <c r="AN157" s="425"/>
      <c r="AO157" s="425"/>
      <c r="AP157" s="425"/>
      <c r="AQ157" s="425"/>
      <c r="AR157" s="425"/>
      <c r="AS157" s="425"/>
      <c r="AT157" s="425"/>
      <c r="AU157" s="425"/>
      <c r="AV157" s="425"/>
      <c r="AW157" s="425"/>
      <c r="AX157" s="32"/>
      <c r="AZ157" s="60"/>
      <c r="BB157" s="488" t="s">
        <v>698</v>
      </c>
      <c r="BC157" s="488"/>
      <c r="BD157" s="488"/>
      <c r="BE157" s="488"/>
      <c r="BF157" s="488"/>
      <c r="BG157" s="546"/>
      <c r="BH157" s="490"/>
      <c r="BI157" s="490"/>
      <c r="BJ157" s="490"/>
    </row>
    <row r="158" spans="1:70" x14ac:dyDescent="0.35">
      <c r="A158" s="456"/>
      <c r="C158" s="425"/>
      <c r="D158" s="425"/>
      <c r="E158" s="425"/>
      <c r="F158" s="425"/>
      <c r="G158" s="425"/>
      <c r="H158" s="425"/>
      <c r="I158" s="425"/>
      <c r="J158" s="425"/>
      <c r="K158" s="425"/>
      <c r="L158" s="425"/>
      <c r="M158" s="425"/>
      <c r="N158" s="425"/>
      <c r="O158" s="425"/>
      <c r="P158" s="425"/>
      <c r="Q158" s="425"/>
      <c r="R158" s="425"/>
      <c r="S158" s="425"/>
      <c r="T158" s="425"/>
      <c r="U158" s="425"/>
      <c r="V158" s="32"/>
      <c r="W158" s="425"/>
      <c r="X158" s="425"/>
      <c r="Y158" s="446"/>
      <c r="Z158" s="447"/>
      <c r="AA158" s="425"/>
      <c r="AB158" s="425"/>
      <c r="AC158" s="444"/>
      <c r="AD158" s="444"/>
      <c r="AE158" s="445"/>
      <c r="AF158" s="425"/>
      <c r="AG158" s="425"/>
      <c r="AH158" s="425"/>
      <c r="AI158" s="425"/>
      <c r="AJ158" s="425"/>
      <c r="AK158" s="425"/>
      <c r="AL158" s="425"/>
      <c r="AM158" s="32"/>
      <c r="AN158" s="425"/>
      <c r="AO158" s="425"/>
      <c r="AP158" s="425"/>
      <c r="AQ158" s="425"/>
      <c r="AR158" s="425"/>
      <c r="AS158" s="425"/>
      <c r="AT158" s="425"/>
      <c r="AU158" s="425"/>
      <c r="AV158" s="425"/>
      <c r="AW158" s="425"/>
      <c r="AX158" s="32"/>
      <c r="AZ158" s="60"/>
      <c r="BB158" s="490"/>
      <c r="BC158" s="490"/>
      <c r="BD158" s="490"/>
      <c r="BE158" s="490"/>
      <c r="BF158" s="490"/>
      <c r="BG158" s="490"/>
      <c r="BH158" s="490"/>
      <c r="BI158" s="490"/>
      <c r="BJ158" s="490"/>
    </row>
    <row r="159" spans="1:70" x14ac:dyDescent="0.35">
      <c r="A159" s="451"/>
      <c r="C159" s="441"/>
      <c r="D159" s="425"/>
      <c r="E159" s="425"/>
      <c r="F159" s="425"/>
      <c r="G159" s="425"/>
      <c r="H159" s="425"/>
      <c r="I159" s="425"/>
      <c r="J159" s="425"/>
      <c r="K159" s="425"/>
      <c r="L159" s="425"/>
      <c r="M159" s="425"/>
      <c r="N159" s="425"/>
      <c r="O159" s="425"/>
      <c r="P159" s="425"/>
      <c r="Q159" s="425"/>
      <c r="R159" s="425"/>
      <c r="S159" s="425"/>
      <c r="T159" s="425"/>
      <c r="U159" s="425"/>
      <c r="V159" s="425"/>
      <c r="W159" s="425"/>
      <c r="X159" s="425"/>
      <c r="Y159" s="425"/>
      <c r="Z159" s="425"/>
      <c r="AA159" s="448"/>
      <c r="AB159" s="425"/>
      <c r="AC159" s="48"/>
      <c r="AD159" s="425"/>
      <c r="AE159" s="425"/>
      <c r="AF159" s="425"/>
      <c r="AG159" s="425"/>
      <c r="AH159" s="425"/>
      <c r="AI159" s="425"/>
      <c r="AJ159" s="425"/>
      <c r="AK159" s="425"/>
      <c r="AL159" s="425"/>
      <c r="AM159" s="425"/>
      <c r="AN159" s="425"/>
      <c r="AO159" s="425"/>
      <c r="AP159" s="425"/>
      <c r="AQ159" s="425"/>
      <c r="AR159" s="425"/>
      <c r="AS159" s="439"/>
      <c r="AT159" s="439"/>
      <c r="AU159" s="439"/>
      <c r="AV159" s="440"/>
      <c r="AW159" s="439"/>
      <c r="AX159" s="439"/>
      <c r="AZ159" s="60"/>
      <c r="BB159" s="490"/>
      <c r="BC159" s="490"/>
      <c r="BD159" s="490"/>
      <c r="BE159" s="490"/>
      <c r="BF159" s="490"/>
      <c r="BG159" s="490"/>
      <c r="BH159" s="490"/>
      <c r="BI159" s="490"/>
      <c r="BJ159" s="490"/>
    </row>
    <row r="160" spans="1:70" x14ac:dyDescent="0.35">
      <c r="A160" s="425"/>
      <c r="C160" s="441"/>
      <c r="D160" s="425"/>
      <c r="E160" s="425"/>
      <c r="F160" s="425"/>
      <c r="G160" s="425"/>
      <c r="H160" s="425"/>
      <c r="I160" s="425"/>
      <c r="J160" s="425"/>
      <c r="K160" s="425"/>
      <c r="L160" s="425"/>
      <c r="M160" s="425"/>
      <c r="N160" s="425"/>
      <c r="O160" s="425"/>
      <c r="P160" s="425"/>
      <c r="Q160" s="425"/>
      <c r="R160" s="425"/>
      <c r="S160" s="425"/>
      <c r="T160" s="425"/>
      <c r="U160" s="425"/>
      <c r="V160" s="425"/>
      <c r="W160" s="425"/>
      <c r="X160" s="425"/>
      <c r="Y160" s="425"/>
      <c r="Z160" s="425"/>
      <c r="AA160" s="448"/>
      <c r="AB160" s="425"/>
      <c r="AC160" s="48"/>
      <c r="AD160" s="425"/>
      <c r="AE160" s="425"/>
      <c r="AF160" s="425"/>
      <c r="AG160" s="425"/>
      <c r="AH160" s="425"/>
      <c r="AI160" s="425"/>
      <c r="AJ160" s="425"/>
      <c r="AK160" s="425"/>
      <c r="AL160" s="425"/>
      <c r="AM160" s="425"/>
      <c r="AN160" s="425"/>
      <c r="AO160" s="425"/>
      <c r="AP160" s="425"/>
      <c r="AQ160" s="425"/>
      <c r="AR160" s="425"/>
      <c r="AS160" s="439"/>
      <c r="AT160" s="439"/>
      <c r="AU160" s="439"/>
      <c r="AV160" s="440"/>
      <c r="AW160" s="439"/>
      <c r="AX160" s="439"/>
      <c r="AZ160" s="60"/>
      <c r="BB160" s="187" t="s">
        <v>710</v>
      </c>
      <c r="BC160" s="490"/>
      <c r="BD160" s="490"/>
      <c r="BE160" s="490"/>
      <c r="BF160" s="490"/>
      <c r="BG160" s="490"/>
      <c r="BH160" s="490"/>
      <c r="BI160" s="490"/>
      <c r="BJ160" s="490"/>
    </row>
    <row r="161" spans="1:62" x14ac:dyDescent="0.35">
      <c r="A161" s="425"/>
      <c r="C161" s="441"/>
      <c r="D161" s="425"/>
      <c r="E161" s="425"/>
      <c r="F161" s="425"/>
      <c r="G161" s="425"/>
      <c r="H161" s="425"/>
      <c r="I161" s="425"/>
      <c r="J161" s="425"/>
      <c r="K161" s="425"/>
      <c r="L161" s="425"/>
      <c r="M161" s="425"/>
      <c r="N161" s="425"/>
      <c r="O161" s="425"/>
      <c r="P161" s="425"/>
      <c r="Q161" s="449"/>
      <c r="R161" s="425"/>
      <c r="S161" s="425"/>
      <c r="T161" s="425"/>
      <c r="U161" s="425"/>
      <c r="V161" s="425"/>
      <c r="W161" s="425"/>
      <c r="X161" s="425"/>
      <c r="Y161" s="425"/>
      <c r="Z161" s="425"/>
      <c r="AA161" s="425"/>
      <c r="AB161" s="425"/>
      <c r="AC161" s="436"/>
      <c r="AD161" s="425"/>
      <c r="AE161" s="425"/>
      <c r="AF161" s="425"/>
      <c r="AG161" s="425"/>
      <c r="AH161" s="425"/>
      <c r="AI161" s="425"/>
      <c r="AJ161" s="448"/>
      <c r="AK161" s="449"/>
      <c r="AL161" s="425"/>
      <c r="AM161" s="425"/>
      <c r="AN161" s="425"/>
      <c r="AO161" s="425"/>
      <c r="AP161" s="425"/>
      <c r="AQ161" s="425"/>
      <c r="AR161" s="425"/>
      <c r="AS161" s="425"/>
      <c r="AT161" s="48"/>
      <c r="AU161" s="48"/>
      <c r="AV161" s="48"/>
      <c r="AW161" s="48"/>
      <c r="AX161" s="48"/>
      <c r="AZ161" s="60"/>
      <c r="BB161" s="489"/>
      <c r="BC161" s="490"/>
      <c r="BD161" s="490"/>
      <c r="BE161" s="490"/>
      <c r="BF161" s="490"/>
      <c r="BG161" s="490"/>
      <c r="BH161" s="490"/>
      <c r="BI161" s="490"/>
      <c r="BJ161" s="490"/>
    </row>
    <row r="162" spans="1:62" x14ac:dyDescent="0.35">
      <c r="A162" s="425"/>
      <c r="C162" s="32"/>
      <c r="D162" s="425"/>
      <c r="E162" s="425"/>
      <c r="F162" s="425"/>
      <c r="G162" s="425"/>
      <c r="H162" s="425"/>
      <c r="I162" s="425"/>
      <c r="J162" s="425"/>
      <c r="K162" s="425"/>
      <c r="L162" s="425"/>
      <c r="M162" s="425"/>
      <c r="N162" s="425"/>
      <c r="O162" s="425"/>
      <c r="P162" s="425"/>
      <c r="Q162" s="425"/>
      <c r="R162" s="425"/>
      <c r="S162" s="425"/>
      <c r="T162" s="425"/>
      <c r="U162" s="425"/>
      <c r="V162" s="425"/>
      <c r="W162" s="425"/>
      <c r="X162" s="425"/>
      <c r="Y162" s="425"/>
      <c r="Z162" s="425"/>
      <c r="AA162" s="448"/>
      <c r="AB162" s="425"/>
      <c r="AC162" s="48"/>
      <c r="AD162" s="425"/>
      <c r="AE162" s="425"/>
      <c r="AF162" s="425"/>
      <c r="AG162" s="425"/>
      <c r="AH162" s="425"/>
      <c r="AI162" s="425"/>
      <c r="AJ162" s="425"/>
      <c r="AK162" s="425"/>
      <c r="AL162" s="425"/>
      <c r="AM162" s="425"/>
      <c r="AN162" s="425"/>
      <c r="AO162" s="425"/>
      <c r="AP162" s="425"/>
      <c r="AQ162" s="425"/>
      <c r="AR162" s="425"/>
      <c r="AS162" s="425"/>
      <c r="AT162" s="439"/>
      <c r="AU162" s="439"/>
      <c r="AV162" s="440"/>
      <c r="AW162" s="439"/>
      <c r="AX162" s="439"/>
      <c r="AZ162" s="60"/>
      <c r="BB162" s="187" t="s">
        <v>677</v>
      </c>
      <c r="BC162" s="490"/>
      <c r="BD162" s="490"/>
      <c r="BE162" s="490"/>
      <c r="BF162" s="490"/>
      <c r="BG162" s="490"/>
      <c r="BH162" s="490"/>
      <c r="BI162" s="490"/>
      <c r="BJ162" s="490"/>
    </row>
    <row r="163" spans="1:62" x14ac:dyDescent="0.35">
      <c r="A163" s="425"/>
      <c r="B163" s="32"/>
      <c r="C163" s="425"/>
      <c r="D163" s="425"/>
      <c r="E163" s="425"/>
      <c r="F163" s="425"/>
      <c r="G163" s="425"/>
      <c r="H163" s="425"/>
      <c r="I163" s="425"/>
      <c r="J163" s="425"/>
      <c r="K163" s="425"/>
      <c r="L163" s="425"/>
      <c r="M163" s="425"/>
      <c r="N163" s="425"/>
      <c r="O163" s="425"/>
      <c r="P163" s="425"/>
      <c r="Q163" s="425"/>
      <c r="R163" s="425"/>
      <c r="S163" s="425"/>
      <c r="T163" s="425"/>
      <c r="U163" s="425"/>
      <c r="V163" s="425"/>
      <c r="W163" s="425"/>
      <c r="X163" s="436"/>
      <c r="Y163" s="425"/>
      <c r="Z163" s="425"/>
      <c r="AA163" s="448"/>
      <c r="AB163" s="449"/>
      <c r="AC163" s="425"/>
      <c r="AD163" s="425"/>
      <c r="AE163" s="425"/>
      <c r="AF163" s="425"/>
      <c r="AG163" s="425"/>
      <c r="AH163" s="436"/>
      <c r="AI163" s="425"/>
      <c r="AJ163" s="425"/>
      <c r="AK163" s="448"/>
      <c r="AL163" s="449"/>
      <c r="AM163" s="425"/>
      <c r="AN163" s="425"/>
      <c r="AO163" s="425"/>
      <c r="AP163" s="425"/>
      <c r="AQ163" s="425"/>
      <c r="AR163" s="425"/>
      <c r="AS163" s="425"/>
      <c r="AT163" s="425"/>
      <c r="AU163" s="48"/>
      <c r="AV163" s="48"/>
      <c r="AW163" s="48"/>
      <c r="AX163" s="48"/>
      <c r="AZ163" s="60"/>
      <c r="BB163" s="187" t="s">
        <v>678</v>
      </c>
      <c r="BC163" s="490"/>
      <c r="BD163" s="490"/>
      <c r="BE163" s="490"/>
      <c r="BF163" s="490"/>
      <c r="BG163" s="490"/>
      <c r="BH163" s="490"/>
      <c r="BI163" s="490"/>
      <c r="BJ163" s="490"/>
    </row>
    <row r="164" spans="1:62" x14ac:dyDescent="0.35">
      <c r="AZ164" s="60"/>
      <c r="BB164" s="489" t="s">
        <v>679</v>
      </c>
      <c r="BC164" s="490"/>
      <c r="BD164" s="490"/>
      <c r="BE164" s="490"/>
      <c r="BF164" s="490"/>
      <c r="BG164" s="490"/>
      <c r="BH164" s="490"/>
      <c r="BI164" s="490"/>
      <c r="BJ164" s="490"/>
    </row>
    <row r="165" spans="1:62" x14ac:dyDescent="0.35">
      <c r="AZ165" s="60"/>
      <c r="BB165" s="187" t="s">
        <v>680</v>
      </c>
      <c r="BC165" s="490"/>
      <c r="BD165" s="490"/>
      <c r="BE165" s="490"/>
      <c r="BF165" s="490"/>
      <c r="BG165" s="490"/>
      <c r="BH165" s="490"/>
      <c r="BI165" s="490"/>
      <c r="BJ165" s="490"/>
    </row>
    <row r="166" spans="1:62" x14ac:dyDescent="0.35">
      <c r="AZ166" s="60"/>
      <c r="BB166" s="187"/>
      <c r="BC166" s="490"/>
      <c r="BD166" s="490"/>
      <c r="BE166" s="490"/>
      <c r="BF166" s="490"/>
      <c r="BG166" s="490"/>
      <c r="BH166" s="490"/>
      <c r="BI166" s="490"/>
      <c r="BJ166" s="490"/>
    </row>
    <row r="167" spans="1:62" x14ac:dyDescent="0.35">
      <c r="AZ167" s="60"/>
      <c r="BB167" s="490"/>
      <c r="BC167" s="490"/>
      <c r="BD167" s="490"/>
      <c r="BE167" s="490"/>
      <c r="BF167" s="490"/>
      <c r="BG167" s="490"/>
      <c r="BH167" s="490"/>
      <c r="BI167" s="490"/>
      <c r="BJ167" s="490"/>
    </row>
    <row r="168" spans="1:62" x14ac:dyDescent="0.35">
      <c r="AZ168" s="60"/>
      <c r="BB168" s="490"/>
      <c r="BC168" s="490"/>
      <c r="BD168" s="490"/>
      <c r="BE168" s="490"/>
      <c r="BF168" s="490"/>
      <c r="BG168" s="490"/>
      <c r="BH168" s="490"/>
      <c r="BI168" s="490"/>
      <c r="BJ168" s="490"/>
    </row>
    <row r="169" spans="1:62" x14ac:dyDescent="0.35">
      <c r="AZ169" s="60"/>
      <c r="BB169" s="530" t="s">
        <v>731</v>
      </c>
      <c r="BC169" s="531"/>
      <c r="BD169" s="531"/>
      <c r="BE169" s="531"/>
      <c r="BF169" s="531"/>
      <c r="BG169" s="547"/>
      <c r="BH169" s="547"/>
      <c r="BI169" s="490"/>
      <c r="BJ169" s="490"/>
    </row>
    <row r="170" spans="1:62" ht="16" thickBot="1" x14ac:dyDescent="0.4">
      <c r="AZ170" s="60"/>
      <c r="BB170" s="187" t="s">
        <v>732</v>
      </c>
      <c r="BC170" s="490"/>
      <c r="BD170" s="490"/>
      <c r="BE170" s="490"/>
      <c r="BF170" s="490"/>
      <c r="BG170" s="490"/>
      <c r="BH170" s="490"/>
      <c r="BI170" s="490"/>
      <c r="BJ170" s="490"/>
    </row>
    <row r="171" spans="1:62" ht="16.5" x14ac:dyDescent="0.35">
      <c r="AZ171" s="60"/>
      <c r="BB171" s="570" t="s">
        <v>308</v>
      </c>
      <c r="BC171" s="571"/>
      <c r="BD171" s="458" t="s">
        <v>701</v>
      </c>
      <c r="BE171" s="458" t="s">
        <v>702</v>
      </c>
      <c r="BF171" s="459" t="s">
        <v>703</v>
      </c>
      <c r="BG171" s="490"/>
      <c r="BH171" s="490"/>
      <c r="BI171" s="490"/>
      <c r="BJ171" s="490"/>
    </row>
    <row r="172" spans="1:62" x14ac:dyDescent="0.35">
      <c r="AZ172" s="60"/>
      <c r="BB172" s="491" t="s">
        <v>687</v>
      </c>
      <c r="BC172" s="492"/>
      <c r="BD172" s="493">
        <v>450</v>
      </c>
      <c r="BE172" s="195">
        <v>460</v>
      </c>
      <c r="BF172" s="465">
        <v>460</v>
      </c>
      <c r="BG172" s="490"/>
      <c r="BH172" s="490"/>
      <c r="BI172" s="490"/>
      <c r="BJ172" s="490"/>
    </row>
    <row r="173" spans="1:62" x14ac:dyDescent="0.35">
      <c r="AZ173" s="60"/>
      <c r="BB173" s="494" t="s">
        <v>684</v>
      </c>
      <c r="BC173" s="492"/>
      <c r="BD173" s="493">
        <v>50</v>
      </c>
      <c r="BE173" s="493">
        <v>60</v>
      </c>
      <c r="BF173" s="495">
        <v>50</v>
      </c>
      <c r="BG173" s="490"/>
      <c r="BH173" s="490"/>
      <c r="BI173" s="490"/>
      <c r="BJ173" s="490"/>
    </row>
    <row r="174" spans="1:62" x14ac:dyDescent="0.35">
      <c r="AZ174" s="60"/>
      <c r="BB174" s="494" t="s">
        <v>688</v>
      </c>
      <c r="BC174" s="492"/>
      <c r="BD174" s="493">
        <v>15</v>
      </c>
      <c r="BE174" s="493">
        <v>20</v>
      </c>
      <c r="BF174" s="495">
        <v>20</v>
      </c>
      <c r="BG174" s="490"/>
      <c r="BH174" s="490"/>
      <c r="BI174" s="490"/>
      <c r="BJ174" s="490"/>
    </row>
    <row r="175" spans="1:62" x14ac:dyDescent="0.35">
      <c r="AZ175" s="60"/>
      <c r="BB175" s="494" t="s">
        <v>689</v>
      </c>
      <c r="BC175" s="492"/>
      <c r="BD175" s="493">
        <v>20</v>
      </c>
      <c r="BE175" s="493">
        <v>20</v>
      </c>
      <c r="BF175" s="495">
        <v>20</v>
      </c>
      <c r="BG175" s="490"/>
      <c r="BH175" s="490"/>
      <c r="BI175" s="490"/>
      <c r="BJ175" s="490"/>
    </row>
    <row r="176" spans="1:62" x14ac:dyDescent="0.35">
      <c r="AZ176" s="60"/>
      <c r="BB176" s="494" t="s">
        <v>690</v>
      </c>
      <c r="BC176" s="492"/>
      <c r="BD176" s="493">
        <v>50</v>
      </c>
      <c r="BE176" s="493">
        <v>50</v>
      </c>
      <c r="BF176" s="495">
        <v>50</v>
      </c>
      <c r="BG176" s="490"/>
      <c r="BH176" s="490"/>
      <c r="BI176" s="490"/>
      <c r="BJ176" s="490"/>
    </row>
    <row r="177" spans="52:62" x14ac:dyDescent="0.35">
      <c r="AZ177" s="60"/>
      <c r="BB177" s="494" t="s">
        <v>691</v>
      </c>
      <c r="BC177" s="492"/>
      <c r="BD177" s="493">
        <v>80</v>
      </c>
      <c r="BE177" s="493">
        <v>90</v>
      </c>
      <c r="BF177" s="495">
        <v>90</v>
      </c>
      <c r="BG177" s="490"/>
      <c r="BH177" s="490"/>
      <c r="BI177" s="490"/>
      <c r="BJ177" s="490"/>
    </row>
    <row r="178" spans="52:62" x14ac:dyDescent="0.35">
      <c r="AZ178" s="60"/>
      <c r="BB178" s="494" t="s">
        <v>692</v>
      </c>
      <c r="BC178" s="492"/>
      <c r="BD178" s="493">
        <v>100</v>
      </c>
      <c r="BE178" s="493">
        <v>100</v>
      </c>
      <c r="BF178" s="495">
        <v>120</v>
      </c>
      <c r="BG178" s="490"/>
      <c r="BH178" s="490"/>
      <c r="BI178" s="490"/>
      <c r="BJ178" s="490"/>
    </row>
    <row r="179" spans="52:62" x14ac:dyDescent="0.35">
      <c r="AZ179" s="60"/>
      <c r="BB179" s="494" t="s">
        <v>693</v>
      </c>
      <c r="BC179" s="492"/>
      <c r="BD179" s="493">
        <v>30</v>
      </c>
      <c r="BE179" s="493">
        <v>25</v>
      </c>
      <c r="BF179" s="495">
        <v>25</v>
      </c>
      <c r="BG179" s="490"/>
      <c r="BH179" s="490"/>
      <c r="BI179" s="490"/>
      <c r="BJ179" s="490"/>
    </row>
    <row r="180" spans="52:62" x14ac:dyDescent="0.35">
      <c r="AZ180" s="60"/>
      <c r="BB180" s="494" t="s">
        <v>685</v>
      </c>
      <c r="BC180" s="492"/>
      <c r="BD180" s="493">
        <v>70</v>
      </c>
      <c r="BE180" s="493">
        <v>70</v>
      </c>
      <c r="BF180" s="495">
        <v>80</v>
      </c>
      <c r="BG180" s="490"/>
      <c r="BH180" s="490"/>
      <c r="BI180" s="490"/>
      <c r="BJ180" s="490"/>
    </row>
    <row r="181" spans="52:62" ht="16" thickBot="1" x14ac:dyDescent="0.4">
      <c r="AZ181" s="60"/>
      <c r="BB181" s="496" t="s">
        <v>428</v>
      </c>
      <c r="BC181" s="497"/>
      <c r="BD181" s="498">
        <v>280</v>
      </c>
      <c r="BE181" s="498">
        <v>400</v>
      </c>
      <c r="BF181" s="499">
        <v>380</v>
      </c>
      <c r="BG181" s="490"/>
      <c r="BH181" s="490"/>
      <c r="BI181" s="490"/>
      <c r="BJ181" s="490"/>
    </row>
    <row r="182" spans="52:62" ht="16" thickBot="1" x14ac:dyDescent="0.4">
      <c r="AZ182" s="60"/>
      <c r="BB182" s="500"/>
      <c r="BC182" s="501" t="s">
        <v>865</v>
      </c>
      <c r="BD182" s="502">
        <v>1145</v>
      </c>
      <c r="BE182" s="502">
        <v>1295</v>
      </c>
      <c r="BF182" s="503">
        <v>1295</v>
      </c>
      <c r="BG182" s="490"/>
      <c r="BH182" s="490"/>
      <c r="BI182" s="490"/>
      <c r="BJ182" s="490"/>
    </row>
    <row r="183" spans="52:62" x14ac:dyDescent="0.35">
      <c r="AZ183" s="60"/>
      <c r="BB183" s="490"/>
      <c r="BC183" s="490"/>
      <c r="BD183" s="490"/>
      <c r="BE183" s="490"/>
      <c r="BF183" s="490"/>
      <c r="BG183" s="490"/>
      <c r="BH183" s="490"/>
      <c r="BI183" s="490"/>
      <c r="BJ183" s="490"/>
    </row>
    <row r="184" spans="52:62" x14ac:dyDescent="0.35">
      <c r="AZ184" s="60"/>
      <c r="BB184" s="490"/>
      <c r="BC184" s="490"/>
      <c r="BD184" s="490"/>
      <c r="BE184" s="490"/>
      <c r="BF184" s="490"/>
      <c r="BG184" s="490"/>
      <c r="BH184" s="490"/>
      <c r="BI184" s="490"/>
      <c r="BJ184" s="490"/>
    </row>
    <row r="185" spans="52:62" x14ac:dyDescent="0.35">
      <c r="AZ185" s="60"/>
      <c r="BB185" s="530" t="s">
        <v>747</v>
      </c>
      <c r="BC185" s="531"/>
      <c r="BD185" s="531"/>
      <c r="BE185" s="531"/>
      <c r="BF185" s="531"/>
      <c r="BG185" s="547"/>
      <c r="BH185" s="547"/>
      <c r="BI185" s="490"/>
      <c r="BJ185" s="490"/>
    </row>
    <row r="186" spans="52:62" ht="16" thickBot="1" x14ac:dyDescent="0.4">
      <c r="AZ186" s="60"/>
      <c r="BB186" s="187" t="s">
        <v>733</v>
      </c>
      <c r="BC186" s="490"/>
      <c r="BD186" s="490"/>
      <c r="BE186" s="490"/>
      <c r="BF186" s="490"/>
      <c r="BG186" s="490"/>
      <c r="BH186" s="490"/>
      <c r="BI186" s="490"/>
      <c r="BJ186" s="490"/>
    </row>
    <row r="187" spans="52:62" ht="29" x14ac:dyDescent="0.35">
      <c r="AZ187" s="60"/>
      <c r="BB187" s="504" t="s">
        <v>308</v>
      </c>
      <c r="BC187" s="458" t="s">
        <v>704</v>
      </c>
      <c r="BD187" s="458" t="s">
        <v>705</v>
      </c>
      <c r="BE187" s="459" t="s">
        <v>706</v>
      </c>
      <c r="BF187" s="490"/>
      <c r="BG187" s="490"/>
      <c r="BH187" s="490"/>
      <c r="BI187" s="490"/>
      <c r="BJ187" s="490"/>
    </row>
    <row r="188" spans="52:62" ht="29" x14ac:dyDescent="0.35">
      <c r="AZ188" s="60"/>
      <c r="BB188" s="505" t="s">
        <v>694</v>
      </c>
      <c r="BC188" s="195">
        <v>1200</v>
      </c>
      <c r="BD188" s="506">
        <v>1000</v>
      </c>
      <c r="BE188" s="465">
        <v>1477</v>
      </c>
      <c r="BF188" s="490"/>
      <c r="BG188" s="490"/>
      <c r="BH188" s="490"/>
      <c r="BI188" s="490"/>
      <c r="BJ188" s="490"/>
    </row>
    <row r="189" spans="52:62" ht="43.5" x14ac:dyDescent="0.35">
      <c r="AZ189" s="60"/>
      <c r="BB189" s="507" t="s">
        <v>695</v>
      </c>
      <c r="BC189" s="195">
        <v>170</v>
      </c>
      <c r="BD189" s="506">
        <v>170</v>
      </c>
      <c r="BE189" s="508">
        <v>170</v>
      </c>
      <c r="BF189" s="490"/>
      <c r="BG189" s="490"/>
      <c r="BH189" s="490"/>
      <c r="BI189" s="490"/>
      <c r="BJ189" s="490"/>
    </row>
    <row r="190" spans="52:62" ht="29.5" thickBot="1" x14ac:dyDescent="0.4">
      <c r="AZ190" s="60"/>
      <c r="BB190" s="507" t="s">
        <v>696</v>
      </c>
      <c r="BC190" s="506">
        <v>100</v>
      </c>
      <c r="BD190" s="506">
        <v>80</v>
      </c>
      <c r="BE190" s="508">
        <v>150</v>
      </c>
      <c r="BF190" s="490"/>
      <c r="BG190" s="490"/>
      <c r="BH190" s="490"/>
      <c r="BI190" s="490"/>
      <c r="BJ190" s="490"/>
    </row>
    <row r="191" spans="52:62" ht="16" thickBot="1" x14ac:dyDescent="0.4">
      <c r="AZ191" s="60"/>
      <c r="BB191" s="509" t="s">
        <v>9</v>
      </c>
      <c r="BC191" s="510">
        <v>1470</v>
      </c>
      <c r="BD191" s="510">
        <v>1250</v>
      </c>
      <c r="BE191" s="503">
        <v>1797</v>
      </c>
      <c r="BF191" s="490"/>
      <c r="BG191" s="490"/>
      <c r="BH191" s="490"/>
      <c r="BI191" s="490"/>
      <c r="BJ191" s="490"/>
    </row>
    <row r="192" spans="52:62" x14ac:dyDescent="0.35">
      <c r="AZ192" s="60"/>
      <c r="BB192" s="490"/>
      <c r="BC192" s="490"/>
      <c r="BD192" s="490"/>
      <c r="BE192" s="490"/>
      <c r="BF192" s="490"/>
      <c r="BG192" s="490"/>
      <c r="BH192" s="490"/>
      <c r="BI192" s="490"/>
      <c r="BJ192" s="490"/>
    </row>
    <row r="193" spans="52:62" x14ac:dyDescent="0.35">
      <c r="AZ193" s="60"/>
      <c r="BB193" s="490"/>
      <c r="BC193" s="490"/>
      <c r="BD193" s="490"/>
      <c r="BE193" s="490"/>
      <c r="BF193" s="490"/>
      <c r="BG193" s="490"/>
      <c r="BH193" s="490"/>
      <c r="BI193" s="490"/>
      <c r="BJ193" s="490"/>
    </row>
    <row r="194" spans="52:62" x14ac:dyDescent="0.35">
      <c r="AZ194" s="60"/>
      <c r="BB194" s="531" t="s">
        <v>734</v>
      </c>
      <c r="BC194" s="531"/>
      <c r="BD194" s="531"/>
      <c r="BE194" s="531"/>
      <c r="BF194" s="547"/>
      <c r="BG194" s="490"/>
      <c r="BH194" s="490"/>
      <c r="BI194" s="490"/>
      <c r="BJ194" s="490"/>
    </row>
    <row r="195" spans="52:62" ht="16" thickBot="1" x14ac:dyDescent="0.4">
      <c r="AZ195" s="60"/>
      <c r="BB195" s="490" t="s">
        <v>735</v>
      </c>
      <c r="BC195" s="490"/>
      <c r="BD195" s="490"/>
      <c r="BE195" s="490"/>
      <c r="BF195" s="490"/>
      <c r="BG195" s="490"/>
      <c r="BH195" s="490"/>
      <c r="BI195" s="490"/>
      <c r="BJ195" s="490"/>
    </row>
    <row r="196" spans="52:62" x14ac:dyDescent="0.35">
      <c r="AZ196" s="60"/>
      <c r="BB196" s="572" t="s">
        <v>308</v>
      </c>
      <c r="BC196" s="458" t="s">
        <v>707</v>
      </c>
      <c r="BD196" s="458" t="s">
        <v>708</v>
      </c>
      <c r="BE196" s="459" t="s">
        <v>709</v>
      </c>
      <c r="BF196" s="490"/>
      <c r="BG196" s="490"/>
      <c r="BH196" s="490"/>
      <c r="BI196" s="490"/>
      <c r="BJ196" s="490"/>
    </row>
    <row r="197" spans="52:62" ht="16" thickBot="1" x14ac:dyDescent="0.4">
      <c r="AZ197" s="60"/>
      <c r="BB197" s="573"/>
      <c r="BC197" s="511">
        <v>325</v>
      </c>
      <c r="BD197" s="512">
        <v>-45</v>
      </c>
      <c r="BE197" s="513">
        <v>502</v>
      </c>
      <c r="BF197" s="490"/>
      <c r="BG197" s="490"/>
      <c r="BH197" s="490"/>
      <c r="BI197" s="490"/>
      <c r="BJ197" s="490"/>
    </row>
    <row r="198" spans="52:62" x14ac:dyDescent="0.35">
      <c r="AZ198" s="60"/>
      <c r="BB198" s="5"/>
      <c r="BC198" s="490"/>
      <c r="BD198" s="490"/>
      <c r="BE198" s="490"/>
      <c r="BF198" s="490"/>
      <c r="BG198" s="490"/>
      <c r="BH198" s="490"/>
      <c r="BI198" s="490"/>
      <c r="BJ198" s="490"/>
    </row>
    <row r="199" spans="52:62" x14ac:dyDescent="0.35">
      <c r="AZ199" s="60"/>
      <c r="BB199" s="490"/>
      <c r="BC199" s="490"/>
      <c r="BD199" s="490"/>
      <c r="BE199" s="490"/>
      <c r="BF199" s="490"/>
      <c r="BG199" s="490"/>
      <c r="BH199" s="490"/>
      <c r="BI199" s="490"/>
      <c r="BJ199" s="490"/>
    </row>
    <row r="200" spans="52:62" x14ac:dyDescent="0.35">
      <c r="AZ200" s="60"/>
      <c r="BB200" s="490"/>
      <c r="BC200" s="490"/>
      <c r="BD200" s="490"/>
      <c r="BE200" s="490"/>
      <c r="BF200" s="490"/>
      <c r="BG200" s="490"/>
      <c r="BH200" s="490"/>
      <c r="BI200" s="490"/>
      <c r="BJ200" s="490"/>
    </row>
    <row r="201" spans="52:62" x14ac:dyDescent="0.35">
      <c r="AZ201" s="60"/>
      <c r="BB201" s="528" t="s">
        <v>748</v>
      </c>
      <c r="BC201" s="529"/>
      <c r="BD201" s="528"/>
      <c r="BE201" s="528"/>
      <c r="BF201" s="528"/>
    </row>
    <row r="202" spans="52:62" x14ac:dyDescent="0.35">
      <c r="AZ202" s="60"/>
      <c r="BB202" s="417" t="s">
        <v>653</v>
      </c>
    </row>
    <row r="203" spans="52:62" x14ac:dyDescent="0.35">
      <c r="AZ203" s="60"/>
      <c r="BB203" s="418" t="s">
        <v>654</v>
      </c>
    </row>
    <row r="204" spans="52:62" x14ac:dyDescent="0.35">
      <c r="AZ204" s="60"/>
      <c r="BB204" s="419" t="s">
        <v>655</v>
      </c>
    </row>
    <row r="205" spans="52:62" ht="16" thickBot="1" x14ac:dyDescent="0.4">
      <c r="AZ205" s="60"/>
      <c r="BB205" t="s">
        <v>749</v>
      </c>
    </row>
    <row r="206" spans="52:62" x14ac:dyDescent="0.35">
      <c r="AZ206" s="60"/>
      <c r="BB206" s="70" t="s">
        <v>2</v>
      </c>
      <c r="BC206" s="560" t="s">
        <v>656</v>
      </c>
      <c r="BD206" s="560"/>
      <c r="BE206" s="560"/>
      <c r="BF206" s="83" t="s">
        <v>3</v>
      </c>
    </row>
    <row r="207" spans="52:62" x14ac:dyDescent="0.35">
      <c r="AZ207" s="60"/>
      <c r="BB207" s="116">
        <v>1</v>
      </c>
      <c r="BC207" s="568" t="s">
        <v>861</v>
      </c>
      <c r="BD207" s="568"/>
      <c r="BE207" s="568"/>
      <c r="BF207" s="80" t="s">
        <v>867</v>
      </c>
    </row>
    <row r="208" spans="52:62" x14ac:dyDescent="0.35">
      <c r="AZ208" s="60"/>
      <c r="BB208" s="116">
        <v>2</v>
      </c>
      <c r="BC208" s="568" t="s">
        <v>862</v>
      </c>
      <c r="BD208" s="568"/>
      <c r="BE208" s="568"/>
      <c r="BF208" s="79" t="s">
        <v>4</v>
      </c>
    </row>
    <row r="209" spans="52:60" x14ac:dyDescent="0.35">
      <c r="AZ209" s="60"/>
      <c r="BB209" s="116">
        <v>3</v>
      </c>
      <c r="BC209" s="568" t="s">
        <v>305</v>
      </c>
      <c r="BD209" s="568"/>
      <c r="BE209" s="568"/>
      <c r="BF209" s="80" t="s">
        <v>867</v>
      </c>
    </row>
    <row r="210" spans="52:60" x14ac:dyDescent="0.35">
      <c r="AZ210" s="60"/>
      <c r="BB210" s="116">
        <v>4</v>
      </c>
      <c r="BC210" s="568" t="s">
        <v>864</v>
      </c>
      <c r="BD210" s="568"/>
      <c r="BE210" s="568"/>
      <c r="BF210" s="82" t="s">
        <v>8</v>
      </c>
    </row>
    <row r="211" spans="52:60" x14ac:dyDescent="0.35">
      <c r="AZ211" s="60"/>
      <c r="BB211" s="116">
        <v>5</v>
      </c>
      <c r="BC211" s="568" t="s">
        <v>304</v>
      </c>
      <c r="BD211" s="568"/>
      <c r="BE211" s="568"/>
      <c r="BF211" s="82" t="s">
        <v>8</v>
      </c>
    </row>
    <row r="212" spans="52:60" x14ac:dyDescent="0.35">
      <c r="AZ212" s="60"/>
      <c r="BB212" s="116">
        <v>6</v>
      </c>
      <c r="BC212" s="568" t="s">
        <v>862</v>
      </c>
      <c r="BD212" s="568"/>
      <c r="BE212" s="568"/>
      <c r="BF212" s="79" t="s">
        <v>4</v>
      </c>
    </row>
    <row r="213" spans="52:60" x14ac:dyDescent="0.35">
      <c r="AZ213" s="60"/>
      <c r="BB213" s="116">
        <v>7</v>
      </c>
      <c r="BC213" s="568" t="s">
        <v>861</v>
      </c>
      <c r="BD213" s="568"/>
      <c r="BE213" s="568"/>
      <c r="BF213" s="80" t="s">
        <v>867</v>
      </c>
    </row>
    <row r="214" spans="52:60" x14ac:dyDescent="0.35">
      <c r="AZ214" s="60"/>
      <c r="BB214" s="116">
        <v>8</v>
      </c>
      <c r="BC214" s="568" t="s">
        <v>862</v>
      </c>
      <c r="BD214" s="568"/>
      <c r="BE214" s="568"/>
      <c r="BF214" s="79" t="s">
        <v>4</v>
      </c>
    </row>
    <row r="215" spans="52:60" x14ac:dyDescent="0.35">
      <c r="AZ215" s="60"/>
      <c r="BB215" s="116">
        <v>9</v>
      </c>
      <c r="BC215" s="568" t="s">
        <v>306</v>
      </c>
      <c r="BD215" s="568"/>
      <c r="BE215" s="568"/>
      <c r="BF215" s="80" t="s">
        <v>867</v>
      </c>
    </row>
    <row r="216" spans="52:60" ht="16" thickBot="1" x14ac:dyDescent="0.4">
      <c r="AZ216" s="60"/>
      <c r="BB216" s="118">
        <v>10</v>
      </c>
      <c r="BC216" s="569" t="s">
        <v>307</v>
      </c>
      <c r="BD216" s="569"/>
      <c r="BE216" s="569"/>
      <c r="BF216" s="84" t="s">
        <v>4</v>
      </c>
    </row>
    <row r="217" spans="52:60" x14ac:dyDescent="0.35">
      <c r="AZ217" s="60"/>
    </row>
    <row r="218" spans="52:60" x14ac:dyDescent="0.35">
      <c r="AZ218" s="60"/>
    </row>
    <row r="219" spans="52:60" x14ac:dyDescent="0.35">
      <c r="AZ219" s="60"/>
      <c r="BB219" s="528" t="s">
        <v>750</v>
      </c>
      <c r="BC219" s="528"/>
      <c r="BD219" s="528"/>
      <c r="BE219" s="528"/>
      <c r="BF219" s="528"/>
      <c r="BG219" s="528"/>
      <c r="BH219" s="528"/>
    </row>
    <row r="220" spans="52:60" x14ac:dyDescent="0.35">
      <c r="AZ220" s="60"/>
      <c r="BB220" t="s">
        <v>761</v>
      </c>
    </row>
    <row r="221" spans="52:60" x14ac:dyDescent="0.35">
      <c r="AZ221" s="60"/>
      <c r="BB221" t="s">
        <v>760</v>
      </c>
    </row>
    <row r="222" spans="52:60" ht="16" thickBot="1" x14ac:dyDescent="0.4">
      <c r="AZ222" s="60"/>
      <c r="BB222" s="3" t="s">
        <v>751</v>
      </c>
    </row>
    <row r="223" spans="52:60" ht="43.5" x14ac:dyDescent="0.35">
      <c r="AZ223" s="60"/>
      <c r="BB223" s="70" t="s">
        <v>2</v>
      </c>
      <c r="BC223" s="71" t="s">
        <v>184</v>
      </c>
      <c r="BD223" s="83" t="s">
        <v>3</v>
      </c>
    </row>
    <row r="224" spans="52:60" x14ac:dyDescent="0.35">
      <c r="AZ224" s="60"/>
      <c r="BB224" s="116">
        <v>1</v>
      </c>
      <c r="BC224" s="114">
        <v>9</v>
      </c>
      <c r="BD224" s="80" t="s">
        <v>867</v>
      </c>
    </row>
    <row r="225" spans="52:61" x14ac:dyDescent="0.35">
      <c r="AZ225" s="60"/>
      <c r="BB225" s="116">
        <v>2</v>
      </c>
      <c r="BC225" s="114">
        <v>15</v>
      </c>
      <c r="BD225" s="79" t="s">
        <v>4</v>
      </c>
    </row>
    <row r="226" spans="52:61" x14ac:dyDescent="0.35">
      <c r="AZ226" s="60"/>
      <c r="BB226" s="116">
        <v>3</v>
      </c>
      <c r="BC226" s="114">
        <v>20</v>
      </c>
      <c r="BD226" s="80" t="s">
        <v>867</v>
      </c>
    </row>
    <row r="227" spans="52:61" x14ac:dyDescent="0.35">
      <c r="AZ227" s="60"/>
      <c r="BB227" s="116">
        <v>4</v>
      </c>
      <c r="BC227" s="114">
        <v>14</v>
      </c>
      <c r="BD227" s="82" t="s">
        <v>8</v>
      </c>
    </row>
    <row r="228" spans="52:61" x14ac:dyDescent="0.35">
      <c r="AZ228" s="60"/>
      <c r="BB228" s="116">
        <v>5</v>
      </c>
      <c r="BC228" s="114">
        <v>2</v>
      </c>
      <c r="BD228" s="82" t="s">
        <v>8</v>
      </c>
    </row>
    <row r="229" spans="52:61" x14ac:dyDescent="0.35">
      <c r="AZ229" s="60"/>
      <c r="BB229" s="116">
        <v>6</v>
      </c>
      <c r="BC229" s="114">
        <v>17</v>
      </c>
      <c r="BD229" s="79" t="s">
        <v>4</v>
      </c>
    </row>
    <row r="230" spans="52:61" x14ac:dyDescent="0.35">
      <c r="AZ230" s="60"/>
      <c r="BB230" s="116">
        <v>7</v>
      </c>
      <c r="BC230" s="114">
        <v>3</v>
      </c>
      <c r="BD230" s="80" t="s">
        <v>867</v>
      </c>
    </row>
    <row r="231" spans="52:61" x14ac:dyDescent="0.35">
      <c r="AZ231" s="60"/>
      <c r="BB231" s="116">
        <v>8</v>
      </c>
      <c r="BC231" s="114">
        <v>23</v>
      </c>
      <c r="BD231" s="79" t="s">
        <v>4</v>
      </c>
    </row>
    <row r="232" spans="52:61" x14ac:dyDescent="0.35">
      <c r="AZ232" s="60"/>
      <c r="BB232" s="116">
        <v>9</v>
      </c>
      <c r="BC232" s="114">
        <v>8</v>
      </c>
      <c r="BD232" s="80" t="s">
        <v>867</v>
      </c>
    </row>
    <row r="233" spans="52:61" ht="16" thickBot="1" x14ac:dyDescent="0.4">
      <c r="AZ233" s="60"/>
      <c r="BB233" s="118">
        <v>10</v>
      </c>
      <c r="BC233" s="72">
        <v>2</v>
      </c>
      <c r="BD233" s="84" t="s">
        <v>4</v>
      </c>
    </row>
    <row r="234" spans="52:61" x14ac:dyDescent="0.35">
      <c r="AZ234" s="60"/>
    </row>
    <row r="235" spans="52:61" x14ac:dyDescent="0.35">
      <c r="AZ235" s="60"/>
    </row>
    <row r="236" spans="52:61" x14ac:dyDescent="0.35">
      <c r="AZ236" s="60"/>
    </row>
    <row r="237" spans="52:61" x14ac:dyDescent="0.35">
      <c r="AZ237" s="60"/>
      <c r="BB237" s="528" t="s">
        <v>752</v>
      </c>
      <c r="BC237" s="528"/>
      <c r="BD237" s="528"/>
      <c r="BE237" s="528"/>
      <c r="BF237" s="528"/>
      <c r="BG237" s="528"/>
      <c r="BH237" s="528"/>
      <c r="BI237" s="528"/>
    </row>
    <row r="238" spans="52:61" ht="16" thickBot="1" x14ac:dyDescent="0.4">
      <c r="AZ238" s="60"/>
      <c r="BB238" s="3" t="s">
        <v>753</v>
      </c>
    </row>
    <row r="239" spans="52:61" ht="43.5" x14ac:dyDescent="0.35">
      <c r="AZ239" s="60"/>
      <c r="BB239" s="70" t="s">
        <v>3</v>
      </c>
      <c r="BC239" s="71" t="s">
        <v>184</v>
      </c>
      <c r="BD239" s="83" t="s">
        <v>7</v>
      </c>
    </row>
    <row r="240" spans="52:61" x14ac:dyDescent="0.35">
      <c r="AZ240" s="60"/>
      <c r="BB240" s="91" t="s">
        <v>4</v>
      </c>
      <c r="BC240" s="78">
        <f>BC225+BC229+BC233+BC231</f>
        <v>57</v>
      </c>
      <c r="BD240" s="85">
        <f>BC240/BC$57</f>
        <v>0.50442477876106195</v>
      </c>
    </row>
    <row r="241" spans="52:56" x14ac:dyDescent="0.35">
      <c r="AZ241" s="60"/>
      <c r="BB241" s="92" t="s">
        <v>5</v>
      </c>
      <c r="BC241" s="86">
        <f>BC232+BC230+BC226+BC224</f>
        <v>40</v>
      </c>
      <c r="BD241" s="87">
        <f>BC241/BC$57</f>
        <v>0.35398230088495575</v>
      </c>
    </row>
    <row r="242" spans="52:56" x14ac:dyDescent="0.35">
      <c r="AZ242" s="60"/>
      <c r="BB242" s="93" t="s">
        <v>8</v>
      </c>
      <c r="BC242" s="81">
        <f>BC228+BC227</f>
        <v>16</v>
      </c>
      <c r="BD242" s="88">
        <f>BC242/BC$57</f>
        <v>0.1415929203539823</v>
      </c>
    </row>
    <row r="243" spans="52:56" ht="16" thickBot="1" x14ac:dyDescent="0.4">
      <c r="AZ243" s="60"/>
      <c r="BB243" s="94" t="s">
        <v>9</v>
      </c>
      <c r="BC243" s="89">
        <f>SUM(BC240:BC242)</f>
        <v>113</v>
      </c>
      <c r="BD243" s="90">
        <f>SUM(BD240:BD242)</f>
        <v>1</v>
      </c>
    </row>
    <row r="244" spans="52:56" x14ac:dyDescent="0.35">
      <c r="AZ244" s="60"/>
    </row>
    <row r="245" spans="52:56" x14ac:dyDescent="0.35">
      <c r="AZ245" s="60"/>
    </row>
    <row r="246" spans="52:56" x14ac:dyDescent="0.35">
      <c r="AZ246" s="60"/>
    </row>
    <row r="247" spans="52:56" x14ac:dyDescent="0.35">
      <c r="AZ247" s="60"/>
    </row>
    <row r="248" spans="52:56" x14ac:dyDescent="0.35">
      <c r="AZ248" s="60"/>
    </row>
    <row r="249" spans="52:56" x14ac:dyDescent="0.35">
      <c r="AZ249" s="60"/>
    </row>
    <row r="250" spans="52:56" x14ac:dyDescent="0.35">
      <c r="AZ250" s="60"/>
    </row>
    <row r="251" spans="52:56" x14ac:dyDescent="0.35">
      <c r="AZ251" s="60"/>
    </row>
    <row r="252" spans="52:56" x14ac:dyDescent="0.35">
      <c r="AZ252" s="60"/>
    </row>
    <row r="256" spans="52:56" x14ac:dyDescent="0.35">
      <c r="BA256" s="8"/>
    </row>
    <row r="258" spans="53:53" x14ac:dyDescent="0.35">
      <c r="BA258" s="8"/>
    </row>
    <row r="268" spans="53:53" x14ac:dyDescent="0.35">
      <c r="BA268" s="48"/>
    </row>
    <row r="269" spans="53:53" x14ac:dyDescent="0.35">
      <c r="BA269" s="48"/>
    </row>
    <row r="270" spans="53:53" x14ac:dyDescent="0.35">
      <c r="BA270" s="48"/>
    </row>
    <row r="271" spans="53:53" x14ac:dyDescent="0.35">
      <c r="BA271" s="48"/>
    </row>
    <row r="272" spans="53:53" x14ac:dyDescent="0.35">
      <c r="BA272" s="5"/>
    </row>
    <row r="273" spans="53:53" x14ac:dyDescent="0.35">
      <c r="BA273" s="425"/>
    </row>
  </sheetData>
  <mergeCells count="40">
    <mergeCell ref="BC27:BE27"/>
    <mergeCell ref="BB76:BC76"/>
    <mergeCell ref="BB103:BB104"/>
    <mergeCell ref="BB9:BB10"/>
    <mergeCell ref="BC20:BE20"/>
    <mergeCell ref="BC21:BE21"/>
    <mergeCell ref="BC22:BE22"/>
    <mergeCell ref="BC23:BE23"/>
    <mergeCell ref="BC9:BE9"/>
    <mergeCell ref="BC10:BE10"/>
    <mergeCell ref="BC24:BE24"/>
    <mergeCell ref="BC25:BE25"/>
    <mergeCell ref="BC26:BE26"/>
    <mergeCell ref="BC28:BE28"/>
    <mergeCell ref="BC29:BE29"/>
    <mergeCell ref="BC30:BE30"/>
    <mergeCell ref="BC121:BE121"/>
    <mergeCell ref="BC122:BE122"/>
    <mergeCell ref="BC118:BE118"/>
    <mergeCell ref="BC119:BE119"/>
    <mergeCell ref="BC120:BE120"/>
    <mergeCell ref="BC113:BE113"/>
    <mergeCell ref="BC114:BE114"/>
    <mergeCell ref="BC115:BE115"/>
    <mergeCell ref="BC116:BE116"/>
    <mergeCell ref="BC117:BE117"/>
    <mergeCell ref="BC123:BE123"/>
    <mergeCell ref="BB171:BC171"/>
    <mergeCell ref="BB196:BB197"/>
    <mergeCell ref="BC206:BE206"/>
    <mergeCell ref="BC207:BE207"/>
    <mergeCell ref="BC208:BE208"/>
    <mergeCell ref="BC209:BE209"/>
    <mergeCell ref="BC210:BE210"/>
    <mergeCell ref="BC216:BE216"/>
    <mergeCell ref="BC211:BE211"/>
    <mergeCell ref="BC212:BE212"/>
    <mergeCell ref="BC213:BE213"/>
    <mergeCell ref="BC214:BE214"/>
    <mergeCell ref="BC215:BE215"/>
  </mergeCells>
  <dataValidations count="1">
    <dataValidation type="list" allowBlank="1" showInputMessage="1" showErrorMessage="1" sqref="Z159:Z160 Z162" xr:uid="{00000000-0002-0000-0200-000000000000}">
      <formula1>ValidUOM_crops</formula1>
    </dataValidation>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771"/>
  <sheetViews>
    <sheetView showGridLines="0" workbookViewId="0"/>
  </sheetViews>
  <sheetFormatPr defaultColWidth="11" defaultRowHeight="15.5" x14ac:dyDescent="0.35"/>
  <cols>
    <col min="1" max="1" width="5.08203125" customWidth="1"/>
    <col min="2" max="2" width="15.58203125" customWidth="1"/>
    <col min="3" max="4" width="5.08203125" customWidth="1"/>
    <col min="5" max="5" width="31" customWidth="1"/>
    <col min="6" max="26" width="2.5" customWidth="1"/>
    <col min="27" max="27" width="2.5" style="32" customWidth="1"/>
    <col min="28" max="51" width="2.5" customWidth="1"/>
    <col min="52" max="52" width="6" customWidth="1"/>
    <col min="53" max="53" width="6.75" style="59" customWidth="1"/>
    <col min="54" max="54" width="30.5" customWidth="1"/>
    <col min="55" max="55" width="14.58203125" customWidth="1"/>
    <col min="56" max="56" width="15.08203125" customWidth="1"/>
    <col min="57" max="57" width="14.5" customWidth="1"/>
    <col min="58" max="58" width="14.83203125" customWidth="1"/>
    <col min="59" max="59" width="12.33203125" customWidth="1"/>
    <col min="60" max="60" width="13" customWidth="1"/>
    <col min="61" max="61" width="11.33203125" customWidth="1"/>
    <col min="62" max="62" width="15.08203125" customWidth="1"/>
    <col min="63" max="63" width="20.83203125" customWidth="1"/>
    <col min="64" max="66" width="3" customWidth="1"/>
    <col min="67" max="67" width="5.58203125" customWidth="1"/>
    <col min="68" max="76" width="2.58203125" customWidth="1"/>
    <col min="77" max="83" width="2.83203125" customWidth="1"/>
  </cols>
  <sheetData>
    <row r="1" spans="1:59" ht="18" thickBot="1" x14ac:dyDescent="0.4">
      <c r="A1" s="102" t="s">
        <v>1058</v>
      </c>
      <c r="B1" s="102"/>
      <c r="C1" s="102"/>
      <c r="D1" s="102"/>
      <c r="E1" s="103"/>
      <c r="F1" s="103"/>
      <c r="G1" s="103"/>
      <c r="H1" s="103"/>
      <c r="I1" s="103"/>
      <c r="J1" s="103"/>
      <c r="K1" s="103"/>
      <c r="L1" s="103"/>
      <c r="AZ1" s="60"/>
      <c r="BA1" s="65"/>
      <c r="BB1" s="104" t="s">
        <v>173</v>
      </c>
      <c r="BC1" s="105"/>
      <c r="BD1" s="105"/>
    </row>
    <row r="2" spans="1:59" ht="6" customHeight="1" thickTop="1" x14ac:dyDescent="0.35">
      <c r="AZ2" s="60"/>
      <c r="BB2" s="69"/>
    </row>
    <row r="3" spans="1:59" x14ac:dyDescent="0.35">
      <c r="A3" s="69" t="s">
        <v>172</v>
      </c>
      <c r="AZ3" s="60"/>
      <c r="BA3"/>
    </row>
    <row r="4" spans="1:59" ht="8.25" customHeight="1" x14ac:dyDescent="0.35">
      <c r="AZ4" s="60"/>
      <c r="BA4"/>
    </row>
    <row r="5" spans="1:59" ht="16.5" customHeight="1" x14ac:dyDescent="0.35">
      <c r="A5" s="1" t="s">
        <v>29</v>
      </c>
      <c r="B5" s="2" t="s">
        <v>30</v>
      </c>
      <c r="C5" s="3"/>
      <c r="D5" s="3"/>
      <c r="E5" s="3"/>
      <c r="F5" s="3"/>
      <c r="G5" s="3"/>
      <c r="H5" s="3"/>
      <c r="I5" s="3"/>
      <c r="J5" s="3"/>
      <c r="K5" s="3"/>
      <c r="L5" s="3"/>
      <c r="M5" s="3"/>
      <c r="N5" s="3"/>
      <c r="O5" s="3"/>
      <c r="P5" s="3"/>
      <c r="Q5" s="3"/>
      <c r="R5" s="3"/>
      <c r="S5" s="3"/>
      <c r="T5" s="3"/>
      <c r="U5" s="3"/>
      <c r="V5" s="3"/>
      <c r="W5" s="3"/>
      <c r="X5" s="3"/>
      <c r="Y5" s="3"/>
      <c r="Z5" s="3"/>
      <c r="AA5" s="6"/>
      <c r="AB5" s="3"/>
      <c r="AC5" s="3"/>
      <c r="AD5" s="3"/>
      <c r="AE5" s="3"/>
      <c r="AF5" s="3"/>
      <c r="AG5" s="3"/>
      <c r="AH5" s="3"/>
      <c r="AI5" s="3"/>
      <c r="AJ5" s="3"/>
      <c r="AK5" s="3"/>
      <c r="AL5" s="3"/>
      <c r="AM5" s="3"/>
      <c r="AN5" s="3"/>
      <c r="AO5" s="3"/>
      <c r="AP5" s="3"/>
      <c r="AQ5" s="3"/>
      <c r="AR5" s="3"/>
      <c r="AS5" s="3"/>
      <c r="AT5" s="3"/>
      <c r="AU5" s="3"/>
      <c r="AV5" s="3"/>
      <c r="AW5" s="3"/>
      <c r="AX5" s="3"/>
      <c r="AY5" s="3"/>
      <c r="AZ5" s="61"/>
      <c r="BA5" s="3"/>
      <c r="BB5" s="527" t="s">
        <v>366</v>
      </c>
      <c r="BC5" s="528"/>
      <c r="BD5" s="528"/>
      <c r="BE5" s="528"/>
      <c r="BF5" s="528"/>
      <c r="BG5" s="528"/>
    </row>
    <row r="6" spans="1:59" ht="16.5" customHeight="1" thickBot="1" x14ac:dyDescent="0.4">
      <c r="A6" s="3"/>
      <c r="B6" s="3" t="s">
        <v>31</v>
      </c>
      <c r="C6" s="4" t="s">
        <v>32</v>
      </c>
      <c r="D6" s="4"/>
      <c r="E6" s="4"/>
      <c r="G6" s="5"/>
      <c r="H6" s="5"/>
      <c r="I6" s="5"/>
      <c r="J6" s="5"/>
      <c r="K6" s="4"/>
      <c r="L6" s="3"/>
      <c r="M6" s="3"/>
      <c r="N6" s="3"/>
      <c r="O6" s="3"/>
      <c r="P6" s="3"/>
      <c r="Q6" s="3"/>
      <c r="R6" s="3"/>
      <c r="S6" s="3"/>
      <c r="T6" s="3"/>
      <c r="U6" s="3"/>
      <c r="V6" s="3"/>
      <c r="W6" s="3"/>
      <c r="X6" s="3"/>
      <c r="Y6" s="3"/>
      <c r="Z6" s="3"/>
      <c r="AA6" s="6"/>
      <c r="AB6" s="3"/>
      <c r="AC6" s="3"/>
      <c r="AD6" s="3"/>
      <c r="AE6" s="3"/>
      <c r="AF6" s="3"/>
      <c r="AG6" s="3"/>
      <c r="AH6" s="3"/>
      <c r="AI6" s="3"/>
      <c r="AJ6" s="3"/>
      <c r="AK6" s="3"/>
      <c r="AL6" s="3"/>
      <c r="AM6" s="3"/>
      <c r="AN6" s="3"/>
      <c r="AO6" s="3"/>
      <c r="AP6" s="3"/>
      <c r="AQ6" s="3"/>
      <c r="AR6" s="3"/>
      <c r="AS6" s="3"/>
      <c r="AT6" s="3"/>
      <c r="AU6" s="3"/>
      <c r="AV6" s="3"/>
      <c r="AW6" s="3"/>
      <c r="AX6" s="3"/>
      <c r="AY6" s="3"/>
      <c r="AZ6" s="61"/>
      <c r="BA6" s="3"/>
      <c r="BB6" s="3" t="s">
        <v>309</v>
      </c>
    </row>
    <row r="7" spans="1:59" ht="33.75" customHeight="1" x14ac:dyDescent="0.35">
      <c r="A7" s="3"/>
      <c r="B7" s="6"/>
      <c r="C7" s="4" t="s">
        <v>33</v>
      </c>
      <c r="D7" s="3"/>
      <c r="E7" s="3"/>
      <c r="F7" s="3"/>
      <c r="G7" s="3"/>
      <c r="H7" s="3"/>
      <c r="I7" s="3"/>
      <c r="J7" s="3"/>
      <c r="K7" s="3"/>
      <c r="L7" s="3"/>
      <c r="M7" s="3"/>
      <c r="N7" s="3"/>
      <c r="O7" s="3"/>
      <c r="P7" s="3"/>
      <c r="Q7" s="3"/>
      <c r="R7" s="3"/>
      <c r="S7" s="3"/>
      <c r="T7" s="3"/>
      <c r="U7" s="3"/>
      <c r="V7" s="3"/>
      <c r="W7" s="3"/>
      <c r="X7" s="3"/>
      <c r="Y7" s="3"/>
      <c r="Z7" s="3"/>
      <c r="AA7" s="6"/>
      <c r="AB7" s="3"/>
      <c r="AC7" s="3"/>
      <c r="AD7" s="3"/>
      <c r="AE7" s="3"/>
      <c r="AF7" s="3"/>
      <c r="AG7" s="3"/>
      <c r="AK7" s="3"/>
      <c r="AL7" s="3"/>
      <c r="AM7" s="3"/>
      <c r="AN7" s="3"/>
      <c r="AO7" s="3"/>
      <c r="AP7" s="3"/>
      <c r="AQ7" s="3"/>
      <c r="AR7" s="3"/>
      <c r="AS7" s="3"/>
      <c r="AT7" s="3"/>
      <c r="AU7" s="3"/>
      <c r="AV7" s="3"/>
      <c r="AW7" s="3"/>
      <c r="AX7" s="3"/>
      <c r="AY7" s="3"/>
      <c r="AZ7" s="61"/>
      <c r="BA7"/>
      <c r="BB7" s="132" t="s">
        <v>308</v>
      </c>
      <c r="BC7" s="74" t="s">
        <v>182</v>
      </c>
      <c r="BD7" s="561" t="s">
        <v>314</v>
      </c>
      <c r="BE7" s="563"/>
      <c r="BF7" s="38"/>
    </row>
    <row r="8" spans="1:59" x14ac:dyDescent="0.35">
      <c r="A8" s="3"/>
      <c r="B8" s="6"/>
      <c r="C8" s="8" t="s">
        <v>34</v>
      </c>
      <c r="D8" s="3"/>
      <c r="E8" s="3"/>
      <c r="F8" s="3"/>
      <c r="G8" s="3"/>
      <c r="H8" s="3"/>
      <c r="I8" s="3"/>
      <c r="J8" s="3"/>
      <c r="K8" s="3"/>
      <c r="L8" s="3"/>
      <c r="M8" s="3"/>
      <c r="N8" s="3"/>
      <c r="O8" s="3"/>
      <c r="P8" s="3"/>
      <c r="Q8" s="3"/>
      <c r="R8" s="3"/>
      <c r="S8" s="3"/>
      <c r="T8" s="3"/>
      <c r="U8" s="3"/>
      <c r="V8" s="3"/>
      <c r="W8" s="3"/>
      <c r="X8" s="3"/>
      <c r="Y8" s="3"/>
      <c r="Z8" s="3"/>
      <c r="AA8" s="6"/>
      <c r="AB8" s="3"/>
      <c r="AC8" s="3"/>
      <c r="AD8" s="3"/>
      <c r="AE8" s="3"/>
      <c r="AF8" s="3"/>
      <c r="AG8" s="3"/>
      <c r="AK8" s="3"/>
      <c r="AL8" s="3"/>
      <c r="AM8" s="3"/>
      <c r="AN8" s="3"/>
      <c r="AO8" s="3"/>
      <c r="AP8" s="3"/>
      <c r="AQ8" s="3"/>
      <c r="AR8" s="3"/>
      <c r="AS8" s="3"/>
      <c r="AT8" s="3"/>
      <c r="AU8" s="3"/>
      <c r="AV8" s="3"/>
      <c r="AW8" s="3"/>
      <c r="AX8" s="3"/>
      <c r="AY8" s="3"/>
      <c r="AZ8" s="61"/>
      <c r="BA8"/>
      <c r="BB8" s="190" t="s">
        <v>28</v>
      </c>
      <c r="BC8" s="193">
        <v>10</v>
      </c>
      <c r="BD8" s="193">
        <v>20</v>
      </c>
      <c r="BE8" s="194" t="s">
        <v>310</v>
      </c>
      <c r="BF8" s="37"/>
    </row>
    <row r="9" spans="1:59" x14ac:dyDescent="0.35">
      <c r="A9" s="3"/>
      <c r="B9" s="6"/>
      <c r="C9" s="8"/>
      <c r="D9" s="3"/>
      <c r="E9" s="3"/>
      <c r="F9" s="3"/>
      <c r="G9" s="3"/>
      <c r="H9" s="3"/>
      <c r="I9" s="3"/>
      <c r="J9" s="3"/>
      <c r="K9" s="3"/>
      <c r="L9" s="3"/>
      <c r="M9" s="3"/>
      <c r="N9" s="3"/>
      <c r="O9" s="3"/>
      <c r="P9" s="3"/>
      <c r="Q9" s="3"/>
      <c r="R9" s="3"/>
      <c r="S9" s="3"/>
      <c r="T9" s="3"/>
      <c r="U9" s="3"/>
      <c r="V9" s="3"/>
      <c r="W9" s="3"/>
      <c r="X9" s="3"/>
      <c r="Y9" s="6"/>
      <c r="Z9" s="3"/>
      <c r="AA9"/>
      <c r="AD9" s="3"/>
      <c r="AE9" s="3"/>
      <c r="AF9" s="3"/>
      <c r="AG9" s="3"/>
      <c r="AH9" s="3"/>
      <c r="AI9" s="3"/>
      <c r="AJ9" s="3"/>
      <c r="AK9" s="3"/>
      <c r="AL9" s="3"/>
      <c r="AM9" s="3"/>
      <c r="AN9" s="3"/>
      <c r="AO9" s="3"/>
      <c r="AP9" s="3"/>
      <c r="AQ9" s="3"/>
      <c r="AY9" s="3"/>
      <c r="AZ9" s="60"/>
      <c r="BA9"/>
      <c r="BB9" s="190" t="s">
        <v>78</v>
      </c>
      <c r="BC9" s="193">
        <v>10</v>
      </c>
      <c r="BD9" s="193">
        <v>10</v>
      </c>
      <c r="BE9" s="194" t="s">
        <v>310</v>
      </c>
      <c r="BF9" s="37"/>
    </row>
    <row r="10" spans="1:59" x14ac:dyDescent="0.35">
      <c r="A10" s="3"/>
      <c r="B10" s="6"/>
      <c r="C10" s="3"/>
      <c r="D10" s="3"/>
      <c r="E10" s="3"/>
      <c r="F10" s="3"/>
      <c r="G10" s="3"/>
      <c r="H10" s="3"/>
      <c r="I10" s="3"/>
      <c r="J10" s="3"/>
      <c r="K10" s="3"/>
      <c r="L10" s="3"/>
      <c r="M10" s="3"/>
      <c r="N10" s="3"/>
      <c r="O10" s="3"/>
      <c r="P10" s="9" t="s">
        <v>35</v>
      </c>
      <c r="Q10" s="1"/>
      <c r="R10" s="1"/>
      <c r="S10" s="1"/>
      <c r="T10" s="1"/>
      <c r="U10" s="1"/>
      <c r="V10" s="1"/>
      <c r="W10" s="1"/>
      <c r="X10" s="9" t="s">
        <v>36</v>
      </c>
      <c r="Y10" s="9"/>
      <c r="Z10" s="1"/>
      <c r="AA10" s="1"/>
      <c r="AB10" s="9" t="s">
        <v>37</v>
      </c>
      <c r="AC10" s="1"/>
      <c r="AD10" s="1"/>
      <c r="AE10" s="1"/>
      <c r="AF10" s="1"/>
      <c r="AH10" s="1"/>
      <c r="AI10" s="1"/>
      <c r="AJ10" s="11" t="s">
        <v>38</v>
      </c>
      <c r="AK10" s="1"/>
      <c r="AM10" s="3"/>
      <c r="AN10" s="3"/>
      <c r="AO10" s="3"/>
      <c r="AP10" s="3"/>
      <c r="AQ10" s="3"/>
      <c r="AR10" s="9" t="s">
        <v>39</v>
      </c>
      <c r="AS10" s="9"/>
      <c r="AT10" s="9"/>
      <c r="AU10" s="9"/>
      <c r="AV10" s="9"/>
      <c r="AW10" s="9"/>
      <c r="AX10" s="9"/>
      <c r="AY10" s="3"/>
      <c r="AZ10" s="60"/>
      <c r="BA10" s="1"/>
      <c r="BB10" s="190" t="s">
        <v>79</v>
      </c>
      <c r="BC10" s="193">
        <v>10</v>
      </c>
      <c r="BD10" s="195">
        <v>5</v>
      </c>
      <c r="BE10" s="194" t="s">
        <v>310</v>
      </c>
      <c r="BF10" s="37"/>
    </row>
    <row r="11" spans="1:59" x14ac:dyDescent="0.35">
      <c r="A11" s="3"/>
      <c r="B11" s="6"/>
      <c r="C11" s="3"/>
      <c r="D11" s="3"/>
      <c r="E11" s="9" t="s">
        <v>40</v>
      </c>
      <c r="F11" s="3"/>
      <c r="G11" s="3"/>
      <c r="H11" s="3"/>
      <c r="I11" s="1"/>
      <c r="J11" s="1"/>
      <c r="K11" s="1"/>
      <c r="L11" s="1"/>
      <c r="M11" s="9" t="s">
        <v>41</v>
      </c>
      <c r="N11" s="1"/>
      <c r="O11" s="1"/>
      <c r="P11" s="9" t="s">
        <v>42</v>
      </c>
      <c r="Q11" s="1"/>
      <c r="R11" s="1"/>
      <c r="S11" s="1"/>
      <c r="T11" s="1"/>
      <c r="U11" s="1"/>
      <c r="V11" s="1"/>
      <c r="W11" s="1"/>
      <c r="X11" s="9" t="s">
        <v>43</v>
      </c>
      <c r="Y11" s="9"/>
      <c r="Z11" s="1"/>
      <c r="AA11" s="1"/>
      <c r="AB11" s="9" t="s">
        <v>44</v>
      </c>
      <c r="AC11" s="1"/>
      <c r="AD11" s="1"/>
      <c r="AE11" s="1"/>
      <c r="AF11" s="1"/>
      <c r="AG11" s="1"/>
      <c r="AH11" s="1"/>
      <c r="AI11" s="1"/>
      <c r="AJ11" s="9" t="s">
        <v>45</v>
      </c>
      <c r="AK11" s="1"/>
      <c r="AL11" s="1"/>
      <c r="AM11" s="3"/>
      <c r="AN11" s="3"/>
      <c r="AO11" s="3"/>
      <c r="AP11" s="3"/>
      <c r="AQ11" s="3"/>
      <c r="AR11" s="9" t="s">
        <v>46</v>
      </c>
      <c r="AS11" s="9"/>
      <c r="AT11" s="9"/>
      <c r="AU11" s="9"/>
      <c r="AV11" s="9"/>
      <c r="AW11" s="9"/>
      <c r="AX11" s="9"/>
      <c r="AY11" s="3"/>
      <c r="AZ11" s="60"/>
      <c r="BA11"/>
      <c r="BB11" s="190" t="s">
        <v>80</v>
      </c>
      <c r="BC11" s="193">
        <v>10</v>
      </c>
      <c r="BD11" s="195">
        <v>3</v>
      </c>
      <c r="BE11" s="194" t="s">
        <v>310</v>
      </c>
      <c r="BF11" s="37"/>
    </row>
    <row r="12" spans="1:59" x14ac:dyDescent="0.35">
      <c r="A12" s="3"/>
      <c r="B12" s="6"/>
      <c r="C12" s="5" t="s">
        <v>47</v>
      </c>
      <c r="D12" s="5">
        <v>1</v>
      </c>
      <c r="E12" s="12" t="s">
        <v>28</v>
      </c>
      <c r="F12" s="3"/>
      <c r="G12" s="14"/>
      <c r="H12" s="15"/>
      <c r="I12" s="15"/>
      <c r="J12" s="55">
        <v>2</v>
      </c>
      <c r="K12" s="66" t="s">
        <v>48</v>
      </c>
      <c r="L12" s="67">
        <v>0</v>
      </c>
      <c r="M12" s="67">
        <v>0</v>
      </c>
      <c r="N12" s="3"/>
      <c r="O12" s="17" t="s">
        <v>92</v>
      </c>
      <c r="P12" s="17" t="s">
        <v>93</v>
      </c>
      <c r="Q12" s="3"/>
      <c r="R12" s="33"/>
      <c r="S12" s="15"/>
      <c r="T12" s="55">
        <v>2</v>
      </c>
      <c r="U12" s="55">
        <v>0</v>
      </c>
      <c r="V12" s="66" t="s">
        <v>48</v>
      </c>
      <c r="W12" s="55">
        <v>0</v>
      </c>
      <c r="X12" s="55">
        <v>0</v>
      </c>
      <c r="Y12" s="6"/>
      <c r="Z12" s="17" t="s">
        <v>97</v>
      </c>
      <c r="AA12" s="17" t="s">
        <v>99</v>
      </c>
      <c r="AB12" s="17" t="s">
        <v>100</v>
      </c>
      <c r="AC12" s="3"/>
      <c r="AD12" s="17"/>
      <c r="AE12" s="15"/>
      <c r="AF12" s="55">
        <v>1</v>
      </c>
      <c r="AG12" s="55">
        <v>0</v>
      </c>
      <c r="AH12" s="66" t="s">
        <v>48</v>
      </c>
      <c r="AI12" s="55">
        <v>0</v>
      </c>
      <c r="AJ12" s="55">
        <v>0</v>
      </c>
      <c r="AK12" s="1"/>
      <c r="AL12" s="33"/>
      <c r="AM12" s="15">
        <v>2</v>
      </c>
      <c r="AN12" s="15">
        <v>0</v>
      </c>
      <c r="AO12" s="15">
        <v>0</v>
      </c>
      <c r="AP12" s="16" t="s">
        <v>48</v>
      </c>
      <c r="AQ12" s="15">
        <v>0</v>
      </c>
      <c r="AR12" s="15">
        <v>0</v>
      </c>
      <c r="AS12" s="31"/>
      <c r="AT12" s="31"/>
      <c r="AU12" s="31"/>
      <c r="AV12" s="31"/>
      <c r="AW12" s="31"/>
      <c r="AX12" s="31"/>
      <c r="AZ12" s="60"/>
      <c r="BA12"/>
      <c r="BB12" s="190" t="s">
        <v>127</v>
      </c>
      <c r="BC12" s="193">
        <v>10</v>
      </c>
      <c r="BD12" s="196">
        <v>2</v>
      </c>
      <c r="BE12" s="194" t="s">
        <v>310</v>
      </c>
      <c r="BF12" s="37"/>
    </row>
    <row r="13" spans="1:59" x14ac:dyDescent="0.35">
      <c r="A13" s="3"/>
      <c r="B13" s="6"/>
      <c r="C13" s="5" t="s">
        <v>47</v>
      </c>
      <c r="D13" s="5">
        <v>2</v>
      </c>
      <c r="E13" s="12" t="s">
        <v>78</v>
      </c>
      <c r="F13" s="3"/>
      <c r="G13" s="14"/>
      <c r="H13" s="14"/>
      <c r="I13" s="14"/>
      <c r="J13" s="55">
        <v>1</v>
      </c>
      <c r="K13" s="66" t="s">
        <v>48</v>
      </c>
      <c r="L13" s="67">
        <v>0</v>
      </c>
      <c r="M13" s="67">
        <v>0</v>
      </c>
      <c r="N13" s="3"/>
      <c r="O13" s="17" t="s">
        <v>92</v>
      </c>
      <c r="P13" s="17" t="s">
        <v>93</v>
      </c>
      <c r="Q13" s="3"/>
      <c r="R13" s="33"/>
      <c r="S13" s="15"/>
      <c r="T13" s="55">
        <v>1</v>
      </c>
      <c r="U13" s="55">
        <v>0</v>
      </c>
      <c r="V13" s="66" t="s">
        <v>48</v>
      </c>
      <c r="W13" s="55">
        <v>0</v>
      </c>
      <c r="X13" s="55">
        <v>0</v>
      </c>
      <c r="Y13" s="6"/>
      <c r="Z13" s="17" t="s">
        <v>97</v>
      </c>
      <c r="AA13" s="17" t="s">
        <v>99</v>
      </c>
      <c r="AB13" s="17" t="s">
        <v>100</v>
      </c>
      <c r="AC13" s="3"/>
      <c r="AD13" s="17"/>
      <c r="AE13" s="15"/>
      <c r="AF13" s="55">
        <v>1</v>
      </c>
      <c r="AG13" s="55">
        <v>0</v>
      </c>
      <c r="AH13" s="66" t="s">
        <v>48</v>
      </c>
      <c r="AI13" s="55">
        <v>0</v>
      </c>
      <c r="AJ13" s="55">
        <v>0</v>
      </c>
      <c r="AK13" s="1"/>
      <c r="AL13" s="33"/>
      <c r="AM13" s="15">
        <v>1</v>
      </c>
      <c r="AN13" s="15">
        <v>0</v>
      </c>
      <c r="AO13" s="15">
        <v>0</v>
      </c>
      <c r="AP13" s="16" t="s">
        <v>48</v>
      </c>
      <c r="AQ13" s="15">
        <v>0</v>
      </c>
      <c r="AR13" s="15">
        <v>0</v>
      </c>
      <c r="AS13" s="31"/>
      <c r="AT13" s="31"/>
      <c r="AU13" s="31"/>
      <c r="AV13" s="31"/>
      <c r="AW13" s="31"/>
      <c r="AX13" s="31"/>
      <c r="AZ13" s="60"/>
      <c r="BA13"/>
      <c r="BB13" s="190" t="s">
        <v>81</v>
      </c>
      <c r="BC13" s="196">
        <v>1</v>
      </c>
      <c r="BD13" s="196">
        <v>10</v>
      </c>
      <c r="BE13" s="194" t="s">
        <v>310</v>
      </c>
      <c r="BF13" s="37"/>
    </row>
    <row r="14" spans="1:59" x14ac:dyDescent="0.35">
      <c r="A14" s="3"/>
      <c r="B14" s="6"/>
      <c r="C14" s="5" t="s">
        <v>47</v>
      </c>
      <c r="D14" s="5">
        <v>3</v>
      </c>
      <c r="E14" s="12" t="s">
        <v>79</v>
      </c>
      <c r="F14" s="3"/>
      <c r="G14" s="14"/>
      <c r="H14" s="14"/>
      <c r="I14" s="14"/>
      <c r="J14" s="55">
        <v>1</v>
      </c>
      <c r="K14" s="66" t="s">
        <v>48</v>
      </c>
      <c r="L14" s="67">
        <v>0</v>
      </c>
      <c r="M14" s="67">
        <v>0</v>
      </c>
      <c r="N14" s="3"/>
      <c r="O14" s="17" t="s">
        <v>92</v>
      </c>
      <c r="P14" s="17" t="s">
        <v>93</v>
      </c>
      <c r="Q14" s="3"/>
      <c r="R14" s="33"/>
      <c r="S14" s="15"/>
      <c r="T14" s="55"/>
      <c r="U14" s="55">
        <v>5</v>
      </c>
      <c r="V14" s="66" t="s">
        <v>48</v>
      </c>
      <c r="W14" s="55">
        <v>0</v>
      </c>
      <c r="X14" s="55">
        <v>0</v>
      </c>
      <c r="Y14" s="6"/>
      <c r="Z14" s="17" t="s">
        <v>97</v>
      </c>
      <c r="AA14" s="17" t="s">
        <v>99</v>
      </c>
      <c r="AB14" s="17" t="s">
        <v>100</v>
      </c>
      <c r="AC14" s="3"/>
      <c r="AD14" s="17"/>
      <c r="AE14" s="15"/>
      <c r="AF14" s="55">
        <v>1</v>
      </c>
      <c r="AG14" s="55">
        <v>0</v>
      </c>
      <c r="AH14" s="66" t="s">
        <v>48</v>
      </c>
      <c r="AI14" s="55">
        <v>0</v>
      </c>
      <c r="AJ14" s="55">
        <v>0</v>
      </c>
      <c r="AK14" s="1"/>
      <c r="AL14" s="33"/>
      <c r="AM14" s="15"/>
      <c r="AN14" s="15">
        <v>5</v>
      </c>
      <c r="AO14" s="15">
        <v>0</v>
      </c>
      <c r="AP14" s="16" t="s">
        <v>48</v>
      </c>
      <c r="AQ14" s="15">
        <v>0</v>
      </c>
      <c r="AR14" s="15">
        <v>0</v>
      </c>
      <c r="AS14" s="31"/>
      <c r="AT14" s="31"/>
      <c r="AU14" s="31"/>
      <c r="AV14" s="31"/>
      <c r="AW14" s="31"/>
      <c r="AX14" s="31"/>
      <c r="AZ14" s="60"/>
      <c r="BA14"/>
      <c r="BB14" s="190" t="s">
        <v>82</v>
      </c>
      <c r="BC14" s="196">
        <v>1</v>
      </c>
      <c r="BD14" s="196">
        <v>5</v>
      </c>
      <c r="BE14" s="194" t="s">
        <v>310</v>
      </c>
      <c r="BF14" s="37"/>
    </row>
    <row r="15" spans="1:59" x14ac:dyDescent="0.35">
      <c r="A15" s="3"/>
      <c r="B15" s="6"/>
      <c r="C15" s="5" t="s">
        <v>47</v>
      </c>
      <c r="D15" s="5">
        <v>4</v>
      </c>
      <c r="E15" s="12" t="s">
        <v>80</v>
      </c>
      <c r="F15" s="3"/>
      <c r="G15" s="14"/>
      <c r="H15" s="14"/>
      <c r="I15" s="14"/>
      <c r="J15" s="55">
        <v>1</v>
      </c>
      <c r="K15" s="66" t="s">
        <v>48</v>
      </c>
      <c r="L15" s="67">
        <v>0</v>
      </c>
      <c r="M15" s="67">
        <v>0</v>
      </c>
      <c r="N15" s="3"/>
      <c r="O15" s="17" t="s">
        <v>92</v>
      </c>
      <c r="P15" s="17" t="s">
        <v>93</v>
      </c>
      <c r="Q15" s="3"/>
      <c r="R15" s="33"/>
      <c r="S15" s="15"/>
      <c r="T15" s="55"/>
      <c r="U15" s="55">
        <v>3</v>
      </c>
      <c r="V15" s="66" t="s">
        <v>48</v>
      </c>
      <c r="W15" s="55">
        <v>0</v>
      </c>
      <c r="X15" s="55">
        <v>0</v>
      </c>
      <c r="Y15" s="6"/>
      <c r="Z15" s="17" t="s">
        <v>97</v>
      </c>
      <c r="AA15" s="17" t="s">
        <v>99</v>
      </c>
      <c r="AB15" s="17" t="s">
        <v>100</v>
      </c>
      <c r="AC15" s="3"/>
      <c r="AD15" s="17"/>
      <c r="AE15" s="15"/>
      <c r="AF15" s="55">
        <v>1</v>
      </c>
      <c r="AG15" s="55">
        <v>0</v>
      </c>
      <c r="AH15" s="66" t="s">
        <v>48</v>
      </c>
      <c r="AI15" s="55">
        <v>0</v>
      </c>
      <c r="AJ15" s="55">
        <v>0</v>
      </c>
      <c r="AK15" s="1"/>
      <c r="AL15" s="33"/>
      <c r="AM15" s="15"/>
      <c r="AN15" s="15">
        <v>3</v>
      </c>
      <c r="AO15" s="15">
        <v>0</v>
      </c>
      <c r="AP15" s="16" t="s">
        <v>48</v>
      </c>
      <c r="AQ15" s="15">
        <v>0</v>
      </c>
      <c r="AR15" s="15">
        <v>0</v>
      </c>
      <c r="AS15" s="31"/>
      <c r="AT15" s="31"/>
      <c r="AU15" s="31"/>
      <c r="AV15" s="31"/>
      <c r="AW15" s="31"/>
      <c r="AX15" s="31"/>
      <c r="AZ15" s="60"/>
      <c r="BA15"/>
      <c r="BB15" s="190" t="s">
        <v>83</v>
      </c>
      <c r="BC15" s="196">
        <v>1</v>
      </c>
      <c r="BD15" s="196">
        <v>3</v>
      </c>
      <c r="BE15" s="194" t="s">
        <v>310</v>
      </c>
      <c r="BF15" s="37"/>
    </row>
    <row r="16" spans="1:59" x14ac:dyDescent="0.35">
      <c r="A16" s="3"/>
      <c r="B16" s="6"/>
      <c r="C16" s="5" t="s">
        <v>47</v>
      </c>
      <c r="D16" s="5">
        <v>5</v>
      </c>
      <c r="E16" s="12" t="s">
        <v>127</v>
      </c>
      <c r="F16" s="3"/>
      <c r="G16" s="14"/>
      <c r="H16" s="14"/>
      <c r="I16" s="14"/>
      <c r="J16" s="55">
        <v>1</v>
      </c>
      <c r="K16" s="66" t="s">
        <v>48</v>
      </c>
      <c r="L16" s="67">
        <v>0</v>
      </c>
      <c r="M16" s="67">
        <v>0</v>
      </c>
      <c r="N16" s="3"/>
      <c r="O16" s="17" t="s">
        <v>92</v>
      </c>
      <c r="P16" s="17" t="s">
        <v>93</v>
      </c>
      <c r="Q16" s="3"/>
      <c r="R16" s="33"/>
      <c r="S16" s="15"/>
      <c r="T16" s="55"/>
      <c r="U16" s="55">
        <v>2</v>
      </c>
      <c r="V16" s="66" t="s">
        <v>48</v>
      </c>
      <c r="W16" s="55">
        <v>0</v>
      </c>
      <c r="X16" s="55">
        <v>0</v>
      </c>
      <c r="Y16" s="6"/>
      <c r="Z16" s="17" t="s">
        <v>97</v>
      </c>
      <c r="AA16" s="17" t="s">
        <v>99</v>
      </c>
      <c r="AB16" s="17" t="s">
        <v>100</v>
      </c>
      <c r="AC16" s="3"/>
      <c r="AD16" s="17"/>
      <c r="AE16" s="15"/>
      <c r="AF16" s="55">
        <v>1</v>
      </c>
      <c r="AG16" s="55">
        <v>0</v>
      </c>
      <c r="AH16" s="66" t="s">
        <v>48</v>
      </c>
      <c r="AI16" s="55">
        <v>0</v>
      </c>
      <c r="AJ16" s="55">
        <v>0</v>
      </c>
      <c r="AK16" s="1"/>
      <c r="AL16" s="33"/>
      <c r="AM16" s="15"/>
      <c r="AN16" s="15">
        <v>2</v>
      </c>
      <c r="AO16" s="15">
        <v>0</v>
      </c>
      <c r="AP16" s="16" t="s">
        <v>48</v>
      </c>
      <c r="AQ16" s="15">
        <v>0</v>
      </c>
      <c r="AR16" s="15">
        <v>0</v>
      </c>
      <c r="AS16" s="31"/>
      <c r="AT16" s="31"/>
      <c r="AU16" s="31"/>
      <c r="AV16" s="31"/>
      <c r="AW16" s="31"/>
      <c r="AX16" s="31"/>
      <c r="AZ16" s="60"/>
      <c r="BA16"/>
      <c r="BB16" s="190" t="s">
        <v>84</v>
      </c>
      <c r="BC16" s="196">
        <v>1</v>
      </c>
      <c r="BD16" s="196">
        <v>1</v>
      </c>
      <c r="BE16" s="194" t="s">
        <v>310</v>
      </c>
    </row>
    <row r="17" spans="1:58" x14ac:dyDescent="0.35">
      <c r="A17" s="3"/>
      <c r="B17" s="6"/>
      <c r="C17" s="3"/>
      <c r="D17" s="3"/>
      <c r="E17" s="3"/>
      <c r="F17" s="3"/>
      <c r="G17" s="3"/>
      <c r="H17" s="3"/>
      <c r="I17" s="3"/>
      <c r="J17" s="3"/>
      <c r="K17" s="3"/>
      <c r="L17" s="3"/>
      <c r="M17" s="3"/>
      <c r="N17" s="3"/>
      <c r="O17" s="3"/>
      <c r="P17" s="3"/>
      <c r="Q17" s="3"/>
      <c r="R17" s="3"/>
      <c r="S17" s="3"/>
      <c r="T17" s="3"/>
      <c r="U17" s="3"/>
      <c r="V17" s="3"/>
      <c r="W17" s="3"/>
      <c r="X17" s="3"/>
      <c r="Y17" s="3"/>
      <c r="Z17" s="3"/>
      <c r="AA17" s="6"/>
      <c r="AB17" s="3"/>
      <c r="AC17" s="3"/>
      <c r="AD17" s="3"/>
      <c r="AE17" s="3"/>
      <c r="AF17" s="3"/>
      <c r="AG17" s="3"/>
      <c r="AH17" s="3"/>
      <c r="AZ17" s="60"/>
      <c r="BA17"/>
      <c r="BB17" s="190" t="s">
        <v>128</v>
      </c>
      <c r="BC17" s="196">
        <v>1</v>
      </c>
      <c r="BD17" s="196">
        <v>1</v>
      </c>
      <c r="BE17" s="194" t="s">
        <v>310</v>
      </c>
    </row>
    <row r="18" spans="1:58" x14ac:dyDescent="0.35">
      <c r="A18" s="3"/>
      <c r="B18" s="6"/>
      <c r="C18" s="3"/>
      <c r="D18" s="3"/>
      <c r="E18" s="3"/>
      <c r="F18" s="3"/>
      <c r="G18" s="3"/>
      <c r="H18" s="3"/>
      <c r="I18" s="3"/>
      <c r="J18" s="3"/>
      <c r="K18" s="3"/>
      <c r="L18" s="3"/>
      <c r="M18" s="9" t="s">
        <v>36</v>
      </c>
      <c r="N18" s="3"/>
      <c r="O18" s="3"/>
      <c r="P18" s="3"/>
      <c r="Q18" s="3"/>
      <c r="R18" s="9" t="s">
        <v>37</v>
      </c>
      <c r="S18" s="3"/>
      <c r="T18" s="3"/>
      <c r="U18" s="7"/>
      <c r="V18" s="7"/>
      <c r="W18" s="7"/>
      <c r="X18" s="7"/>
      <c r="Y18" s="7"/>
      <c r="Z18" s="11" t="s">
        <v>38</v>
      </c>
      <c r="AA18" s="6"/>
      <c r="AB18" s="3"/>
      <c r="AC18" s="3"/>
      <c r="AD18" s="3"/>
      <c r="AE18" s="3"/>
      <c r="AF18" s="3"/>
      <c r="AG18" s="3"/>
      <c r="AH18" s="9" t="s">
        <v>39</v>
      </c>
      <c r="AZ18" s="60"/>
      <c r="BA18"/>
      <c r="BB18" s="190" t="s">
        <v>85</v>
      </c>
      <c r="BC18" s="196">
        <v>50</v>
      </c>
      <c r="BD18" s="196">
        <v>2</v>
      </c>
      <c r="BE18" s="194" t="s">
        <v>311</v>
      </c>
    </row>
    <row r="19" spans="1:58" x14ac:dyDescent="0.35">
      <c r="A19" s="3"/>
      <c r="B19" s="6"/>
      <c r="C19" s="5"/>
      <c r="D19" s="3"/>
      <c r="E19" s="9" t="s">
        <v>49</v>
      </c>
      <c r="F19" s="3"/>
      <c r="G19" s="3"/>
      <c r="H19" s="3"/>
      <c r="I19" s="3"/>
      <c r="J19" s="3"/>
      <c r="K19" s="3"/>
      <c r="L19" s="3"/>
      <c r="M19" s="9" t="s">
        <v>43</v>
      </c>
      <c r="N19" s="3"/>
      <c r="O19" s="3"/>
      <c r="P19" s="3"/>
      <c r="Q19" s="3"/>
      <c r="R19" s="9" t="s">
        <v>44</v>
      </c>
      <c r="S19" s="3"/>
      <c r="T19" s="3"/>
      <c r="U19" s="3"/>
      <c r="V19" s="3"/>
      <c r="W19" s="3"/>
      <c r="X19" s="3"/>
      <c r="Y19" s="3"/>
      <c r="Z19" s="9" t="s">
        <v>45</v>
      </c>
      <c r="AA19" s="6"/>
      <c r="AB19" s="3"/>
      <c r="AC19" s="3"/>
      <c r="AD19" s="3"/>
      <c r="AE19" s="3"/>
      <c r="AF19" s="3"/>
      <c r="AG19" s="3"/>
      <c r="AH19" s="9" t="s">
        <v>46</v>
      </c>
      <c r="AZ19" s="60"/>
      <c r="BA19"/>
      <c r="BB19" s="190" t="s">
        <v>86</v>
      </c>
      <c r="BC19" s="196">
        <v>50</v>
      </c>
      <c r="BD19" s="196">
        <v>5</v>
      </c>
      <c r="BE19" s="194" t="s">
        <v>311</v>
      </c>
    </row>
    <row r="20" spans="1:58" x14ac:dyDescent="0.35">
      <c r="A20" s="3"/>
      <c r="B20" s="6"/>
      <c r="C20" s="5" t="s">
        <v>47</v>
      </c>
      <c r="D20" s="5">
        <v>1</v>
      </c>
      <c r="E20" s="12" t="s">
        <v>81</v>
      </c>
      <c r="F20" s="3"/>
      <c r="G20" s="18"/>
      <c r="H20" s="15"/>
      <c r="I20" s="55">
        <v>1</v>
      </c>
      <c r="J20" s="55">
        <v>0</v>
      </c>
      <c r="K20" s="66" t="s">
        <v>48</v>
      </c>
      <c r="L20" s="55">
        <v>0</v>
      </c>
      <c r="M20" s="55">
        <v>0</v>
      </c>
      <c r="N20" s="3"/>
      <c r="O20" s="17"/>
      <c r="P20" s="17" t="s">
        <v>97</v>
      </c>
      <c r="Q20" s="17" t="s">
        <v>99</v>
      </c>
      <c r="R20" s="17" t="s">
        <v>100</v>
      </c>
      <c r="S20" s="3"/>
      <c r="T20" s="17"/>
      <c r="U20" s="15"/>
      <c r="V20" s="15"/>
      <c r="W20" s="55">
        <v>1</v>
      </c>
      <c r="X20" s="66" t="s">
        <v>48</v>
      </c>
      <c r="Y20" s="55">
        <v>0</v>
      </c>
      <c r="Z20" s="55">
        <v>0</v>
      </c>
      <c r="AA20" s="6"/>
      <c r="AB20" s="18"/>
      <c r="AC20" s="15"/>
      <c r="AD20" s="15">
        <v>1</v>
      </c>
      <c r="AE20" s="15">
        <v>0</v>
      </c>
      <c r="AF20" s="16" t="s">
        <v>48</v>
      </c>
      <c r="AG20" s="15">
        <v>0</v>
      </c>
      <c r="AH20" s="15">
        <v>0</v>
      </c>
      <c r="AZ20" s="60"/>
      <c r="BA20"/>
      <c r="BB20" s="190" t="s">
        <v>87</v>
      </c>
      <c r="BC20" s="196">
        <v>30</v>
      </c>
      <c r="BD20" s="196">
        <v>4</v>
      </c>
      <c r="BE20" s="194" t="s">
        <v>311</v>
      </c>
    </row>
    <row r="21" spans="1:58" x14ac:dyDescent="0.35">
      <c r="A21" s="3"/>
      <c r="B21" s="6"/>
      <c r="C21" s="5" t="s">
        <v>47</v>
      </c>
      <c r="D21" s="5">
        <v>2</v>
      </c>
      <c r="E21" s="12" t="s">
        <v>82</v>
      </c>
      <c r="F21" s="3"/>
      <c r="G21" s="18"/>
      <c r="H21" s="15"/>
      <c r="I21" s="55"/>
      <c r="J21" s="55">
        <v>5</v>
      </c>
      <c r="K21" s="66" t="s">
        <v>48</v>
      </c>
      <c r="L21" s="55">
        <v>0</v>
      </c>
      <c r="M21" s="55">
        <v>0</v>
      </c>
      <c r="N21" s="3"/>
      <c r="O21" s="17"/>
      <c r="P21" s="17" t="s">
        <v>97</v>
      </c>
      <c r="Q21" s="17" t="s">
        <v>99</v>
      </c>
      <c r="R21" s="17" t="s">
        <v>100</v>
      </c>
      <c r="S21" s="3"/>
      <c r="T21" s="17"/>
      <c r="U21" s="15"/>
      <c r="V21" s="15"/>
      <c r="W21" s="55">
        <v>1</v>
      </c>
      <c r="X21" s="66" t="s">
        <v>48</v>
      </c>
      <c r="Y21" s="55">
        <v>0</v>
      </c>
      <c r="Z21" s="55">
        <v>0</v>
      </c>
      <c r="AA21" s="6"/>
      <c r="AB21" s="18"/>
      <c r="AC21" s="15"/>
      <c r="AD21" s="15"/>
      <c r="AE21" s="15">
        <v>5</v>
      </c>
      <c r="AF21" s="16" t="s">
        <v>48</v>
      </c>
      <c r="AG21" s="15">
        <v>0</v>
      </c>
      <c r="AH21" s="15">
        <v>0</v>
      </c>
      <c r="AZ21" s="60"/>
      <c r="BA21"/>
      <c r="BB21" s="190" t="s">
        <v>88</v>
      </c>
      <c r="BC21" s="196">
        <v>50</v>
      </c>
      <c r="BD21" s="196">
        <v>6</v>
      </c>
      <c r="BE21" s="194" t="s">
        <v>311</v>
      </c>
    </row>
    <row r="22" spans="1:58" x14ac:dyDescent="0.35">
      <c r="A22" s="3"/>
      <c r="B22" s="6"/>
      <c r="C22" s="5" t="s">
        <v>47</v>
      </c>
      <c r="D22" s="5">
        <v>3</v>
      </c>
      <c r="E22" s="12" t="s">
        <v>83</v>
      </c>
      <c r="F22" s="3"/>
      <c r="G22" s="18"/>
      <c r="H22" s="15"/>
      <c r="I22" s="55"/>
      <c r="J22" s="55">
        <v>3</v>
      </c>
      <c r="K22" s="66" t="s">
        <v>48</v>
      </c>
      <c r="L22" s="55">
        <v>0</v>
      </c>
      <c r="M22" s="55">
        <v>0</v>
      </c>
      <c r="N22" s="3"/>
      <c r="O22" s="17"/>
      <c r="P22" s="17" t="s">
        <v>97</v>
      </c>
      <c r="Q22" s="17" t="s">
        <v>99</v>
      </c>
      <c r="R22" s="17" t="s">
        <v>100</v>
      </c>
      <c r="S22" s="3"/>
      <c r="T22" s="17"/>
      <c r="U22" s="15"/>
      <c r="V22" s="15"/>
      <c r="W22" s="55">
        <v>1</v>
      </c>
      <c r="X22" s="66" t="s">
        <v>48</v>
      </c>
      <c r="Y22" s="55">
        <v>0</v>
      </c>
      <c r="Z22" s="55">
        <v>0</v>
      </c>
      <c r="AA22" s="6"/>
      <c r="AB22" s="18"/>
      <c r="AC22" s="15"/>
      <c r="AD22" s="15"/>
      <c r="AE22" s="15">
        <v>3</v>
      </c>
      <c r="AF22" s="16" t="s">
        <v>48</v>
      </c>
      <c r="AG22" s="15">
        <v>0</v>
      </c>
      <c r="AH22" s="15">
        <v>0</v>
      </c>
      <c r="AZ22" s="60"/>
      <c r="BA22"/>
      <c r="BB22" s="190" t="s">
        <v>89</v>
      </c>
      <c r="BC22" s="196">
        <v>50</v>
      </c>
      <c r="BD22" s="196">
        <v>3</v>
      </c>
      <c r="BE22" s="194" t="s">
        <v>311</v>
      </c>
    </row>
    <row r="23" spans="1:58" x14ac:dyDescent="0.35">
      <c r="A23" s="3"/>
      <c r="B23" s="6"/>
      <c r="C23" s="5" t="s">
        <v>47</v>
      </c>
      <c r="D23" s="5">
        <v>4</v>
      </c>
      <c r="E23" s="12" t="s">
        <v>84</v>
      </c>
      <c r="F23" s="3"/>
      <c r="G23" s="18"/>
      <c r="H23" s="15"/>
      <c r="I23" s="55"/>
      <c r="J23" s="55">
        <v>1</v>
      </c>
      <c r="K23" s="66" t="s">
        <v>48</v>
      </c>
      <c r="L23" s="55">
        <v>0</v>
      </c>
      <c r="M23" s="55">
        <v>0</v>
      </c>
      <c r="N23" s="3"/>
      <c r="O23" s="17"/>
      <c r="P23" s="17" t="s">
        <v>97</v>
      </c>
      <c r="Q23" s="17" t="s">
        <v>99</v>
      </c>
      <c r="R23" s="17" t="s">
        <v>100</v>
      </c>
      <c r="S23" s="3"/>
      <c r="T23" s="17"/>
      <c r="U23" s="15"/>
      <c r="V23" s="15"/>
      <c r="W23" s="55">
        <v>1</v>
      </c>
      <c r="X23" s="66" t="s">
        <v>48</v>
      </c>
      <c r="Y23" s="55">
        <v>0</v>
      </c>
      <c r="Z23" s="55">
        <v>0</v>
      </c>
      <c r="AA23" s="6"/>
      <c r="AB23" s="18"/>
      <c r="AC23" s="15"/>
      <c r="AD23" s="15"/>
      <c r="AE23" s="15">
        <v>1</v>
      </c>
      <c r="AF23" s="16" t="s">
        <v>48</v>
      </c>
      <c r="AG23" s="15">
        <v>0</v>
      </c>
      <c r="AH23" s="15">
        <v>0</v>
      </c>
      <c r="AZ23" s="60"/>
      <c r="BA23"/>
      <c r="BB23" s="190" t="s">
        <v>325</v>
      </c>
      <c r="BC23" s="196">
        <v>8</v>
      </c>
      <c r="BD23" s="196">
        <v>5</v>
      </c>
      <c r="BE23" s="194" t="s">
        <v>312</v>
      </c>
    </row>
    <row r="24" spans="1:58" x14ac:dyDescent="0.35">
      <c r="A24" s="3"/>
      <c r="B24" s="6"/>
      <c r="C24" s="5" t="s">
        <v>47</v>
      </c>
      <c r="D24" s="5">
        <v>5</v>
      </c>
      <c r="E24" s="12" t="s">
        <v>128</v>
      </c>
      <c r="F24" s="3"/>
      <c r="G24" s="18"/>
      <c r="H24" s="15"/>
      <c r="I24" s="55"/>
      <c r="J24" s="55">
        <v>1</v>
      </c>
      <c r="K24" s="66" t="s">
        <v>48</v>
      </c>
      <c r="L24" s="55">
        <v>0</v>
      </c>
      <c r="M24" s="55">
        <v>0</v>
      </c>
      <c r="N24" s="3"/>
      <c r="O24" s="17"/>
      <c r="P24" s="17" t="s">
        <v>97</v>
      </c>
      <c r="Q24" s="17" t="s">
        <v>99</v>
      </c>
      <c r="R24" s="17" t="s">
        <v>100</v>
      </c>
      <c r="S24" s="3"/>
      <c r="T24" s="17"/>
      <c r="U24" s="15"/>
      <c r="V24" s="15"/>
      <c r="W24" s="55">
        <v>1</v>
      </c>
      <c r="X24" s="66" t="s">
        <v>48</v>
      </c>
      <c r="Y24" s="55">
        <v>0</v>
      </c>
      <c r="Z24" s="55">
        <v>0</v>
      </c>
      <c r="AA24" s="6"/>
      <c r="AB24" s="18"/>
      <c r="AC24" s="15"/>
      <c r="AD24" s="15"/>
      <c r="AE24" s="15">
        <v>1</v>
      </c>
      <c r="AF24" s="16" t="s">
        <v>48</v>
      </c>
      <c r="AG24" s="15">
        <v>0</v>
      </c>
      <c r="AH24" s="15">
        <v>0</v>
      </c>
      <c r="AZ24" s="60"/>
      <c r="BA24"/>
      <c r="BB24" s="190" t="s">
        <v>90</v>
      </c>
      <c r="BC24" s="196">
        <v>1</v>
      </c>
      <c r="BD24" s="196">
        <v>30</v>
      </c>
      <c r="BE24" s="194" t="s">
        <v>313</v>
      </c>
    </row>
    <row r="25" spans="1:58" x14ac:dyDescent="0.35">
      <c r="AZ25" s="60"/>
      <c r="BA25"/>
      <c r="BB25" s="190" t="s">
        <v>91</v>
      </c>
      <c r="BC25" s="196">
        <v>10</v>
      </c>
      <c r="BD25" s="196">
        <v>5</v>
      </c>
      <c r="BE25" s="194" t="s">
        <v>312</v>
      </c>
    </row>
    <row r="26" spans="1:58" x14ac:dyDescent="0.35">
      <c r="A26" s="1" t="s">
        <v>50</v>
      </c>
      <c r="B26" s="2" t="s">
        <v>51</v>
      </c>
      <c r="C26" s="3"/>
      <c r="D26" s="3"/>
      <c r="E26" s="3"/>
      <c r="F26" s="3"/>
      <c r="G26" s="3"/>
      <c r="H26" s="3"/>
      <c r="I26" s="3"/>
      <c r="J26" s="3"/>
      <c r="K26" s="3"/>
      <c r="L26" s="3"/>
      <c r="M26" s="3"/>
      <c r="N26" s="3"/>
      <c r="O26" s="3"/>
      <c r="P26" s="3"/>
      <c r="Q26" s="3"/>
      <c r="R26" s="3"/>
      <c r="S26" s="3"/>
      <c r="T26" s="3"/>
      <c r="U26" s="3"/>
      <c r="V26" s="3"/>
      <c r="W26" s="3"/>
      <c r="X26" s="3"/>
      <c r="Y26" s="3"/>
      <c r="Z26" s="3"/>
      <c r="AA26" s="6"/>
      <c r="AB26" s="3"/>
      <c r="AC26" s="3"/>
      <c r="AD26" s="3"/>
      <c r="AE26" s="3"/>
      <c r="AF26" s="3"/>
      <c r="AG26" s="3"/>
      <c r="AH26" s="3"/>
      <c r="AI26" s="3"/>
      <c r="AJ26" s="3"/>
      <c r="AK26" s="3"/>
      <c r="AL26" s="3"/>
      <c r="AM26" s="3"/>
      <c r="AN26" s="3"/>
      <c r="AO26" s="3"/>
      <c r="AP26" s="3"/>
      <c r="AQ26" s="3"/>
      <c r="AR26" s="3"/>
      <c r="AS26" s="3"/>
      <c r="AT26" s="3"/>
      <c r="AU26" s="3"/>
      <c r="AV26" s="3"/>
      <c r="AW26" s="3"/>
      <c r="AX26" s="3"/>
      <c r="AY26" s="3"/>
      <c r="AZ26" s="61"/>
      <c r="BA26" s="3"/>
      <c r="BB26" s="190" t="s">
        <v>324</v>
      </c>
      <c r="BC26" s="196">
        <v>10</v>
      </c>
      <c r="BD26" s="196">
        <v>1</v>
      </c>
      <c r="BE26" s="194" t="s">
        <v>312</v>
      </c>
    </row>
    <row r="27" spans="1:58" x14ac:dyDescent="0.35">
      <c r="A27" s="1"/>
      <c r="B27" s="3" t="s">
        <v>31</v>
      </c>
      <c r="C27" s="4" t="s">
        <v>32</v>
      </c>
      <c r="D27" s="4"/>
      <c r="E27" s="4"/>
      <c r="G27" s="3"/>
      <c r="H27" s="3"/>
      <c r="I27" s="3"/>
      <c r="J27" s="3"/>
      <c r="K27" s="3"/>
      <c r="L27" s="3"/>
      <c r="M27" s="3"/>
      <c r="N27" s="3"/>
      <c r="O27" s="3"/>
      <c r="P27" s="3"/>
      <c r="Q27" s="3"/>
      <c r="R27" s="3"/>
      <c r="S27" s="3"/>
      <c r="T27" s="3"/>
      <c r="U27" s="3"/>
      <c r="V27" s="3"/>
      <c r="W27" s="3"/>
      <c r="X27" s="3"/>
      <c r="Y27" s="3"/>
      <c r="Z27" s="3"/>
      <c r="AA27" s="6"/>
      <c r="AB27" s="3"/>
      <c r="AC27" s="3"/>
      <c r="AD27" s="3"/>
      <c r="AE27" s="3"/>
      <c r="AF27" s="3"/>
      <c r="AG27" s="3"/>
      <c r="AH27" s="3"/>
      <c r="AI27" s="3"/>
      <c r="AJ27" s="3"/>
      <c r="AK27" s="3"/>
      <c r="AL27" s="3"/>
      <c r="AM27" s="3"/>
      <c r="AN27" s="3"/>
      <c r="AO27" s="3"/>
      <c r="AP27" s="3"/>
      <c r="AQ27" s="3"/>
      <c r="AR27" s="3"/>
      <c r="AS27" s="3"/>
      <c r="AT27" s="3"/>
      <c r="AU27" s="3"/>
      <c r="AV27" s="3"/>
      <c r="AW27" s="3"/>
      <c r="AX27" s="3"/>
      <c r="AY27" s="3"/>
      <c r="AZ27" s="61"/>
      <c r="BA27" s="3"/>
      <c r="BB27" s="190" t="s">
        <v>323</v>
      </c>
      <c r="BC27" s="196">
        <v>5</v>
      </c>
      <c r="BD27" s="196">
        <v>1</v>
      </c>
      <c r="BE27" s="194" t="s">
        <v>312</v>
      </c>
    </row>
    <row r="28" spans="1:58" ht="16" thickBot="1" x14ac:dyDescent="0.4">
      <c r="A28" s="3"/>
      <c r="B28" s="6"/>
      <c r="C28" s="4" t="s">
        <v>33</v>
      </c>
      <c r="D28" s="3"/>
      <c r="E28" s="3"/>
      <c r="F28" s="3"/>
      <c r="G28" s="3"/>
      <c r="H28" s="3"/>
      <c r="I28" s="3"/>
      <c r="J28" s="3"/>
      <c r="K28" s="3"/>
      <c r="L28" s="3"/>
      <c r="M28" s="3"/>
      <c r="N28" s="3"/>
      <c r="O28" s="3"/>
      <c r="P28" s="3"/>
      <c r="Q28" s="3"/>
      <c r="R28" s="3"/>
      <c r="S28" s="3"/>
      <c r="T28" s="3"/>
      <c r="U28" s="3"/>
      <c r="V28" s="3"/>
      <c r="W28" s="3"/>
      <c r="X28" s="3"/>
      <c r="Y28" s="3"/>
      <c r="Z28" s="3"/>
      <c r="AA28" s="6"/>
      <c r="AB28" s="3"/>
      <c r="AC28" s="3"/>
      <c r="AD28" s="3"/>
      <c r="AE28" s="3"/>
      <c r="AF28" s="3"/>
      <c r="AG28" s="3"/>
      <c r="AH28" s="3"/>
      <c r="AI28" s="3"/>
      <c r="AJ28" s="3"/>
      <c r="AK28" s="3"/>
      <c r="AL28" s="3"/>
      <c r="AM28" s="3"/>
      <c r="AN28" s="3"/>
      <c r="AO28" s="3"/>
      <c r="AP28" s="3"/>
      <c r="AQ28" s="3"/>
      <c r="AR28" s="3"/>
      <c r="AS28" s="3"/>
      <c r="AT28" s="3"/>
      <c r="AU28" s="3"/>
      <c r="AV28" s="3"/>
      <c r="AW28" s="3"/>
      <c r="AX28" s="3"/>
      <c r="AY28" s="3"/>
      <c r="AZ28" s="61"/>
      <c r="BA28" s="19"/>
      <c r="BB28" s="191" t="s">
        <v>98</v>
      </c>
      <c r="BC28" s="197">
        <v>1</v>
      </c>
      <c r="BD28" s="197">
        <v>2</v>
      </c>
      <c r="BE28" s="156" t="s">
        <v>312</v>
      </c>
      <c r="BF28" s="3"/>
    </row>
    <row r="29" spans="1:58" x14ac:dyDescent="0.35">
      <c r="A29" s="3"/>
      <c r="B29" s="6"/>
      <c r="C29" s="8" t="s">
        <v>52</v>
      </c>
      <c r="D29" s="3"/>
      <c r="E29" s="3"/>
      <c r="F29" s="3"/>
      <c r="G29" s="3"/>
      <c r="H29" s="3"/>
      <c r="I29" s="3"/>
      <c r="J29" s="3"/>
      <c r="K29" s="3"/>
      <c r="L29" s="3"/>
      <c r="M29" s="3"/>
      <c r="N29" s="3"/>
      <c r="O29" s="3"/>
      <c r="P29" s="3"/>
      <c r="Q29" s="3"/>
      <c r="R29" s="3"/>
      <c r="S29" s="3"/>
      <c r="T29" s="3"/>
      <c r="U29" s="3"/>
      <c r="V29" s="3"/>
      <c r="W29" s="3"/>
      <c r="X29" s="3"/>
      <c r="Y29" s="3"/>
      <c r="Z29" s="3"/>
      <c r="AA29" s="6"/>
      <c r="AB29" s="3"/>
      <c r="AC29" s="3"/>
      <c r="AD29" s="3"/>
      <c r="AE29" s="3"/>
      <c r="AF29" s="3"/>
      <c r="AG29" s="3"/>
      <c r="AH29" s="3"/>
      <c r="AI29" s="3"/>
      <c r="AJ29" s="3"/>
      <c r="AK29" s="3"/>
      <c r="AL29" s="3"/>
      <c r="AM29" s="3"/>
      <c r="AN29" s="3"/>
      <c r="AO29" s="3"/>
      <c r="AP29" s="3"/>
      <c r="AQ29" s="3"/>
      <c r="AR29" s="3"/>
      <c r="AS29" s="3"/>
      <c r="AT29" s="3"/>
      <c r="AU29" s="3"/>
      <c r="AV29" s="3"/>
      <c r="AW29" s="3"/>
      <c r="AX29" s="3"/>
      <c r="AY29" s="3"/>
      <c r="AZ29" s="61"/>
      <c r="BA29"/>
      <c r="BC29" s="52"/>
    </row>
    <row r="30" spans="1:58" x14ac:dyDescent="0.35">
      <c r="A30" s="19"/>
      <c r="B30" s="20"/>
      <c r="C30" s="21"/>
      <c r="D30" s="19"/>
      <c r="E30" s="19"/>
      <c r="F30" s="19"/>
      <c r="G30" s="19"/>
      <c r="H30" s="19"/>
      <c r="I30" s="19"/>
      <c r="J30" s="19"/>
      <c r="K30" s="19"/>
      <c r="L30" s="19"/>
      <c r="M30" s="19"/>
      <c r="N30" s="19"/>
      <c r="O30" s="19"/>
      <c r="P30" s="19"/>
      <c r="Q30" s="19"/>
      <c r="R30" s="19"/>
      <c r="S30" s="19"/>
      <c r="T30" s="19"/>
      <c r="U30" s="19"/>
      <c r="V30" s="19"/>
      <c r="W30" s="19"/>
      <c r="X30" s="19"/>
      <c r="Y30" s="19"/>
      <c r="Z30" s="19"/>
      <c r="AA30" s="20"/>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62"/>
      <c r="BA30"/>
      <c r="BB30" s="3"/>
      <c r="BC30" s="3"/>
      <c r="BD30" s="3"/>
      <c r="BE30" s="3"/>
    </row>
    <row r="31" spans="1:58" x14ac:dyDescent="0.35">
      <c r="A31" s="19"/>
      <c r="B31" s="20"/>
      <c r="C31" s="21"/>
      <c r="D31" s="19"/>
      <c r="E31" s="19"/>
      <c r="F31" s="19"/>
      <c r="G31" s="19" t="s">
        <v>53</v>
      </c>
      <c r="H31" s="19"/>
      <c r="I31" s="19"/>
      <c r="J31" s="19"/>
      <c r="K31" s="19"/>
      <c r="L31" s="19"/>
      <c r="M31" s="19" t="s">
        <v>54</v>
      </c>
      <c r="N31" s="19"/>
      <c r="O31" s="19"/>
      <c r="P31" s="19"/>
      <c r="R31" s="19"/>
      <c r="S31" s="19" t="s">
        <v>53</v>
      </c>
      <c r="T31" s="19"/>
      <c r="U31" s="19"/>
      <c r="V31" s="19"/>
      <c r="X31" s="19"/>
      <c r="Y31" s="19" t="s">
        <v>54</v>
      </c>
      <c r="Z31" s="19"/>
      <c r="AA31" s="20"/>
      <c r="AB31" s="19"/>
      <c r="AD31" s="19"/>
      <c r="AE31" s="19"/>
      <c r="AF31" s="19"/>
      <c r="AG31" s="19"/>
      <c r="AH31" s="19"/>
      <c r="AJ31" s="19"/>
      <c r="AK31" s="19"/>
      <c r="AL31" s="19"/>
      <c r="AM31" s="22"/>
      <c r="AN31" s="19"/>
      <c r="AO31" s="19"/>
      <c r="AP31" s="19"/>
      <c r="AQ31" s="19"/>
      <c r="AR31" s="19"/>
      <c r="AS31" s="19"/>
      <c r="AT31" s="19"/>
      <c r="AU31" s="3"/>
      <c r="AV31" s="3"/>
      <c r="AW31" s="3"/>
      <c r="AX31" s="3"/>
      <c r="AZ31" s="60"/>
      <c r="BA31"/>
    </row>
    <row r="32" spans="1:58" x14ac:dyDescent="0.35">
      <c r="A32" s="19"/>
      <c r="B32" s="20"/>
      <c r="C32" s="21"/>
      <c r="D32" s="19"/>
      <c r="E32" s="19"/>
      <c r="F32" s="19"/>
      <c r="G32" s="19" t="s">
        <v>55</v>
      </c>
      <c r="H32" s="19"/>
      <c r="I32" s="19"/>
      <c r="J32" s="19"/>
      <c r="K32" s="19"/>
      <c r="L32" s="19"/>
      <c r="M32" s="19" t="s">
        <v>56</v>
      </c>
      <c r="N32" s="19"/>
      <c r="O32" s="19"/>
      <c r="P32" s="19"/>
      <c r="R32" s="19"/>
      <c r="S32" s="19" t="s">
        <v>57</v>
      </c>
      <c r="T32" s="19"/>
      <c r="U32" s="19"/>
      <c r="V32" s="19"/>
      <c r="X32" s="19"/>
      <c r="Y32" s="19" t="s">
        <v>58</v>
      </c>
      <c r="Z32" s="19"/>
      <c r="AA32" s="20"/>
      <c r="AB32" s="19"/>
      <c r="AD32" s="19"/>
      <c r="AE32" s="19"/>
      <c r="AF32" s="19"/>
      <c r="AG32" s="19"/>
      <c r="AH32" s="19"/>
      <c r="AI32" s="20" t="s">
        <v>54</v>
      </c>
      <c r="AJ32" s="19"/>
      <c r="AK32" s="19"/>
      <c r="AL32" s="19"/>
      <c r="AM32" s="22"/>
      <c r="AN32" s="19"/>
      <c r="AO32" s="19"/>
      <c r="AP32" s="19"/>
      <c r="AQ32" s="19"/>
      <c r="AR32" s="23"/>
      <c r="AT32" s="19"/>
      <c r="AU32" s="3"/>
      <c r="AV32" s="3"/>
      <c r="AW32" s="3"/>
      <c r="AX32" s="3"/>
      <c r="AZ32" s="60"/>
      <c r="BA32"/>
      <c r="BB32" s="528" t="s">
        <v>174</v>
      </c>
      <c r="BC32" s="528"/>
      <c r="BD32" s="528"/>
      <c r="BE32" s="528"/>
      <c r="BF32" s="528"/>
    </row>
    <row r="33" spans="1:58" ht="16" thickBot="1" x14ac:dyDescent="0.4">
      <c r="A33" s="19"/>
      <c r="B33" s="20"/>
      <c r="C33" s="19"/>
      <c r="D33" s="19"/>
      <c r="E33" s="19"/>
      <c r="F33" s="19"/>
      <c r="G33" s="19" t="s">
        <v>59</v>
      </c>
      <c r="H33" s="19"/>
      <c r="I33" s="19"/>
      <c r="J33" s="19"/>
      <c r="K33" s="19"/>
      <c r="L33" s="19"/>
      <c r="M33" s="19" t="s">
        <v>60</v>
      </c>
      <c r="N33" s="19"/>
      <c r="O33" s="19"/>
      <c r="P33" s="19"/>
      <c r="R33" s="19"/>
      <c r="S33" s="25" t="s">
        <v>61</v>
      </c>
      <c r="T33" s="19"/>
      <c r="U33" s="19"/>
      <c r="V33" s="19"/>
      <c r="X33" s="19"/>
      <c r="Y33" s="19" t="s">
        <v>62</v>
      </c>
      <c r="Z33" s="19"/>
      <c r="AA33" s="20"/>
      <c r="AB33" s="19"/>
      <c r="AD33" s="19"/>
      <c r="AE33" s="26"/>
      <c r="AF33" s="26"/>
      <c r="AG33" s="19"/>
      <c r="AH33" s="19"/>
      <c r="AI33" s="20" t="s">
        <v>63</v>
      </c>
      <c r="AJ33" s="27"/>
      <c r="AK33" s="27"/>
      <c r="AL33" s="27"/>
      <c r="AM33" s="22"/>
      <c r="AN33" s="19"/>
      <c r="AO33" s="19"/>
      <c r="AP33" s="27"/>
      <c r="AQ33" s="9" t="s">
        <v>38</v>
      </c>
      <c r="AR33" s="28"/>
      <c r="AT33" s="19"/>
      <c r="AU33" s="3"/>
      <c r="AV33" s="3"/>
      <c r="AW33" s="3"/>
      <c r="AX33" s="3"/>
      <c r="AY33" s="9" t="s">
        <v>39</v>
      </c>
      <c r="AZ33" s="63"/>
      <c r="BA33"/>
      <c r="BB33" s="3" t="s">
        <v>315</v>
      </c>
    </row>
    <row r="34" spans="1:58" ht="39" x14ac:dyDescent="0.35">
      <c r="A34" s="19"/>
      <c r="B34" s="20"/>
      <c r="C34" s="19"/>
      <c r="D34" s="19"/>
      <c r="E34" s="9" t="s">
        <v>64</v>
      </c>
      <c r="F34" s="21"/>
      <c r="G34" s="21" t="s">
        <v>65</v>
      </c>
      <c r="H34" s="21"/>
      <c r="I34" s="21"/>
      <c r="J34" s="21"/>
      <c r="K34" s="21"/>
      <c r="L34" s="21"/>
      <c r="M34" s="107"/>
      <c r="N34" s="21"/>
      <c r="O34" s="21"/>
      <c r="P34" s="108"/>
      <c r="Q34" s="21"/>
      <c r="R34" s="21"/>
      <c r="S34" s="21" t="s">
        <v>60</v>
      </c>
      <c r="T34" s="21"/>
      <c r="U34" s="21"/>
      <c r="V34" s="21"/>
      <c r="W34" s="21"/>
      <c r="X34" s="21"/>
      <c r="Y34" s="21" t="s">
        <v>60</v>
      </c>
      <c r="Z34" s="109"/>
      <c r="AA34" s="110"/>
      <c r="AB34" s="109"/>
      <c r="AC34" s="21"/>
      <c r="AD34" s="21"/>
      <c r="AE34" s="21"/>
      <c r="AF34" s="109"/>
      <c r="AG34" s="21"/>
      <c r="AH34" s="111"/>
      <c r="AI34" s="112" t="s">
        <v>66</v>
      </c>
      <c r="AJ34" s="21"/>
      <c r="AK34" s="21"/>
      <c r="AL34" s="21"/>
      <c r="AM34" s="21"/>
      <c r="AN34" s="21"/>
      <c r="AO34" s="21"/>
      <c r="AP34" s="21"/>
      <c r="AQ34" s="113" t="s">
        <v>45</v>
      </c>
      <c r="AR34" s="21"/>
      <c r="AS34" s="21"/>
      <c r="AT34" s="21"/>
      <c r="AU34" s="21"/>
      <c r="AV34" s="21"/>
      <c r="AW34" s="21"/>
      <c r="AX34" s="21"/>
      <c r="AY34" s="113" t="s">
        <v>46</v>
      </c>
      <c r="AZ34" s="63"/>
      <c r="BA34"/>
      <c r="BB34" s="132" t="s">
        <v>308</v>
      </c>
      <c r="BC34" s="74" t="s">
        <v>182</v>
      </c>
      <c r="BD34" s="560" t="s">
        <v>314</v>
      </c>
      <c r="BE34" s="560"/>
      <c r="BF34" s="83" t="s">
        <v>183</v>
      </c>
    </row>
    <row r="35" spans="1:58" x14ac:dyDescent="0.35">
      <c r="A35" s="3"/>
      <c r="B35" s="6"/>
      <c r="C35" s="5" t="s">
        <v>47</v>
      </c>
      <c r="D35" s="5">
        <v>1</v>
      </c>
      <c r="E35" s="12" t="s">
        <v>85</v>
      </c>
      <c r="F35" s="19"/>
      <c r="G35" s="18"/>
      <c r="H35" s="18"/>
      <c r="I35" s="18"/>
      <c r="J35" s="54">
        <v>1</v>
      </c>
      <c r="K35" s="54">
        <v>0</v>
      </c>
      <c r="L35" s="3"/>
      <c r="M35" s="12"/>
      <c r="N35" s="17"/>
      <c r="O35" s="17"/>
      <c r="P35" s="17"/>
      <c r="Q35" s="53">
        <v>5</v>
      </c>
      <c r="R35" s="3"/>
      <c r="S35" s="17"/>
      <c r="T35" s="17"/>
      <c r="U35" s="17"/>
      <c r="V35" s="17"/>
      <c r="W35" s="53">
        <v>3</v>
      </c>
      <c r="X35" s="3"/>
      <c r="Y35" s="17"/>
      <c r="Z35" s="17"/>
      <c r="AA35" s="33"/>
      <c r="AB35" s="53">
        <v>1</v>
      </c>
      <c r="AC35" s="53">
        <v>0</v>
      </c>
      <c r="AD35" s="3"/>
      <c r="AE35" s="17"/>
      <c r="AF35" s="17"/>
      <c r="AG35" s="17"/>
      <c r="AH35" s="17"/>
      <c r="AI35" s="17">
        <v>2</v>
      </c>
      <c r="AJ35" s="3"/>
      <c r="AK35" s="15"/>
      <c r="AL35" s="15"/>
      <c r="AM35" s="55">
        <v>5</v>
      </c>
      <c r="AN35" s="55">
        <v>0</v>
      </c>
      <c r="AO35" s="16" t="s">
        <v>48</v>
      </c>
      <c r="AP35" s="55">
        <v>0</v>
      </c>
      <c r="AQ35" s="55">
        <v>0</v>
      </c>
      <c r="AR35" s="3"/>
      <c r="AS35" s="56"/>
      <c r="AT35" s="15">
        <v>1</v>
      </c>
      <c r="AU35" s="58">
        <v>0</v>
      </c>
      <c r="AV35" s="15">
        <v>0</v>
      </c>
      <c r="AW35" s="16" t="s">
        <v>48</v>
      </c>
      <c r="AX35" s="15">
        <v>0</v>
      </c>
      <c r="AY35" s="15">
        <v>0</v>
      </c>
      <c r="AZ35" s="64"/>
      <c r="BA35"/>
      <c r="BB35" s="190" t="s">
        <v>28</v>
      </c>
      <c r="BC35" s="49">
        <v>10</v>
      </c>
      <c r="BD35" s="49">
        <v>20</v>
      </c>
      <c r="BE35" s="196" t="s">
        <v>310</v>
      </c>
      <c r="BF35" s="200">
        <f t="shared" ref="BF35:BF55" si="0">BC35*BD35</f>
        <v>200</v>
      </c>
    </row>
    <row r="36" spans="1:58" x14ac:dyDescent="0.35">
      <c r="A36" s="3"/>
      <c r="B36" s="6"/>
      <c r="C36" s="5" t="s">
        <v>47</v>
      </c>
      <c r="D36" s="5">
        <v>2</v>
      </c>
      <c r="E36" s="12" t="s">
        <v>86</v>
      </c>
      <c r="F36" s="19"/>
      <c r="G36" s="18"/>
      <c r="H36" s="18"/>
      <c r="I36" s="18"/>
      <c r="J36" s="54">
        <v>1</v>
      </c>
      <c r="K36" s="54">
        <v>0</v>
      </c>
      <c r="L36" s="3"/>
      <c r="M36" s="12"/>
      <c r="N36" s="17"/>
      <c r="O36" s="17"/>
      <c r="P36" s="17"/>
      <c r="Q36" s="53">
        <v>3</v>
      </c>
      <c r="R36" s="3"/>
      <c r="S36" s="17"/>
      <c r="T36" s="17"/>
      <c r="U36" s="17"/>
      <c r="V36" s="17"/>
      <c r="W36" s="53">
        <v>3</v>
      </c>
      <c r="X36" s="3"/>
      <c r="Y36" s="17"/>
      <c r="Z36" s="17"/>
      <c r="AA36" s="33"/>
      <c r="AB36" s="53"/>
      <c r="AC36" s="53">
        <v>5</v>
      </c>
      <c r="AD36" s="3"/>
      <c r="AE36" s="17"/>
      <c r="AF36" s="17"/>
      <c r="AG36" s="17"/>
      <c r="AH36" s="17"/>
      <c r="AI36" s="17">
        <v>5</v>
      </c>
      <c r="AJ36" s="3"/>
      <c r="AK36" s="15"/>
      <c r="AL36" s="15"/>
      <c r="AM36" s="55">
        <v>5</v>
      </c>
      <c r="AN36" s="55">
        <v>0</v>
      </c>
      <c r="AO36" s="16" t="s">
        <v>48</v>
      </c>
      <c r="AP36" s="55">
        <v>0</v>
      </c>
      <c r="AQ36" s="55">
        <v>0</v>
      </c>
      <c r="AR36" s="3"/>
      <c r="AS36" s="57"/>
      <c r="AT36" s="15">
        <v>2</v>
      </c>
      <c r="AU36" s="58">
        <v>5</v>
      </c>
      <c r="AV36" s="15">
        <v>0</v>
      </c>
      <c r="AW36" s="16" t="s">
        <v>48</v>
      </c>
      <c r="AX36" s="15">
        <v>0</v>
      </c>
      <c r="AY36" s="15">
        <v>0</v>
      </c>
      <c r="AZ36" s="64"/>
      <c r="BA36"/>
      <c r="BB36" s="190" t="s">
        <v>78</v>
      </c>
      <c r="BC36" s="49">
        <v>10</v>
      </c>
      <c r="BD36" s="49">
        <v>10</v>
      </c>
      <c r="BE36" s="196" t="s">
        <v>310</v>
      </c>
      <c r="BF36" s="200">
        <f t="shared" si="0"/>
        <v>100</v>
      </c>
    </row>
    <row r="37" spans="1:58" x14ac:dyDescent="0.35">
      <c r="A37" s="3"/>
      <c r="B37" s="6"/>
      <c r="C37" s="5" t="s">
        <v>47</v>
      </c>
      <c r="D37" s="5">
        <v>3</v>
      </c>
      <c r="E37" s="12" t="s">
        <v>87</v>
      </c>
      <c r="F37" s="19"/>
      <c r="G37" s="18"/>
      <c r="H37" s="18"/>
      <c r="I37" s="18"/>
      <c r="J37" s="54"/>
      <c r="K37" s="54">
        <v>5</v>
      </c>
      <c r="L37" s="3"/>
      <c r="M37" s="12"/>
      <c r="N37" s="17"/>
      <c r="O37" s="17"/>
      <c r="P37" s="17"/>
      <c r="Q37" s="53">
        <v>3</v>
      </c>
      <c r="R37" s="3"/>
      <c r="S37" s="17"/>
      <c r="T37" s="17"/>
      <c r="U37" s="17"/>
      <c r="V37" s="17"/>
      <c r="W37" s="53">
        <v>2</v>
      </c>
      <c r="X37" s="3"/>
      <c r="Y37" s="17"/>
      <c r="Z37" s="17"/>
      <c r="AA37" s="33"/>
      <c r="AB37" s="53"/>
      <c r="AC37" s="53">
        <v>2</v>
      </c>
      <c r="AD37" s="3"/>
      <c r="AE37" s="17"/>
      <c r="AF37" s="17"/>
      <c r="AG37" s="17"/>
      <c r="AH37" s="17"/>
      <c r="AI37" s="17">
        <v>4</v>
      </c>
      <c r="AJ37" s="3"/>
      <c r="AK37" s="15"/>
      <c r="AL37" s="15"/>
      <c r="AM37" s="55">
        <v>3</v>
      </c>
      <c r="AN37" s="55">
        <v>0</v>
      </c>
      <c r="AO37" s="16" t="s">
        <v>48</v>
      </c>
      <c r="AP37" s="55">
        <v>0</v>
      </c>
      <c r="AQ37" s="55">
        <v>0</v>
      </c>
      <c r="AR37" s="3"/>
      <c r="AS37" s="57"/>
      <c r="AT37" s="15">
        <v>1</v>
      </c>
      <c r="AU37" s="58">
        <v>2</v>
      </c>
      <c r="AV37" s="15">
        <v>0</v>
      </c>
      <c r="AW37" s="16" t="s">
        <v>48</v>
      </c>
      <c r="AX37" s="15">
        <v>0</v>
      </c>
      <c r="AY37" s="15">
        <v>0</v>
      </c>
      <c r="AZ37" s="64"/>
      <c r="BA37"/>
      <c r="BB37" s="190" t="s">
        <v>79</v>
      </c>
      <c r="BC37" s="49">
        <v>10</v>
      </c>
      <c r="BD37" s="12">
        <v>5</v>
      </c>
      <c r="BE37" s="196" t="s">
        <v>310</v>
      </c>
      <c r="BF37" s="200">
        <f t="shared" si="0"/>
        <v>50</v>
      </c>
    </row>
    <row r="38" spans="1:58" x14ac:dyDescent="0.35">
      <c r="A38" s="3"/>
      <c r="B38" s="6"/>
      <c r="C38" s="5" t="s">
        <v>47</v>
      </c>
      <c r="D38" s="5">
        <v>4</v>
      </c>
      <c r="E38" s="12" t="s">
        <v>88</v>
      </c>
      <c r="F38" s="19"/>
      <c r="G38" s="18"/>
      <c r="H38" s="18"/>
      <c r="I38" s="18"/>
      <c r="J38" s="54"/>
      <c r="K38" s="54">
        <v>5</v>
      </c>
      <c r="L38" s="3"/>
      <c r="M38" s="12"/>
      <c r="N38" s="17"/>
      <c r="O38" s="17"/>
      <c r="P38" s="17"/>
      <c r="Q38" s="53">
        <v>2</v>
      </c>
      <c r="R38" s="3"/>
      <c r="S38" s="17"/>
      <c r="T38" s="17"/>
      <c r="U38" s="17"/>
      <c r="V38" s="17"/>
      <c r="W38" s="53">
        <v>0</v>
      </c>
      <c r="X38" s="3"/>
      <c r="Y38" s="17"/>
      <c r="Z38" s="17"/>
      <c r="AA38" s="33"/>
      <c r="AB38" s="53"/>
      <c r="AC38" s="53">
        <v>1</v>
      </c>
      <c r="AD38" s="3"/>
      <c r="AE38" s="17"/>
      <c r="AF38" s="17"/>
      <c r="AG38" s="17"/>
      <c r="AH38" s="17"/>
      <c r="AI38" s="17">
        <v>6</v>
      </c>
      <c r="AJ38" s="3"/>
      <c r="AK38" s="15"/>
      <c r="AL38" s="15"/>
      <c r="AM38" s="55">
        <v>5</v>
      </c>
      <c r="AN38" s="55">
        <v>0</v>
      </c>
      <c r="AO38" s="16" t="s">
        <v>48</v>
      </c>
      <c r="AP38" s="55">
        <v>0</v>
      </c>
      <c r="AQ38" s="55">
        <v>0</v>
      </c>
      <c r="AR38" s="3"/>
      <c r="AS38" s="57"/>
      <c r="AT38" s="15">
        <v>3</v>
      </c>
      <c r="AU38" s="58">
        <v>0</v>
      </c>
      <c r="AV38" s="15">
        <v>0</v>
      </c>
      <c r="AW38" s="16" t="s">
        <v>48</v>
      </c>
      <c r="AX38" s="15">
        <v>0</v>
      </c>
      <c r="AY38" s="15">
        <v>0</v>
      </c>
      <c r="AZ38" s="64"/>
      <c r="BA38"/>
      <c r="BB38" s="190" t="s">
        <v>80</v>
      </c>
      <c r="BC38" s="49">
        <v>10</v>
      </c>
      <c r="BD38" s="174">
        <v>3</v>
      </c>
      <c r="BE38" s="196" t="s">
        <v>310</v>
      </c>
      <c r="BF38" s="200">
        <f t="shared" si="0"/>
        <v>30</v>
      </c>
    </row>
    <row r="39" spans="1:58" x14ac:dyDescent="0.35">
      <c r="A39" s="3"/>
      <c r="B39" s="6"/>
      <c r="C39" s="5" t="s">
        <v>47</v>
      </c>
      <c r="D39" s="5">
        <v>5</v>
      </c>
      <c r="E39" s="12" t="s">
        <v>89</v>
      </c>
      <c r="F39" s="19"/>
      <c r="G39" s="18"/>
      <c r="H39" s="18"/>
      <c r="I39" s="18"/>
      <c r="J39" s="54"/>
      <c r="K39" s="54">
        <v>3</v>
      </c>
      <c r="L39" s="3"/>
      <c r="M39" s="12"/>
      <c r="N39" s="17"/>
      <c r="O39" s="17"/>
      <c r="P39" s="17"/>
      <c r="Q39" s="53">
        <v>0</v>
      </c>
      <c r="R39" s="3"/>
      <c r="S39" s="17"/>
      <c r="T39" s="17"/>
      <c r="U39" s="17"/>
      <c r="V39" s="17"/>
      <c r="W39" s="53">
        <v>0</v>
      </c>
      <c r="X39" s="3"/>
      <c r="Y39" s="17"/>
      <c r="Z39" s="17"/>
      <c r="AA39" s="33"/>
      <c r="AB39" s="53"/>
      <c r="AC39" s="53">
        <v>0</v>
      </c>
      <c r="AD39" s="3"/>
      <c r="AE39" s="17"/>
      <c r="AF39" s="17"/>
      <c r="AG39" s="17"/>
      <c r="AH39" s="17"/>
      <c r="AI39" s="17">
        <v>3</v>
      </c>
      <c r="AJ39" s="3"/>
      <c r="AK39" s="15"/>
      <c r="AL39" s="15"/>
      <c r="AM39" s="55">
        <v>5</v>
      </c>
      <c r="AN39" s="55">
        <v>0</v>
      </c>
      <c r="AO39" s="16" t="s">
        <v>48</v>
      </c>
      <c r="AP39" s="55">
        <v>0</v>
      </c>
      <c r="AQ39" s="55">
        <v>0</v>
      </c>
      <c r="AR39" s="3"/>
      <c r="AS39" s="57"/>
      <c r="AT39" s="15">
        <v>1</v>
      </c>
      <c r="AU39" s="58">
        <v>5</v>
      </c>
      <c r="AV39" s="15">
        <v>0</v>
      </c>
      <c r="AW39" s="16" t="s">
        <v>48</v>
      </c>
      <c r="AX39" s="15">
        <v>0</v>
      </c>
      <c r="AY39" s="15">
        <v>0</v>
      </c>
      <c r="AZ39" s="64"/>
      <c r="BA39"/>
      <c r="BB39" s="190" t="s">
        <v>127</v>
      </c>
      <c r="BC39" s="49">
        <v>10</v>
      </c>
      <c r="BD39" s="50">
        <v>2</v>
      </c>
      <c r="BE39" s="196" t="s">
        <v>310</v>
      </c>
      <c r="BF39" s="200">
        <f t="shared" si="0"/>
        <v>20</v>
      </c>
    </row>
    <row r="40" spans="1:58" x14ac:dyDescent="0.35">
      <c r="A40" s="3"/>
      <c r="B40" s="6"/>
      <c r="C40" s="5"/>
      <c r="D40" s="5"/>
      <c r="E40" s="4"/>
      <c r="F40" s="19"/>
      <c r="G40" s="5"/>
      <c r="H40" s="5"/>
      <c r="I40" s="5"/>
      <c r="J40" s="5"/>
      <c r="K40" s="5"/>
      <c r="L40" s="3"/>
      <c r="M40" s="3"/>
      <c r="N40" s="3"/>
      <c r="O40" s="3"/>
      <c r="P40" s="3"/>
      <c r="Q40" s="3"/>
      <c r="R40" s="3"/>
      <c r="S40" s="3"/>
      <c r="T40" s="3"/>
      <c r="U40" s="3"/>
      <c r="V40" s="3"/>
      <c r="W40" s="3"/>
      <c r="X40" s="3"/>
      <c r="Y40" s="3"/>
      <c r="Z40" s="3"/>
      <c r="AA40" s="6"/>
      <c r="AB40" s="3"/>
      <c r="AC40" s="3"/>
      <c r="AD40" s="3"/>
      <c r="AE40" s="3"/>
      <c r="AF40" s="3"/>
      <c r="AG40" s="3"/>
      <c r="AH40" s="3"/>
      <c r="AZ40" s="60"/>
      <c r="BA40"/>
      <c r="BB40" s="190" t="s">
        <v>81</v>
      </c>
      <c r="BC40" s="50">
        <v>1</v>
      </c>
      <c r="BD40" s="50">
        <v>10</v>
      </c>
      <c r="BE40" s="196" t="s">
        <v>310</v>
      </c>
      <c r="BF40" s="200">
        <f t="shared" si="0"/>
        <v>10</v>
      </c>
    </row>
    <row r="41" spans="1:58" x14ac:dyDescent="0.35">
      <c r="A41" s="19"/>
      <c r="B41" s="20"/>
      <c r="C41" s="29"/>
      <c r="D41" s="29"/>
      <c r="E41" s="30"/>
      <c r="F41" s="30"/>
      <c r="G41" s="19"/>
      <c r="H41" s="19"/>
      <c r="I41" s="19"/>
      <c r="J41" s="19"/>
      <c r="K41" s="19"/>
      <c r="L41" s="19"/>
      <c r="M41" s="9" t="s">
        <v>36</v>
      </c>
      <c r="N41" s="19"/>
      <c r="O41" s="3"/>
      <c r="P41" s="3"/>
      <c r="Q41" s="3"/>
      <c r="R41" s="9" t="s">
        <v>37</v>
      </c>
      <c r="S41" s="19"/>
      <c r="T41" s="24"/>
      <c r="U41" s="24"/>
      <c r="V41" s="24"/>
      <c r="W41" s="24"/>
      <c r="X41" s="24"/>
      <c r="Y41" s="24"/>
      <c r="Z41" s="9" t="s">
        <v>38</v>
      </c>
      <c r="AA41" s="34"/>
      <c r="AB41" s="19"/>
      <c r="AC41" s="19"/>
      <c r="AD41" s="19"/>
      <c r="AE41" s="19"/>
      <c r="AF41" s="19"/>
      <c r="AG41" s="19"/>
      <c r="AH41" s="9" t="s">
        <v>39</v>
      </c>
      <c r="AZ41" s="60"/>
      <c r="BA41"/>
      <c r="BB41" s="190" t="s">
        <v>82</v>
      </c>
      <c r="BC41" s="50">
        <v>1</v>
      </c>
      <c r="BD41" s="50">
        <v>5</v>
      </c>
      <c r="BE41" s="196" t="s">
        <v>310</v>
      </c>
      <c r="BF41" s="200">
        <f t="shared" si="0"/>
        <v>5</v>
      </c>
    </row>
    <row r="42" spans="1:58" x14ac:dyDescent="0.35">
      <c r="A42" s="19"/>
      <c r="B42" s="20"/>
      <c r="C42" s="19"/>
      <c r="D42" s="19"/>
      <c r="E42" s="9" t="s">
        <v>67</v>
      </c>
      <c r="F42" s="19"/>
      <c r="G42" s="19"/>
      <c r="H42" s="19"/>
      <c r="I42" s="19"/>
      <c r="J42" s="19"/>
      <c r="K42" s="19"/>
      <c r="L42" s="19"/>
      <c r="M42" s="9" t="s">
        <v>43</v>
      </c>
      <c r="N42" s="19"/>
      <c r="O42" s="3"/>
      <c r="P42" s="3"/>
      <c r="Q42" s="3"/>
      <c r="R42" s="9" t="s">
        <v>44</v>
      </c>
      <c r="S42" s="19"/>
      <c r="T42" s="19"/>
      <c r="U42" s="19"/>
      <c r="V42" s="19"/>
      <c r="W42" s="19"/>
      <c r="X42" s="19"/>
      <c r="Y42" s="19"/>
      <c r="Z42" s="9" t="s">
        <v>45</v>
      </c>
      <c r="AA42" s="20"/>
      <c r="AB42" s="19"/>
      <c r="AC42" s="19"/>
      <c r="AD42" s="19"/>
      <c r="AE42" s="19"/>
      <c r="AF42" s="19"/>
      <c r="AG42" s="19"/>
      <c r="AH42" s="9" t="s">
        <v>46</v>
      </c>
      <c r="AZ42" s="60"/>
      <c r="BA42"/>
      <c r="BB42" s="190" t="s">
        <v>83</v>
      </c>
      <c r="BC42" s="50">
        <v>1</v>
      </c>
      <c r="BD42" s="50">
        <v>3</v>
      </c>
      <c r="BE42" s="196" t="s">
        <v>310</v>
      </c>
      <c r="BF42" s="200">
        <f t="shared" si="0"/>
        <v>3</v>
      </c>
    </row>
    <row r="43" spans="1:58" x14ac:dyDescent="0.35">
      <c r="A43" s="3"/>
      <c r="B43" s="6"/>
      <c r="C43" s="5" t="s">
        <v>47</v>
      </c>
      <c r="D43" s="5">
        <v>1</v>
      </c>
      <c r="E43" s="12" t="s">
        <v>325</v>
      </c>
      <c r="F43" s="4"/>
      <c r="G43" s="18"/>
      <c r="H43" s="15"/>
      <c r="I43" s="55"/>
      <c r="J43" s="55">
        <v>5</v>
      </c>
      <c r="K43" s="66" t="s">
        <v>48</v>
      </c>
      <c r="L43" s="55">
        <v>0</v>
      </c>
      <c r="M43" s="55">
        <v>0</v>
      </c>
      <c r="N43" s="3"/>
      <c r="O43" s="17"/>
      <c r="P43" s="17"/>
      <c r="Q43" s="17" t="s">
        <v>94</v>
      </c>
      <c r="R43" s="17" t="s">
        <v>95</v>
      </c>
      <c r="S43" s="3"/>
      <c r="T43" s="15"/>
      <c r="U43" s="15"/>
      <c r="V43" s="55"/>
      <c r="W43" s="55">
        <v>8</v>
      </c>
      <c r="X43" s="66" t="s">
        <v>48</v>
      </c>
      <c r="Y43" s="55">
        <v>0</v>
      </c>
      <c r="Z43" s="55">
        <v>0</v>
      </c>
      <c r="AA43" s="6"/>
      <c r="AB43" s="33"/>
      <c r="AC43" s="15"/>
      <c r="AD43" s="15">
        <v>4</v>
      </c>
      <c r="AE43" s="15">
        <v>0</v>
      </c>
      <c r="AF43" s="16" t="s">
        <v>48</v>
      </c>
      <c r="AG43" s="15">
        <v>0</v>
      </c>
      <c r="AH43" s="15">
        <v>0</v>
      </c>
      <c r="AZ43" s="60"/>
      <c r="BA43"/>
      <c r="BB43" s="190" t="s">
        <v>84</v>
      </c>
      <c r="BC43" s="50">
        <v>1</v>
      </c>
      <c r="BD43" s="50">
        <v>1</v>
      </c>
      <c r="BE43" s="196" t="s">
        <v>310</v>
      </c>
      <c r="BF43" s="200">
        <f t="shared" si="0"/>
        <v>1</v>
      </c>
    </row>
    <row r="44" spans="1:58" x14ac:dyDescent="0.35">
      <c r="A44" s="3"/>
      <c r="B44" s="6"/>
      <c r="C44" s="5" t="s">
        <v>47</v>
      </c>
      <c r="D44" s="5">
        <v>2</v>
      </c>
      <c r="E44" s="12" t="s">
        <v>90</v>
      </c>
      <c r="F44" s="4"/>
      <c r="G44" s="18"/>
      <c r="H44" s="15"/>
      <c r="I44" s="55">
        <v>3</v>
      </c>
      <c r="J44" s="55">
        <v>0</v>
      </c>
      <c r="K44" s="66" t="s">
        <v>48</v>
      </c>
      <c r="L44" s="55">
        <v>0</v>
      </c>
      <c r="M44" s="55">
        <v>0</v>
      </c>
      <c r="N44" s="3"/>
      <c r="O44" s="17"/>
      <c r="P44" s="17"/>
      <c r="Q44" s="17" t="s">
        <v>96</v>
      </c>
      <c r="R44" s="17" t="s">
        <v>97</v>
      </c>
      <c r="S44" s="3"/>
      <c r="T44" s="15"/>
      <c r="U44" s="15"/>
      <c r="V44" s="55"/>
      <c r="W44" s="55">
        <v>1</v>
      </c>
      <c r="X44" s="66" t="s">
        <v>48</v>
      </c>
      <c r="Y44" s="55">
        <v>0</v>
      </c>
      <c r="Z44" s="55">
        <v>0</v>
      </c>
      <c r="AA44" s="6"/>
      <c r="AB44" s="33"/>
      <c r="AC44" s="15"/>
      <c r="AD44" s="15">
        <v>3</v>
      </c>
      <c r="AE44" s="15">
        <v>0</v>
      </c>
      <c r="AF44" s="16" t="s">
        <v>48</v>
      </c>
      <c r="AG44" s="15">
        <v>0</v>
      </c>
      <c r="AH44" s="15">
        <v>0</v>
      </c>
      <c r="AZ44" s="60"/>
      <c r="BA44"/>
      <c r="BB44" s="190" t="s">
        <v>128</v>
      </c>
      <c r="BC44" s="50">
        <v>1</v>
      </c>
      <c r="BD44" s="50">
        <v>1</v>
      </c>
      <c r="BE44" s="196" t="s">
        <v>310</v>
      </c>
      <c r="BF44" s="200">
        <f t="shared" si="0"/>
        <v>1</v>
      </c>
    </row>
    <row r="45" spans="1:58" x14ac:dyDescent="0.35">
      <c r="A45" s="3"/>
      <c r="B45" s="6"/>
      <c r="C45" s="5" t="s">
        <v>47</v>
      </c>
      <c r="D45" s="5">
        <v>3</v>
      </c>
      <c r="E45" s="12" t="s">
        <v>91</v>
      </c>
      <c r="F45" s="4"/>
      <c r="G45" s="18"/>
      <c r="H45" s="15"/>
      <c r="I45" s="55"/>
      <c r="J45" s="55">
        <v>5</v>
      </c>
      <c r="K45" s="66" t="s">
        <v>48</v>
      </c>
      <c r="L45" s="55">
        <v>0</v>
      </c>
      <c r="M45" s="55">
        <v>0</v>
      </c>
      <c r="N45" s="3"/>
      <c r="O45" s="17"/>
      <c r="P45" s="17"/>
      <c r="Q45" s="17" t="s">
        <v>94</v>
      </c>
      <c r="R45" s="17" t="s">
        <v>95</v>
      </c>
      <c r="S45" s="3"/>
      <c r="T45" s="15"/>
      <c r="U45" s="15"/>
      <c r="V45" s="55">
        <v>1</v>
      </c>
      <c r="W45" s="55">
        <v>0</v>
      </c>
      <c r="X45" s="66" t="s">
        <v>48</v>
      </c>
      <c r="Y45" s="55">
        <v>0</v>
      </c>
      <c r="Z45" s="55">
        <v>0</v>
      </c>
      <c r="AA45" s="6"/>
      <c r="AB45" s="33"/>
      <c r="AC45" s="15"/>
      <c r="AD45" s="15">
        <v>5</v>
      </c>
      <c r="AE45" s="15">
        <v>0</v>
      </c>
      <c r="AF45" s="16" t="s">
        <v>48</v>
      </c>
      <c r="AG45" s="15">
        <v>0</v>
      </c>
      <c r="AH45" s="15">
        <v>0</v>
      </c>
      <c r="AZ45" s="60"/>
      <c r="BA45"/>
      <c r="BB45" s="190" t="s">
        <v>85</v>
      </c>
      <c r="BC45" s="50">
        <v>50</v>
      </c>
      <c r="BD45" s="50">
        <v>2</v>
      </c>
      <c r="BE45" s="196" t="s">
        <v>311</v>
      </c>
      <c r="BF45" s="200">
        <f t="shared" si="0"/>
        <v>100</v>
      </c>
    </row>
    <row r="46" spans="1:58" x14ac:dyDescent="0.35">
      <c r="A46" s="3"/>
      <c r="B46" s="6"/>
      <c r="C46" s="5" t="s">
        <v>47</v>
      </c>
      <c r="D46" s="5">
        <v>4</v>
      </c>
      <c r="E46" s="12" t="s">
        <v>324</v>
      </c>
      <c r="F46" s="4"/>
      <c r="G46" s="18"/>
      <c r="H46" s="15"/>
      <c r="I46" s="55"/>
      <c r="J46" s="55">
        <v>1</v>
      </c>
      <c r="K46" s="66" t="s">
        <v>48</v>
      </c>
      <c r="L46" s="55">
        <v>0</v>
      </c>
      <c r="M46" s="55">
        <v>0</v>
      </c>
      <c r="N46" s="3"/>
      <c r="O46" s="17"/>
      <c r="P46" s="17"/>
      <c r="Q46" s="17" t="s">
        <v>94</v>
      </c>
      <c r="R46" s="17" t="s">
        <v>95</v>
      </c>
      <c r="S46" s="3"/>
      <c r="T46" s="15"/>
      <c r="U46" s="15"/>
      <c r="V46" s="55">
        <v>1</v>
      </c>
      <c r="W46" s="55">
        <v>0</v>
      </c>
      <c r="X46" s="66" t="s">
        <v>48</v>
      </c>
      <c r="Y46" s="55">
        <v>0</v>
      </c>
      <c r="Z46" s="55">
        <v>0</v>
      </c>
      <c r="AA46" s="6"/>
      <c r="AB46" s="33"/>
      <c r="AC46" s="15"/>
      <c r="AD46" s="15">
        <v>1</v>
      </c>
      <c r="AE46" s="15">
        <v>0</v>
      </c>
      <c r="AF46" s="16" t="s">
        <v>48</v>
      </c>
      <c r="AG46" s="15">
        <v>0</v>
      </c>
      <c r="AH46" s="15">
        <v>0</v>
      </c>
      <c r="AZ46" s="60"/>
      <c r="BA46"/>
      <c r="BB46" s="190" t="s">
        <v>86</v>
      </c>
      <c r="BC46" s="50">
        <v>50</v>
      </c>
      <c r="BD46" s="50">
        <v>5</v>
      </c>
      <c r="BE46" s="196" t="s">
        <v>311</v>
      </c>
      <c r="BF46" s="200">
        <f t="shared" si="0"/>
        <v>250</v>
      </c>
    </row>
    <row r="47" spans="1:58" x14ac:dyDescent="0.35">
      <c r="A47" s="3"/>
      <c r="B47" s="6"/>
      <c r="C47" s="5" t="s">
        <v>47</v>
      </c>
      <c r="D47" s="5">
        <v>5</v>
      </c>
      <c r="E47" s="12" t="s">
        <v>323</v>
      </c>
      <c r="F47" s="4"/>
      <c r="G47" s="18"/>
      <c r="H47" s="15"/>
      <c r="I47" s="55"/>
      <c r="J47" s="55">
        <v>1</v>
      </c>
      <c r="K47" s="66" t="s">
        <v>48</v>
      </c>
      <c r="L47" s="55">
        <v>0</v>
      </c>
      <c r="M47" s="55">
        <v>0</v>
      </c>
      <c r="N47" s="3"/>
      <c r="O47" s="17"/>
      <c r="P47" s="17"/>
      <c r="Q47" s="17" t="s">
        <v>94</v>
      </c>
      <c r="R47" s="17" t="s">
        <v>95</v>
      </c>
      <c r="S47" s="3"/>
      <c r="T47" s="15"/>
      <c r="U47" s="15"/>
      <c r="V47" s="55"/>
      <c r="W47" s="55">
        <v>5</v>
      </c>
      <c r="X47" s="66" t="s">
        <v>48</v>
      </c>
      <c r="Y47" s="55">
        <v>0</v>
      </c>
      <c r="Z47" s="55">
        <v>0</v>
      </c>
      <c r="AA47" s="6"/>
      <c r="AB47" s="33"/>
      <c r="AC47" s="15"/>
      <c r="AD47" s="15"/>
      <c r="AE47" s="15">
        <v>5</v>
      </c>
      <c r="AF47" s="16" t="s">
        <v>48</v>
      </c>
      <c r="AG47" s="15">
        <v>0</v>
      </c>
      <c r="AH47" s="15">
        <v>0</v>
      </c>
      <c r="AZ47" s="60"/>
      <c r="BA47"/>
      <c r="BB47" s="190" t="s">
        <v>87</v>
      </c>
      <c r="BC47" s="50">
        <v>30</v>
      </c>
      <c r="BD47" s="50">
        <v>4</v>
      </c>
      <c r="BE47" s="196" t="s">
        <v>311</v>
      </c>
      <c r="BF47" s="200">
        <f t="shared" si="0"/>
        <v>120</v>
      </c>
    </row>
    <row r="48" spans="1:58" x14ac:dyDescent="0.35">
      <c r="A48" s="3"/>
      <c r="B48" s="6"/>
      <c r="C48" s="5"/>
      <c r="D48" s="5"/>
      <c r="E48" s="5"/>
      <c r="F48" s="4"/>
      <c r="G48" s="4"/>
      <c r="H48" s="31"/>
      <c r="I48" s="31"/>
      <c r="J48" s="31"/>
      <c r="K48" s="31"/>
      <c r="L48" s="31"/>
      <c r="M48" s="31"/>
      <c r="N48" s="31"/>
      <c r="O48" s="31"/>
      <c r="P48" s="31"/>
      <c r="Q48" s="31"/>
      <c r="R48" s="31"/>
      <c r="S48" s="31"/>
      <c r="T48" s="31"/>
      <c r="U48" s="31"/>
      <c r="V48" s="31"/>
      <c r="W48" s="31"/>
      <c r="X48" s="31"/>
      <c r="Y48" s="31"/>
      <c r="Z48" s="31"/>
      <c r="AA48" s="35"/>
      <c r="AB48" s="31"/>
      <c r="AC48" s="31"/>
      <c r="AD48" s="31"/>
      <c r="AE48" s="31"/>
      <c r="AF48" s="31"/>
      <c r="AG48" s="31"/>
      <c r="AH48" s="31"/>
      <c r="AZ48" s="60"/>
      <c r="BA48"/>
      <c r="BB48" s="190" t="s">
        <v>88</v>
      </c>
      <c r="BC48" s="50">
        <v>50</v>
      </c>
      <c r="BD48" s="50">
        <v>6</v>
      </c>
      <c r="BE48" s="196" t="s">
        <v>311</v>
      </c>
      <c r="BF48" s="200">
        <f t="shared" si="0"/>
        <v>300</v>
      </c>
    </row>
    <row r="49" spans="1:63" x14ac:dyDescent="0.35">
      <c r="A49" s="1" t="s">
        <v>68</v>
      </c>
      <c r="B49" s="2" t="s">
        <v>69</v>
      </c>
      <c r="C49" s="3"/>
      <c r="D49" s="3"/>
      <c r="E49" s="3"/>
      <c r="F49" s="3"/>
      <c r="G49" s="3"/>
      <c r="H49" s="3"/>
      <c r="I49" s="3"/>
      <c r="J49" s="3"/>
      <c r="K49" s="3"/>
      <c r="L49" s="3"/>
      <c r="M49" s="3"/>
      <c r="N49" s="3"/>
      <c r="O49" s="3"/>
      <c r="P49" s="3"/>
      <c r="Q49" s="3"/>
      <c r="R49" s="3"/>
      <c r="S49" s="3"/>
      <c r="T49" s="3"/>
      <c r="U49" s="3"/>
      <c r="V49" s="3"/>
      <c r="W49" s="3"/>
      <c r="X49" s="3"/>
      <c r="Y49" s="3"/>
      <c r="Z49" s="3"/>
      <c r="AA49" s="6"/>
      <c r="AB49" s="3"/>
      <c r="AC49" s="3"/>
      <c r="AD49" s="3"/>
      <c r="AE49" s="3"/>
      <c r="AF49" s="3"/>
      <c r="AG49" s="3"/>
      <c r="AH49" s="3"/>
      <c r="AI49" s="3"/>
      <c r="AJ49" s="3"/>
      <c r="AK49" s="3"/>
      <c r="AL49" s="3"/>
      <c r="AM49" s="3"/>
      <c r="AN49" s="3"/>
      <c r="AO49" s="3"/>
      <c r="AP49" s="3"/>
      <c r="AQ49" s="3"/>
      <c r="AR49" s="3"/>
      <c r="AS49" s="3"/>
      <c r="AT49" s="3"/>
      <c r="AU49" s="3"/>
      <c r="AV49" s="3"/>
      <c r="AZ49" s="60"/>
      <c r="BA49"/>
      <c r="BB49" s="190" t="s">
        <v>89</v>
      </c>
      <c r="BC49" s="50">
        <v>50</v>
      </c>
      <c r="BD49" s="50">
        <v>3</v>
      </c>
      <c r="BE49" s="196" t="s">
        <v>311</v>
      </c>
      <c r="BF49" s="200">
        <f t="shared" si="0"/>
        <v>150</v>
      </c>
    </row>
    <row r="50" spans="1:63" x14ac:dyDescent="0.35">
      <c r="A50" s="3"/>
      <c r="B50" s="3" t="s">
        <v>31</v>
      </c>
      <c r="C50" s="4" t="s">
        <v>32</v>
      </c>
      <c r="D50" s="4"/>
      <c r="E50" s="4"/>
      <c r="G50" s="3"/>
      <c r="H50" s="3"/>
      <c r="I50" s="3"/>
      <c r="J50" s="3"/>
      <c r="K50" s="3"/>
      <c r="L50" s="3"/>
      <c r="M50" s="3"/>
      <c r="N50" s="3"/>
      <c r="O50" s="3"/>
      <c r="P50" s="3"/>
      <c r="Q50" s="3"/>
      <c r="R50" s="3"/>
      <c r="S50" s="3"/>
      <c r="T50" s="3"/>
      <c r="U50" s="3"/>
      <c r="V50" s="3"/>
      <c r="W50" s="3"/>
      <c r="X50" s="3"/>
      <c r="Y50" s="3"/>
      <c r="Z50" s="3"/>
      <c r="AA50" s="6"/>
      <c r="AB50" s="3"/>
      <c r="AC50" s="3"/>
      <c r="AD50" s="3"/>
      <c r="AE50" s="3"/>
      <c r="AF50" s="3"/>
      <c r="AG50" s="3"/>
      <c r="AH50" s="3"/>
      <c r="AI50" s="3"/>
      <c r="AJ50" s="3"/>
      <c r="AK50" s="3"/>
      <c r="AL50" s="3"/>
      <c r="AM50" s="3"/>
      <c r="AN50" s="3"/>
      <c r="AO50" s="3"/>
      <c r="AP50" s="3"/>
      <c r="AQ50" s="3"/>
      <c r="AR50" s="3"/>
      <c r="AS50" s="3"/>
      <c r="AT50" s="3"/>
      <c r="AU50" s="3"/>
      <c r="AV50" s="3"/>
      <c r="AZ50" s="60"/>
      <c r="BA50"/>
      <c r="BB50" s="190" t="s">
        <v>325</v>
      </c>
      <c r="BC50" s="196">
        <v>8</v>
      </c>
      <c r="BD50" s="196">
        <v>5</v>
      </c>
      <c r="BE50" s="196" t="s">
        <v>312</v>
      </c>
      <c r="BF50" s="200">
        <f t="shared" si="0"/>
        <v>40</v>
      </c>
    </row>
    <row r="51" spans="1:63" x14ac:dyDescent="0.35">
      <c r="A51" s="3"/>
      <c r="B51" s="6"/>
      <c r="C51" s="4" t="s">
        <v>33</v>
      </c>
      <c r="D51" s="3"/>
      <c r="E51" s="3"/>
      <c r="F51" s="3"/>
      <c r="G51" s="3"/>
      <c r="H51" s="3"/>
      <c r="I51" s="3"/>
      <c r="J51" s="3"/>
      <c r="K51" s="3"/>
      <c r="L51" s="3"/>
      <c r="M51" s="3"/>
      <c r="N51" s="3"/>
      <c r="O51" s="3"/>
      <c r="P51" s="3"/>
      <c r="Q51" s="3"/>
      <c r="R51" s="3"/>
      <c r="S51" s="3"/>
      <c r="T51" s="3"/>
      <c r="U51" s="3"/>
      <c r="V51" s="3"/>
      <c r="W51" s="3"/>
      <c r="X51" s="3"/>
      <c r="Y51" s="3"/>
      <c r="Z51" s="3"/>
      <c r="AA51" s="6"/>
      <c r="AB51" s="3"/>
      <c r="AC51" s="3"/>
      <c r="AD51" s="3"/>
      <c r="AE51" s="3"/>
      <c r="AF51" s="3"/>
      <c r="AG51" s="3"/>
      <c r="AH51" s="3"/>
      <c r="AI51" s="3"/>
      <c r="AJ51" s="3"/>
      <c r="AK51" s="3"/>
      <c r="AL51" s="3"/>
      <c r="AM51" s="3"/>
      <c r="AN51" s="3"/>
      <c r="AO51" s="3"/>
      <c r="AP51" s="3"/>
      <c r="AQ51" s="3"/>
      <c r="AR51" s="3"/>
      <c r="AS51" s="3"/>
      <c r="AT51" s="3"/>
      <c r="AU51" s="3"/>
      <c r="AV51" s="3"/>
      <c r="AZ51" s="60"/>
      <c r="BA51"/>
      <c r="BB51" s="190" t="s">
        <v>90</v>
      </c>
      <c r="BC51" s="196">
        <v>1</v>
      </c>
      <c r="BD51" s="196">
        <v>30</v>
      </c>
      <c r="BE51" s="196" t="s">
        <v>313</v>
      </c>
      <c r="BF51" s="200">
        <f t="shared" si="0"/>
        <v>30</v>
      </c>
    </row>
    <row r="52" spans="1:63" x14ac:dyDescent="0.35">
      <c r="A52" s="3"/>
      <c r="B52" s="8" t="s">
        <v>70</v>
      </c>
      <c r="C52" s="3"/>
      <c r="D52" s="3"/>
      <c r="E52" s="3"/>
      <c r="F52" s="3"/>
      <c r="G52" s="3"/>
      <c r="H52" s="3"/>
      <c r="I52" s="3"/>
      <c r="J52" s="3"/>
      <c r="K52" s="3"/>
      <c r="L52" s="3"/>
      <c r="M52" s="3"/>
      <c r="N52" s="3"/>
      <c r="O52" s="3"/>
      <c r="P52" s="3"/>
      <c r="Q52" s="3"/>
      <c r="R52" s="3"/>
      <c r="S52" s="3"/>
      <c r="T52" s="3"/>
      <c r="U52" s="3"/>
      <c r="V52" s="3"/>
      <c r="W52" s="3"/>
      <c r="X52" s="3"/>
      <c r="Y52" s="3"/>
      <c r="Z52" s="3"/>
      <c r="AA52" s="6"/>
      <c r="AB52" s="3"/>
      <c r="AC52" s="3"/>
      <c r="AD52" s="3"/>
      <c r="AE52" s="3"/>
      <c r="AF52" s="3"/>
      <c r="AG52" s="3"/>
      <c r="AH52" s="3"/>
      <c r="AI52" s="3"/>
      <c r="AJ52" s="3"/>
      <c r="AK52" s="3"/>
      <c r="AL52" s="3"/>
      <c r="AM52" s="3"/>
      <c r="AN52" s="3"/>
      <c r="AO52" s="3"/>
      <c r="AP52" s="3"/>
      <c r="AQ52" s="3"/>
      <c r="AR52" s="3"/>
      <c r="AS52" s="3"/>
      <c r="AT52" s="3"/>
      <c r="AU52" s="3"/>
      <c r="AV52" s="3"/>
      <c r="AZ52" s="60"/>
      <c r="BA52"/>
      <c r="BB52" s="190" t="s">
        <v>91</v>
      </c>
      <c r="BC52" s="196">
        <v>10</v>
      </c>
      <c r="BD52" s="196">
        <v>5</v>
      </c>
      <c r="BE52" s="196" t="s">
        <v>312</v>
      </c>
      <c r="BF52" s="200">
        <f t="shared" si="0"/>
        <v>50</v>
      </c>
      <c r="BG52" s="3"/>
      <c r="BH52" s="3"/>
    </row>
    <row r="53" spans="1:63" x14ac:dyDescent="0.35">
      <c r="A53" s="3"/>
      <c r="B53" s="6"/>
      <c r="C53" s="8"/>
      <c r="D53" s="3"/>
      <c r="E53" s="3"/>
      <c r="F53" s="3"/>
      <c r="G53" s="3"/>
      <c r="H53" s="3"/>
      <c r="I53" s="3"/>
      <c r="J53" s="3"/>
      <c r="K53" s="3"/>
      <c r="L53" s="3"/>
      <c r="M53" s="3"/>
      <c r="N53" s="3"/>
      <c r="O53" s="3"/>
      <c r="P53" s="3"/>
      <c r="Q53" s="3"/>
      <c r="R53" s="3"/>
      <c r="S53" s="3"/>
      <c r="T53" s="3"/>
      <c r="U53" s="3"/>
      <c r="V53" s="3"/>
      <c r="W53" s="3"/>
      <c r="X53" s="3"/>
      <c r="Y53" s="3"/>
      <c r="Z53" s="3"/>
      <c r="AA53" s="6"/>
      <c r="AB53" s="3"/>
      <c r="AC53" s="3"/>
      <c r="AD53" s="3"/>
      <c r="AE53" s="3"/>
      <c r="AF53" s="3"/>
      <c r="AG53" s="3"/>
      <c r="AH53" s="3"/>
      <c r="AI53" s="3"/>
      <c r="AJ53" s="3"/>
      <c r="AK53" s="3"/>
      <c r="AL53" s="3"/>
      <c r="AM53" s="3"/>
      <c r="AN53" s="3"/>
      <c r="AO53" s="3"/>
      <c r="AP53" s="3"/>
      <c r="AQ53" s="3"/>
      <c r="AZ53" s="60"/>
      <c r="BA53"/>
      <c r="BB53" s="190" t="s">
        <v>324</v>
      </c>
      <c r="BC53" s="196">
        <v>10</v>
      </c>
      <c r="BD53" s="196">
        <v>1</v>
      </c>
      <c r="BE53" s="196" t="s">
        <v>312</v>
      </c>
      <c r="BF53" s="200">
        <f t="shared" si="0"/>
        <v>10</v>
      </c>
      <c r="BG53" s="3"/>
      <c r="BH53" s="3"/>
    </row>
    <row r="54" spans="1:63" x14ac:dyDescent="0.35">
      <c r="A54" s="3"/>
      <c r="B54" s="6"/>
      <c r="C54" s="3"/>
      <c r="D54" s="3"/>
      <c r="E54" s="4"/>
      <c r="F54" s="4"/>
      <c r="G54" s="3"/>
      <c r="H54" s="3"/>
      <c r="I54" s="3"/>
      <c r="J54" s="3"/>
      <c r="K54" s="3"/>
      <c r="L54" s="3"/>
      <c r="M54" s="9" t="s">
        <v>36</v>
      </c>
      <c r="N54" s="3"/>
      <c r="O54" s="3"/>
      <c r="P54" s="3"/>
      <c r="Q54" s="19"/>
      <c r="R54" s="9" t="s">
        <v>37</v>
      </c>
      <c r="S54" s="19"/>
      <c r="T54" s="19"/>
      <c r="U54" s="19"/>
      <c r="V54" s="19"/>
      <c r="X54" s="19"/>
      <c r="Y54" s="9" t="s">
        <v>38</v>
      </c>
      <c r="Z54" s="3"/>
      <c r="AA54" s="6"/>
      <c r="AC54" s="3"/>
      <c r="AD54" s="3"/>
      <c r="AE54" s="3"/>
      <c r="AF54" s="3"/>
      <c r="AG54" s="9" t="s">
        <v>39</v>
      </c>
      <c r="AH54" s="3"/>
      <c r="AJ54" s="3"/>
      <c r="AK54" s="3"/>
      <c r="AL54" s="3"/>
      <c r="AM54" s="3"/>
      <c r="AN54" s="3"/>
      <c r="AO54" s="3"/>
      <c r="AP54" s="3"/>
      <c r="AZ54" s="60"/>
      <c r="BA54"/>
      <c r="BB54" s="190" t="s">
        <v>323</v>
      </c>
      <c r="BC54" s="196">
        <v>5</v>
      </c>
      <c r="BD54" s="196">
        <v>1</v>
      </c>
      <c r="BE54" s="196" t="s">
        <v>312</v>
      </c>
      <c r="BF54" s="200">
        <f t="shared" si="0"/>
        <v>5</v>
      </c>
      <c r="BG54" s="3"/>
      <c r="BH54" s="3"/>
    </row>
    <row r="55" spans="1:63" ht="16" thickBot="1" x14ac:dyDescent="0.4">
      <c r="A55" s="3"/>
      <c r="B55" s="6"/>
      <c r="C55" s="3"/>
      <c r="D55" s="3"/>
      <c r="E55" s="9" t="s">
        <v>71</v>
      </c>
      <c r="F55" s="3"/>
      <c r="G55" s="19"/>
      <c r="H55" s="19"/>
      <c r="I55" s="19"/>
      <c r="J55" s="19"/>
      <c r="K55" s="19"/>
      <c r="L55" s="19"/>
      <c r="M55" s="9" t="s">
        <v>43</v>
      </c>
      <c r="N55" s="19"/>
      <c r="O55" s="3"/>
      <c r="P55" s="3"/>
      <c r="Q55" s="3"/>
      <c r="R55" s="9" t="s">
        <v>44</v>
      </c>
      <c r="S55" s="3"/>
      <c r="T55" s="3"/>
      <c r="U55" s="3"/>
      <c r="V55" s="3"/>
      <c r="W55" s="3"/>
      <c r="X55" s="3"/>
      <c r="Y55" s="9" t="s">
        <v>45</v>
      </c>
      <c r="Z55" s="3"/>
      <c r="AA55" s="6"/>
      <c r="AB55" s="3"/>
      <c r="AC55" s="3"/>
      <c r="AD55" s="3"/>
      <c r="AE55" s="3"/>
      <c r="AF55" s="3"/>
      <c r="AG55" s="9" t="s">
        <v>46</v>
      </c>
      <c r="AZ55" s="60"/>
      <c r="BA55"/>
      <c r="BB55" s="191" t="s">
        <v>98</v>
      </c>
      <c r="BC55" s="192">
        <v>1</v>
      </c>
      <c r="BD55" s="192">
        <v>2</v>
      </c>
      <c r="BE55" s="197" t="s">
        <v>312</v>
      </c>
      <c r="BF55" s="201">
        <f t="shared" si="0"/>
        <v>2</v>
      </c>
      <c r="BG55" s="3"/>
      <c r="BH55" s="3"/>
    </row>
    <row r="56" spans="1:63" ht="16" thickBot="1" x14ac:dyDescent="0.4">
      <c r="A56" s="3"/>
      <c r="B56" s="6"/>
      <c r="C56" s="5" t="s">
        <v>47</v>
      </c>
      <c r="D56" s="5">
        <v>1</v>
      </c>
      <c r="E56" s="12" t="s">
        <v>98</v>
      </c>
      <c r="F56" s="4"/>
      <c r="G56" s="18"/>
      <c r="H56" s="15"/>
      <c r="I56" s="15"/>
      <c r="J56" s="55">
        <v>2</v>
      </c>
      <c r="K56" s="66" t="s">
        <v>48</v>
      </c>
      <c r="L56" s="55">
        <v>0</v>
      </c>
      <c r="M56" s="55">
        <v>0</v>
      </c>
      <c r="N56" s="3"/>
      <c r="O56" s="17"/>
      <c r="P56" s="17" t="s">
        <v>97</v>
      </c>
      <c r="Q56" s="17" t="s">
        <v>99</v>
      </c>
      <c r="R56" s="17" t="s">
        <v>100</v>
      </c>
      <c r="S56" s="3"/>
      <c r="T56" s="15"/>
      <c r="U56" s="15"/>
      <c r="V56" s="55">
        <v>1</v>
      </c>
      <c r="W56" s="66" t="s">
        <v>48</v>
      </c>
      <c r="X56" s="55">
        <v>0</v>
      </c>
      <c r="Y56" s="55">
        <v>0</v>
      </c>
      <c r="Z56" s="3"/>
      <c r="AA56" s="33"/>
      <c r="AB56" s="15"/>
      <c r="AC56" s="15"/>
      <c r="AD56" s="15">
        <v>2</v>
      </c>
      <c r="AE56" s="16" t="s">
        <v>48</v>
      </c>
      <c r="AF56" s="15">
        <v>0</v>
      </c>
      <c r="AG56" s="15">
        <v>0</v>
      </c>
      <c r="AZ56" s="60"/>
      <c r="BA56"/>
      <c r="BB56" s="198" t="s">
        <v>871</v>
      </c>
      <c r="BC56" s="202"/>
      <c r="BD56" s="68"/>
      <c r="BE56" s="203"/>
      <c r="BF56" s="198">
        <f>SUM(BF35:BF55)</f>
        <v>1477</v>
      </c>
      <c r="BG56" s="3"/>
      <c r="BH56" s="3"/>
    </row>
    <row r="57" spans="1:63" x14ac:dyDescent="0.35">
      <c r="A57" s="3"/>
      <c r="B57" s="6"/>
      <c r="C57" s="5" t="s">
        <v>47</v>
      </c>
      <c r="D57" s="5">
        <v>2</v>
      </c>
      <c r="E57" s="12" t="s">
        <v>131</v>
      </c>
      <c r="F57" s="4"/>
      <c r="G57" s="18"/>
      <c r="H57" s="15"/>
      <c r="I57" s="15"/>
      <c r="J57" s="15"/>
      <c r="K57" s="16" t="s">
        <v>48</v>
      </c>
      <c r="L57" s="15"/>
      <c r="M57" s="15"/>
      <c r="N57" s="3"/>
      <c r="O57" s="17"/>
      <c r="P57" s="17"/>
      <c r="Q57" s="17"/>
      <c r="R57" s="17"/>
      <c r="S57" s="3"/>
      <c r="T57" s="15"/>
      <c r="U57" s="15"/>
      <c r="V57" s="15"/>
      <c r="W57" s="16" t="s">
        <v>48</v>
      </c>
      <c r="X57" s="15"/>
      <c r="Y57" s="15"/>
      <c r="Z57" s="3"/>
      <c r="AA57" s="33"/>
      <c r="AB57" s="15"/>
      <c r="AC57" s="15"/>
      <c r="AD57" s="15"/>
      <c r="AE57" s="16" t="s">
        <v>48</v>
      </c>
      <c r="AF57" s="15"/>
      <c r="AG57" s="15"/>
      <c r="AZ57" s="60"/>
      <c r="BA57"/>
      <c r="BG57" s="3"/>
      <c r="BH57" s="3"/>
      <c r="BI57" s="3"/>
      <c r="BJ57" s="3"/>
      <c r="BK57" s="3"/>
    </row>
    <row r="58" spans="1:63" x14ac:dyDescent="0.35">
      <c r="A58" s="3"/>
      <c r="B58" s="6"/>
      <c r="C58" s="5" t="s">
        <v>47</v>
      </c>
      <c r="D58" s="5">
        <v>3</v>
      </c>
      <c r="E58" s="12" t="s">
        <v>132</v>
      </c>
      <c r="F58" s="4"/>
      <c r="G58" s="18"/>
      <c r="H58" s="15"/>
      <c r="I58" s="15"/>
      <c r="J58" s="15"/>
      <c r="K58" s="16" t="s">
        <v>48</v>
      </c>
      <c r="L58" s="15"/>
      <c r="M58" s="15"/>
      <c r="N58" s="3"/>
      <c r="O58" s="17"/>
      <c r="P58" s="17"/>
      <c r="Q58" s="17"/>
      <c r="R58" s="17"/>
      <c r="S58" s="3"/>
      <c r="T58" s="15"/>
      <c r="U58" s="15"/>
      <c r="V58" s="15"/>
      <c r="W58" s="16" t="s">
        <v>48</v>
      </c>
      <c r="X58" s="15"/>
      <c r="Y58" s="15"/>
      <c r="Z58" s="3"/>
      <c r="AA58" s="33"/>
      <c r="AB58" s="15"/>
      <c r="AC58" s="15"/>
      <c r="AD58" s="15"/>
      <c r="AE58" s="16" t="s">
        <v>48</v>
      </c>
      <c r="AF58" s="15"/>
      <c r="AG58" s="15"/>
      <c r="AZ58" s="60"/>
      <c r="BA58"/>
    </row>
    <row r="59" spans="1:63" x14ac:dyDescent="0.35">
      <c r="A59" s="3"/>
      <c r="B59" s="6"/>
      <c r="C59" s="5" t="s">
        <v>47</v>
      </c>
      <c r="D59" s="5">
        <v>4</v>
      </c>
      <c r="E59" s="12" t="s">
        <v>133</v>
      </c>
      <c r="F59" s="4"/>
      <c r="G59" s="18"/>
      <c r="H59" s="15"/>
      <c r="I59" s="15"/>
      <c r="J59" s="15"/>
      <c r="K59" s="16" t="s">
        <v>48</v>
      </c>
      <c r="L59" s="15"/>
      <c r="M59" s="15"/>
      <c r="N59" s="3"/>
      <c r="O59" s="17"/>
      <c r="P59" s="17"/>
      <c r="Q59" s="17"/>
      <c r="R59" s="17"/>
      <c r="S59" s="3"/>
      <c r="T59" s="15"/>
      <c r="U59" s="15"/>
      <c r="V59" s="15"/>
      <c r="W59" s="16" t="s">
        <v>48</v>
      </c>
      <c r="X59" s="15"/>
      <c r="Y59" s="15"/>
      <c r="Z59" s="3"/>
      <c r="AA59" s="33"/>
      <c r="AB59" s="15"/>
      <c r="AC59" s="15"/>
      <c r="AD59" s="15"/>
      <c r="AE59" s="16" t="s">
        <v>48</v>
      </c>
      <c r="AF59" s="15"/>
      <c r="AG59" s="15"/>
      <c r="AZ59" s="60"/>
      <c r="BA59"/>
      <c r="BB59" s="528" t="s">
        <v>144</v>
      </c>
      <c r="BC59" s="528"/>
      <c r="BD59" s="528"/>
      <c r="BE59" s="528"/>
      <c r="BF59" s="528"/>
      <c r="BG59" s="528"/>
      <c r="BH59" s="528"/>
      <c r="BI59" s="528"/>
      <c r="BJ59" s="543"/>
    </row>
    <row r="60" spans="1:63" x14ac:dyDescent="0.35">
      <c r="A60" s="3"/>
      <c r="B60" s="6"/>
      <c r="C60" s="5" t="s">
        <v>47</v>
      </c>
      <c r="D60" s="5">
        <v>5</v>
      </c>
      <c r="E60" s="12" t="s">
        <v>134</v>
      </c>
      <c r="F60" s="4"/>
      <c r="G60" s="18"/>
      <c r="H60" s="15"/>
      <c r="I60" s="15"/>
      <c r="J60" s="15"/>
      <c r="K60" s="16" t="s">
        <v>48</v>
      </c>
      <c r="L60" s="15"/>
      <c r="M60" s="15"/>
      <c r="N60" s="3"/>
      <c r="O60" s="17"/>
      <c r="P60" s="17"/>
      <c r="Q60" s="17"/>
      <c r="R60" s="17"/>
      <c r="S60" s="3"/>
      <c r="T60" s="15"/>
      <c r="U60" s="15"/>
      <c r="V60" s="15"/>
      <c r="W60" s="16" t="s">
        <v>48</v>
      </c>
      <c r="X60" s="15"/>
      <c r="Y60" s="15"/>
      <c r="Z60" s="3"/>
      <c r="AA60" s="33"/>
      <c r="AB60" s="15"/>
      <c r="AC60" s="15"/>
      <c r="AD60" s="15"/>
      <c r="AE60" s="16" t="s">
        <v>48</v>
      </c>
      <c r="AF60" s="15"/>
      <c r="AG60" s="15"/>
      <c r="AZ60" s="60"/>
      <c r="BA60" s="3"/>
      <c r="BB60" s="543" t="s">
        <v>138</v>
      </c>
      <c r="BC60" s="543"/>
    </row>
    <row r="61" spans="1:63" ht="16" thickBot="1" x14ac:dyDescent="0.4">
      <c r="AZ61" s="60"/>
      <c r="BA61" s="3"/>
      <c r="BB61" s="3" t="s">
        <v>316</v>
      </c>
    </row>
    <row r="62" spans="1:63" ht="60" x14ac:dyDescent="0.35">
      <c r="A62" s="1" t="s">
        <v>72</v>
      </c>
      <c r="B62" s="3" t="s">
        <v>73</v>
      </c>
      <c r="C62" s="3"/>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M62" s="3"/>
      <c r="AN62" s="3"/>
      <c r="AO62" s="3"/>
      <c r="AP62" s="3"/>
      <c r="AQ62" s="3"/>
      <c r="AR62" s="3"/>
      <c r="AS62" s="3"/>
      <c r="AT62" s="3"/>
      <c r="AU62" s="3"/>
      <c r="AV62" s="3"/>
      <c r="AW62" s="3"/>
      <c r="AZ62" s="60"/>
      <c r="BA62" s="3"/>
      <c r="BB62" s="132" t="s">
        <v>308</v>
      </c>
      <c r="BC62" s="71" t="s">
        <v>872</v>
      </c>
      <c r="BD62" s="560" t="s">
        <v>314</v>
      </c>
      <c r="BE62" s="560"/>
      <c r="BF62" s="71" t="s">
        <v>183</v>
      </c>
      <c r="BG62" s="206" t="s">
        <v>175</v>
      </c>
    </row>
    <row r="63" spans="1:63" x14ac:dyDescent="0.35">
      <c r="A63" s="3"/>
      <c r="B63" s="3" t="s">
        <v>31</v>
      </c>
      <c r="C63" s="4" t="s">
        <v>32</v>
      </c>
      <c r="D63" s="4"/>
      <c r="E63" s="4"/>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M63" s="3"/>
      <c r="AN63" s="3"/>
      <c r="AO63" s="3"/>
      <c r="AP63" s="3"/>
      <c r="AQ63" s="3"/>
      <c r="AR63" s="3"/>
      <c r="AS63" s="3"/>
      <c r="AT63" s="3"/>
      <c r="AU63" s="3"/>
      <c r="AV63" s="3"/>
      <c r="AW63" s="3"/>
      <c r="AX63" s="3"/>
      <c r="AY63" s="3"/>
      <c r="AZ63" s="60"/>
      <c r="BA63" s="3"/>
      <c r="BB63" s="190" t="s">
        <v>28</v>
      </c>
      <c r="BC63" s="49">
        <v>10</v>
      </c>
      <c r="BD63" s="49">
        <v>20</v>
      </c>
      <c r="BE63" s="196" t="s">
        <v>310</v>
      </c>
      <c r="BF63" s="49">
        <f t="shared" ref="BF63:BF83" si="1">BC63*BD63</f>
        <v>200</v>
      </c>
      <c r="BG63" s="208">
        <f>BF63/$BF$84</f>
        <v>0.13540961408259986</v>
      </c>
    </row>
    <row r="64" spans="1:63" x14ac:dyDescent="0.35">
      <c r="A64" s="3"/>
      <c r="B64" s="6"/>
      <c r="C64" s="4" t="s">
        <v>74</v>
      </c>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M64" s="3"/>
      <c r="AN64" s="3"/>
      <c r="AO64" s="3"/>
      <c r="AP64" s="3"/>
      <c r="AQ64" s="3"/>
      <c r="AR64" s="3"/>
      <c r="AS64" s="3"/>
      <c r="AT64" s="3"/>
      <c r="AU64" s="3"/>
      <c r="AV64" s="3"/>
      <c r="AW64" s="3"/>
      <c r="AX64" s="3"/>
      <c r="AY64" s="3"/>
      <c r="AZ64" s="60"/>
      <c r="BA64" s="3"/>
      <c r="BB64" s="190" t="s">
        <v>78</v>
      </c>
      <c r="BC64" s="49">
        <v>10</v>
      </c>
      <c r="BD64" s="49">
        <v>10</v>
      </c>
      <c r="BE64" s="196" t="s">
        <v>310</v>
      </c>
      <c r="BF64" s="49">
        <f t="shared" si="1"/>
        <v>100</v>
      </c>
      <c r="BG64" s="207">
        <f t="shared" ref="BG64:BG83" si="2">BF64/$BF$84</f>
        <v>6.7704807041299928E-2</v>
      </c>
    </row>
    <row r="65" spans="1:87" x14ac:dyDescent="0.35">
      <c r="A65" s="3"/>
      <c r="B65" s="6"/>
      <c r="C65" s="5" t="s">
        <v>47</v>
      </c>
      <c r="D65" s="4" t="s">
        <v>75</v>
      </c>
      <c r="F65" s="3"/>
      <c r="G65" s="3"/>
      <c r="H65" s="3"/>
      <c r="I65" s="3"/>
      <c r="J65" s="3"/>
      <c r="K65" s="3"/>
      <c r="L65" s="3"/>
      <c r="M65" s="3"/>
      <c r="N65" s="3"/>
      <c r="O65" s="3"/>
      <c r="P65" s="3"/>
      <c r="Q65" s="3"/>
      <c r="R65" s="3"/>
      <c r="S65" s="3"/>
      <c r="T65" s="3"/>
      <c r="U65" s="3"/>
      <c r="V65" s="3"/>
      <c r="W65" s="3"/>
      <c r="X65" s="3"/>
      <c r="Y65" s="3"/>
      <c r="Z65" s="3"/>
      <c r="AA65" s="6"/>
      <c r="AB65" s="3"/>
      <c r="AC65" s="3"/>
      <c r="AD65" s="3"/>
      <c r="AE65" s="3"/>
      <c r="AF65" s="3"/>
      <c r="AG65" s="3"/>
      <c r="AH65" s="3"/>
      <c r="AI65" s="3"/>
      <c r="AJ65" s="3"/>
      <c r="AK65" s="3"/>
      <c r="AL65" s="3"/>
      <c r="AM65" s="3"/>
      <c r="AN65" s="3"/>
      <c r="AO65" s="3"/>
      <c r="AP65" s="3"/>
      <c r="AQ65" s="3"/>
      <c r="AR65" s="3"/>
      <c r="AS65" s="3"/>
      <c r="AT65" s="3"/>
      <c r="AU65" s="3"/>
      <c r="AV65" s="3"/>
      <c r="AW65" s="3"/>
      <c r="AX65" s="3"/>
      <c r="AY65" s="3"/>
      <c r="AZ65" s="61"/>
      <c r="BA65" s="3"/>
      <c r="BB65" s="190" t="s">
        <v>79</v>
      </c>
      <c r="BC65" s="49">
        <v>10</v>
      </c>
      <c r="BD65" s="12">
        <v>5</v>
      </c>
      <c r="BE65" s="196" t="s">
        <v>310</v>
      </c>
      <c r="BF65" s="49">
        <f t="shared" si="1"/>
        <v>50</v>
      </c>
      <c r="BG65" s="207">
        <f t="shared" si="2"/>
        <v>3.3852403520649964E-2</v>
      </c>
    </row>
    <row r="66" spans="1:87" x14ac:dyDescent="0.35">
      <c r="A66" s="3"/>
      <c r="B66" s="6"/>
      <c r="C66" s="5" t="s">
        <v>47</v>
      </c>
      <c r="D66" s="4" t="s">
        <v>76</v>
      </c>
      <c r="F66" s="3"/>
      <c r="G66" s="3"/>
      <c r="H66" s="3"/>
      <c r="I66" s="3"/>
      <c r="J66" s="3"/>
      <c r="K66" s="3"/>
      <c r="L66" s="3"/>
      <c r="M66" s="3"/>
      <c r="N66" s="3"/>
      <c r="O66" s="3"/>
      <c r="P66" s="3"/>
      <c r="Q66" s="3"/>
      <c r="R66" s="3"/>
      <c r="S66" s="3"/>
      <c r="T66" s="3"/>
      <c r="U66" s="3"/>
      <c r="V66" s="3"/>
      <c r="W66" s="3"/>
      <c r="X66" s="3"/>
      <c r="Y66" s="3"/>
      <c r="Z66" s="3"/>
      <c r="AA66" s="6"/>
      <c r="AB66" s="3"/>
      <c r="AC66" s="3"/>
      <c r="AD66" s="3"/>
      <c r="AE66" s="3"/>
      <c r="AF66" s="3"/>
      <c r="AG66" s="3"/>
      <c r="AH66" s="3"/>
      <c r="AI66" s="3"/>
      <c r="AJ66" s="3"/>
      <c r="AK66" s="3"/>
      <c r="AL66" s="3"/>
      <c r="AM66" s="3"/>
      <c r="AN66" s="3"/>
      <c r="AO66" s="3"/>
      <c r="AP66" s="3"/>
      <c r="AQ66" s="3"/>
      <c r="AR66" s="3"/>
      <c r="AS66" s="3"/>
      <c r="AT66" s="3"/>
      <c r="AU66" s="3"/>
      <c r="AV66" s="3"/>
      <c r="AW66" s="3"/>
      <c r="AX66" s="3"/>
      <c r="AY66" s="3"/>
      <c r="AZ66" s="61"/>
      <c r="BA66"/>
      <c r="BB66" s="190" t="s">
        <v>80</v>
      </c>
      <c r="BC66" s="49">
        <v>10</v>
      </c>
      <c r="BD66" s="12">
        <v>3</v>
      </c>
      <c r="BE66" s="196" t="s">
        <v>310</v>
      </c>
      <c r="BF66" s="49">
        <f t="shared" si="1"/>
        <v>30</v>
      </c>
      <c r="BG66" s="207">
        <f t="shared" si="2"/>
        <v>2.0311442112389978E-2</v>
      </c>
    </row>
    <row r="67" spans="1:87" x14ac:dyDescent="0.35">
      <c r="C67" s="5" t="s">
        <v>47</v>
      </c>
      <c r="D67" s="4" t="s">
        <v>77</v>
      </c>
      <c r="N67" s="3"/>
      <c r="O67" s="6"/>
      <c r="S67" s="3"/>
      <c r="T67" s="3"/>
      <c r="U67" s="3"/>
      <c r="V67" s="3"/>
      <c r="W67" s="3"/>
      <c r="X67" s="3"/>
      <c r="Y67" s="3"/>
      <c r="Z67" s="3"/>
      <c r="AA67" s="6"/>
      <c r="AB67" s="3"/>
      <c r="AC67" s="3"/>
      <c r="AD67" s="3"/>
      <c r="AE67" s="3"/>
      <c r="AF67" s="3"/>
      <c r="AG67" s="3"/>
      <c r="AH67" s="3"/>
      <c r="AI67" s="3"/>
      <c r="AJ67" s="3"/>
      <c r="AK67" s="3"/>
      <c r="AL67" s="3"/>
      <c r="AM67" s="3"/>
      <c r="AN67" s="3"/>
      <c r="AO67" s="3"/>
      <c r="AP67" s="3"/>
      <c r="AQ67" s="3"/>
      <c r="AR67" s="3"/>
      <c r="AS67" s="3"/>
      <c r="AT67" s="3"/>
      <c r="AU67" s="3"/>
      <c r="AV67" s="3"/>
      <c r="AW67" s="3"/>
      <c r="AX67" s="3"/>
      <c r="AY67" s="3"/>
      <c r="AZ67" s="61"/>
      <c r="BA67"/>
      <c r="BB67" s="190" t="s">
        <v>127</v>
      </c>
      <c r="BC67" s="49">
        <v>10</v>
      </c>
      <c r="BD67" s="50">
        <v>2</v>
      </c>
      <c r="BE67" s="196" t="s">
        <v>310</v>
      </c>
      <c r="BF67" s="49">
        <f t="shared" si="1"/>
        <v>20</v>
      </c>
      <c r="BG67" s="207">
        <f t="shared" si="2"/>
        <v>1.3540961408259987E-2</v>
      </c>
    </row>
    <row r="68" spans="1:87" x14ac:dyDescent="0.35">
      <c r="AZ68" s="60"/>
      <c r="BA68"/>
      <c r="BB68" s="190" t="s">
        <v>81</v>
      </c>
      <c r="BC68" s="50">
        <v>1</v>
      </c>
      <c r="BD68" s="50">
        <v>10</v>
      </c>
      <c r="BE68" s="196" t="s">
        <v>310</v>
      </c>
      <c r="BF68" s="49">
        <f t="shared" si="1"/>
        <v>10</v>
      </c>
      <c r="BG68" s="207">
        <f t="shared" si="2"/>
        <v>6.7704807041299936E-3</v>
      </c>
    </row>
    <row r="69" spans="1:87" x14ac:dyDescent="0.3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151"/>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152"/>
      <c r="BA69"/>
      <c r="BB69" s="190" t="s">
        <v>82</v>
      </c>
      <c r="BC69" s="50">
        <v>1</v>
      </c>
      <c r="BD69" s="50">
        <v>5</v>
      </c>
      <c r="BE69" s="196" t="s">
        <v>310</v>
      </c>
      <c r="BF69" s="49">
        <f t="shared" si="1"/>
        <v>5</v>
      </c>
      <c r="BG69" s="207">
        <f t="shared" si="2"/>
        <v>3.3852403520649968E-3</v>
      </c>
    </row>
    <row r="70" spans="1:87" x14ac:dyDescent="0.35">
      <c r="AZ70" s="60"/>
      <c r="BA70"/>
      <c r="BB70" s="190" t="s">
        <v>83</v>
      </c>
      <c r="BC70" s="50">
        <v>1</v>
      </c>
      <c r="BD70" s="50">
        <v>3</v>
      </c>
      <c r="BE70" s="196" t="s">
        <v>310</v>
      </c>
      <c r="BF70" s="49">
        <f t="shared" si="1"/>
        <v>3</v>
      </c>
      <c r="BG70" s="207">
        <f t="shared" si="2"/>
        <v>2.031144211238998E-3</v>
      </c>
    </row>
    <row r="71" spans="1:87" x14ac:dyDescent="0.35">
      <c r="C71" s="19"/>
      <c r="D71" s="19"/>
      <c r="AA71"/>
      <c r="AZ71" s="60"/>
      <c r="BA71"/>
      <c r="BB71" s="190" t="s">
        <v>84</v>
      </c>
      <c r="BC71" s="50">
        <v>1</v>
      </c>
      <c r="BD71" s="50">
        <v>1</v>
      </c>
      <c r="BE71" s="196" t="s">
        <v>310</v>
      </c>
      <c r="BF71" s="49">
        <f t="shared" si="1"/>
        <v>1</v>
      </c>
      <c r="BG71" s="207">
        <f t="shared" si="2"/>
        <v>6.770480704129993E-4</v>
      </c>
    </row>
    <row r="72" spans="1:87" x14ac:dyDescent="0.35">
      <c r="A72" s="39" t="s">
        <v>110</v>
      </c>
      <c r="B72" s="7" t="s">
        <v>111</v>
      </c>
      <c r="C72" s="13"/>
      <c r="D72" s="13"/>
      <c r="E72" s="13"/>
      <c r="F72" s="45"/>
      <c r="G72" s="45"/>
      <c r="H72" s="45"/>
      <c r="I72" s="45"/>
      <c r="J72" s="13"/>
      <c r="K72" s="13"/>
      <c r="L72" s="13"/>
      <c r="M72" s="13"/>
      <c r="N72" s="13"/>
      <c r="O72" s="45"/>
      <c r="AA72"/>
      <c r="AZ72" s="60"/>
      <c r="BA72"/>
      <c r="BB72" s="190" t="s">
        <v>128</v>
      </c>
      <c r="BC72" s="50">
        <v>1</v>
      </c>
      <c r="BD72" s="50">
        <v>1</v>
      </c>
      <c r="BE72" s="196" t="s">
        <v>310</v>
      </c>
      <c r="BF72" s="49">
        <f t="shared" si="1"/>
        <v>1</v>
      </c>
      <c r="BG72" s="207">
        <f t="shared" si="2"/>
        <v>6.770480704129993E-4</v>
      </c>
    </row>
    <row r="73" spans="1:87" x14ac:dyDescent="0.35">
      <c r="A73" s="3"/>
      <c r="B73" s="10"/>
      <c r="C73" s="7" t="s">
        <v>31</v>
      </c>
      <c r="D73" s="13" t="s">
        <v>32</v>
      </c>
      <c r="E73" s="13"/>
      <c r="F73" s="13"/>
      <c r="G73" s="45"/>
      <c r="H73" s="45"/>
      <c r="I73" s="45"/>
      <c r="J73" s="45"/>
      <c r="K73" s="13"/>
      <c r="L73" s="13"/>
      <c r="M73" s="13"/>
      <c r="N73" s="13"/>
      <c r="O73" s="13"/>
      <c r="P73" s="45"/>
      <c r="AA73"/>
      <c r="AZ73" s="60"/>
      <c r="BA73"/>
      <c r="BB73" s="190" t="s">
        <v>85</v>
      </c>
      <c r="BC73" s="50">
        <v>50</v>
      </c>
      <c r="BD73" s="50">
        <v>2</v>
      </c>
      <c r="BE73" s="196" t="s">
        <v>311</v>
      </c>
      <c r="BF73" s="49">
        <f t="shared" si="1"/>
        <v>100</v>
      </c>
      <c r="BG73" s="207">
        <f t="shared" si="2"/>
        <v>6.7704807041299928E-2</v>
      </c>
    </row>
    <row r="74" spans="1:87" x14ac:dyDescent="0.35">
      <c r="A74" s="3"/>
      <c r="B74" s="43"/>
      <c r="C74" s="44"/>
      <c r="D74" s="4" t="s">
        <v>74</v>
      </c>
      <c r="E74" s="13"/>
      <c r="F74" s="13"/>
      <c r="G74" s="45"/>
      <c r="H74" s="45"/>
      <c r="I74" s="45"/>
      <c r="J74" s="45"/>
      <c r="K74" s="13"/>
      <c r="L74" s="13"/>
      <c r="M74" s="13"/>
      <c r="N74" s="13"/>
      <c r="O74" s="45"/>
      <c r="P74" s="45"/>
      <c r="AA74"/>
      <c r="AZ74" s="60"/>
      <c r="BA74"/>
      <c r="BB74" s="190" t="s">
        <v>86</v>
      </c>
      <c r="BC74" s="50">
        <v>50</v>
      </c>
      <c r="BD74" s="50">
        <v>5</v>
      </c>
      <c r="BE74" s="196" t="s">
        <v>311</v>
      </c>
      <c r="BF74" s="49">
        <f t="shared" si="1"/>
        <v>250</v>
      </c>
      <c r="BG74" s="208">
        <f t="shared" si="2"/>
        <v>0.16926201760324983</v>
      </c>
      <c r="BL74" s="3"/>
      <c r="BM74" s="3"/>
      <c r="BN74" s="3"/>
      <c r="BO74" s="3"/>
      <c r="BP74" s="3"/>
    </row>
    <row r="75" spans="1:87" x14ac:dyDescent="0.35">
      <c r="AA75"/>
      <c r="AZ75" s="60"/>
      <c r="BA75"/>
      <c r="BB75" s="190" t="s">
        <v>87</v>
      </c>
      <c r="BC75" s="50">
        <v>30</v>
      </c>
      <c r="BD75" s="50">
        <v>4</v>
      </c>
      <c r="BE75" s="196" t="s">
        <v>311</v>
      </c>
      <c r="BF75" s="49">
        <f t="shared" si="1"/>
        <v>120</v>
      </c>
      <c r="BG75" s="207">
        <f t="shared" si="2"/>
        <v>8.1245768449559913E-2</v>
      </c>
      <c r="CD75" s="3"/>
      <c r="CE75" s="3"/>
      <c r="CF75" s="3"/>
      <c r="CG75" s="3"/>
      <c r="CH75" s="3"/>
      <c r="CI75" s="3"/>
    </row>
    <row r="76" spans="1:87" x14ac:dyDescent="0.35">
      <c r="A76" s="19"/>
      <c r="C76" s="43"/>
      <c r="D76" s="44"/>
      <c r="E76" s="13"/>
      <c r="F76" s="13"/>
      <c r="G76" s="13"/>
      <c r="AF76" s="42" t="s">
        <v>103</v>
      </c>
      <c r="AG76" s="4"/>
      <c r="AH76" s="4"/>
      <c r="AI76" s="4"/>
      <c r="AJ76" s="4"/>
      <c r="AK76" s="4"/>
      <c r="AL76" s="4"/>
      <c r="AM76" s="42" t="s">
        <v>37</v>
      </c>
      <c r="AZ76" s="60"/>
      <c r="BA76"/>
      <c r="BB76" s="190" t="s">
        <v>88</v>
      </c>
      <c r="BC76" s="50">
        <v>50</v>
      </c>
      <c r="BD76" s="50">
        <v>6</v>
      </c>
      <c r="BE76" s="196" t="s">
        <v>311</v>
      </c>
      <c r="BF76" s="49">
        <f t="shared" si="1"/>
        <v>300</v>
      </c>
      <c r="BG76" s="209">
        <f t="shared" si="2"/>
        <v>0.2031144211238998</v>
      </c>
    </row>
    <row r="77" spans="1:87" x14ac:dyDescent="0.35">
      <c r="C77" s="45" t="s">
        <v>47</v>
      </c>
      <c r="D77" s="45" t="s">
        <v>112</v>
      </c>
      <c r="E77" s="13" t="s">
        <v>113</v>
      </c>
      <c r="G77" s="13"/>
      <c r="AF77" s="46"/>
      <c r="AG77" s="46"/>
      <c r="AH77" s="46"/>
      <c r="AI77" s="47" t="s">
        <v>48</v>
      </c>
      <c r="AJ77" s="46"/>
      <c r="AK77" s="46"/>
      <c r="AM77" s="46"/>
      <c r="AN77" s="46"/>
      <c r="AZ77" s="60"/>
      <c r="BA77"/>
      <c r="BB77" s="190" t="s">
        <v>89</v>
      </c>
      <c r="BC77" s="50">
        <v>50</v>
      </c>
      <c r="BD77" s="50">
        <v>3</v>
      </c>
      <c r="BE77" s="196" t="s">
        <v>311</v>
      </c>
      <c r="BF77" s="49">
        <f t="shared" si="1"/>
        <v>150</v>
      </c>
      <c r="BG77" s="207">
        <f t="shared" si="2"/>
        <v>0.1015572105619499</v>
      </c>
    </row>
    <row r="78" spans="1:87" x14ac:dyDescent="0.35">
      <c r="C78" s="45" t="s">
        <v>47</v>
      </c>
      <c r="D78" s="45" t="s">
        <v>114</v>
      </c>
      <c r="E78" s="13" t="s">
        <v>115</v>
      </c>
      <c r="G78" s="13"/>
      <c r="AF78" s="46"/>
      <c r="AG78" s="46"/>
      <c r="AH78" s="46"/>
      <c r="AI78" s="47" t="s">
        <v>48</v>
      </c>
      <c r="AJ78" s="46"/>
      <c r="AK78" s="46"/>
      <c r="AM78" s="46"/>
      <c r="AN78" s="46"/>
      <c r="AZ78" s="60"/>
      <c r="BA78"/>
      <c r="BB78" s="190" t="s">
        <v>325</v>
      </c>
      <c r="BC78" s="196">
        <v>8</v>
      </c>
      <c r="BD78" s="196">
        <v>5</v>
      </c>
      <c r="BE78" s="196" t="s">
        <v>312</v>
      </c>
      <c r="BF78" s="49">
        <f t="shared" si="1"/>
        <v>40</v>
      </c>
      <c r="BG78" s="207">
        <f t="shared" si="2"/>
        <v>2.7081922816519974E-2</v>
      </c>
    </row>
    <row r="79" spans="1:87" x14ac:dyDescent="0.35">
      <c r="C79" s="45" t="s">
        <v>47</v>
      </c>
      <c r="D79" s="45">
        <v>2</v>
      </c>
      <c r="E79" s="13" t="s">
        <v>116</v>
      </c>
      <c r="G79" s="13"/>
      <c r="AF79" s="46"/>
      <c r="AG79" s="46"/>
      <c r="AH79" s="46"/>
      <c r="AI79" s="47" t="s">
        <v>48</v>
      </c>
      <c r="AJ79" s="46"/>
      <c r="AK79" s="46"/>
      <c r="AM79" s="46"/>
      <c r="AN79" s="46"/>
      <c r="AZ79" s="60"/>
      <c r="BA79"/>
      <c r="BB79" s="190" t="s">
        <v>90</v>
      </c>
      <c r="BC79" s="196">
        <v>1</v>
      </c>
      <c r="BD79" s="196">
        <v>30</v>
      </c>
      <c r="BE79" s="196" t="s">
        <v>313</v>
      </c>
      <c r="BF79" s="49">
        <f t="shared" si="1"/>
        <v>30</v>
      </c>
      <c r="BG79" s="207">
        <f t="shared" si="2"/>
        <v>2.0311442112389978E-2</v>
      </c>
    </row>
    <row r="80" spans="1:87" x14ac:dyDescent="0.35">
      <c r="C80" s="45" t="s">
        <v>47</v>
      </c>
      <c r="D80" s="45">
        <v>3</v>
      </c>
      <c r="E80" s="13" t="s">
        <v>117</v>
      </c>
      <c r="G80" s="13"/>
      <c r="AF80" s="46"/>
      <c r="AG80" s="46"/>
      <c r="AH80" s="98">
        <v>3</v>
      </c>
      <c r="AI80" s="97" t="s">
        <v>48</v>
      </c>
      <c r="AJ80" s="98">
        <v>0</v>
      </c>
      <c r="AK80" s="98">
        <v>0</v>
      </c>
      <c r="AM80" s="46" t="s">
        <v>92</v>
      </c>
      <c r="AN80" s="46" t="s">
        <v>93</v>
      </c>
      <c r="AZ80" s="60"/>
      <c r="BA80"/>
      <c r="BB80" s="190" t="s">
        <v>91</v>
      </c>
      <c r="BC80" s="196">
        <v>10</v>
      </c>
      <c r="BD80" s="196">
        <v>5</v>
      </c>
      <c r="BE80" s="196" t="s">
        <v>312</v>
      </c>
      <c r="BF80" s="49">
        <f t="shared" si="1"/>
        <v>50</v>
      </c>
      <c r="BG80" s="207">
        <f t="shared" si="2"/>
        <v>3.3852403520649964E-2</v>
      </c>
    </row>
    <row r="81" spans="1:62" x14ac:dyDescent="0.35">
      <c r="C81" s="45" t="s">
        <v>47</v>
      </c>
      <c r="D81" s="45">
        <v>4</v>
      </c>
      <c r="E81" s="13" t="s">
        <v>118</v>
      </c>
      <c r="G81" s="13"/>
      <c r="AF81" s="46"/>
      <c r="AG81" s="46"/>
      <c r="AH81" s="46"/>
      <c r="AI81" s="47" t="s">
        <v>48</v>
      </c>
      <c r="AJ81" s="46"/>
      <c r="AK81" s="46"/>
      <c r="AM81" s="46"/>
      <c r="AN81" s="46"/>
      <c r="AZ81" s="60"/>
      <c r="BA81"/>
      <c r="BB81" s="190" t="s">
        <v>324</v>
      </c>
      <c r="BC81" s="196">
        <v>10</v>
      </c>
      <c r="BD81" s="196">
        <v>1</v>
      </c>
      <c r="BE81" s="196" t="s">
        <v>312</v>
      </c>
      <c r="BF81" s="49">
        <f t="shared" si="1"/>
        <v>10</v>
      </c>
      <c r="BG81" s="207">
        <f t="shared" si="2"/>
        <v>6.7704807041299936E-3</v>
      </c>
    </row>
    <row r="82" spans="1:62" x14ac:dyDescent="0.35">
      <c r="C82" s="45" t="s">
        <v>47</v>
      </c>
      <c r="D82" s="45" t="s">
        <v>119</v>
      </c>
      <c r="E82" s="13" t="s">
        <v>120</v>
      </c>
      <c r="G82" s="13"/>
      <c r="AF82" s="46"/>
      <c r="AG82" s="46"/>
      <c r="AH82" s="98">
        <v>6</v>
      </c>
      <c r="AI82" s="97" t="s">
        <v>48</v>
      </c>
      <c r="AJ82" s="98">
        <v>0</v>
      </c>
      <c r="AK82" s="98">
        <v>0</v>
      </c>
      <c r="AM82" s="46" t="s">
        <v>92</v>
      </c>
      <c r="AN82" s="46" t="s">
        <v>93</v>
      </c>
      <c r="AZ82" s="60"/>
      <c r="BA82"/>
      <c r="BB82" s="190" t="s">
        <v>323</v>
      </c>
      <c r="BC82" s="196">
        <v>5</v>
      </c>
      <c r="BD82" s="196">
        <v>1</v>
      </c>
      <c r="BE82" s="196" t="s">
        <v>312</v>
      </c>
      <c r="BF82" s="49">
        <f t="shared" si="1"/>
        <v>5</v>
      </c>
      <c r="BG82" s="207">
        <f t="shared" si="2"/>
        <v>3.3852403520649968E-3</v>
      </c>
    </row>
    <row r="83" spans="1:62" ht="16" thickBot="1" x14ac:dyDescent="0.4">
      <c r="C83" s="45" t="s">
        <v>47</v>
      </c>
      <c r="D83" s="45" t="s">
        <v>121</v>
      </c>
      <c r="E83" s="13" t="s">
        <v>122</v>
      </c>
      <c r="G83" s="13"/>
      <c r="AF83" s="46"/>
      <c r="AG83" s="46"/>
      <c r="AH83" s="46"/>
      <c r="AI83" s="47" t="s">
        <v>48</v>
      </c>
      <c r="AJ83" s="46"/>
      <c r="AK83" s="46"/>
      <c r="AM83" s="46"/>
      <c r="AN83" s="46"/>
      <c r="AZ83" s="60"/>
      <c r="BA83"/>
      <c r="BB83" s="191" t="s">
        <v>98</v>
      </c>
      <c r="BC83" s="192">
        <v>1</v>
      </c>
      <c r="BD83" s="192">
        <v>2</v>
      </c>
      <c r="BE83" s="197" t="s">
        <v>312</v>
      </c>
      <c r="BF83" s="211">
        <f t="shared" si="1"/>
        <v>2</v>
      </c>
      <c r="BG83" s="210">
        <f t="shared" si="2"/>
        <v>1.3540961408259986E-3</v>
      </c>
    </row>
    <row r="84" spans="1:62" ht="16" thickBot="1" x14ac:dyDescent="0.4">
      <c r="C84" s="45" t="s">
        <v>47</v>
      </c>
      <c r="D84" s="45">
        <v>6</v>
      </c>
      <c r="E84" s="13" t="s">
        <v>123</v>
      </c>
      <c r="G84" s="13"/>
      <c r="AF84" s="46"/>
      <c r="AG84" s="46"/>
      <c r="AH84" s="46"/>
      <c r="AI84" s="47" t="s">
        <v>48</v>
      </c>
      <c r="AJ84" s="46"/>
      <c r="AK84" s="46"/>
      <c r="AM84" s="46"/>
      <c r="AN84" s="46"/>
      <c r="AZ84" s="60"/>
      <c r="BA84"/>
      <c r="BB84" s="198" t="s">
        <v>871</v>
      </c>
      <c r="BC84" s="199"/>
      <c r="BD84" s="199"/>
      <c r="BE84" s="204"/>
      <c r="BF84" s="198">
        <f>SUM(BF63:BF83)</f>
        <v>1477</v>
      </c>
      <c r="BG84" s="205"/>
    </row>
    <row r="85" spans="1:62" x14ac:dyDescent="0.35">
      <c r="C85" s="45"/>
      <c r="D85" s="45"/>
      <c r="E85" s="13"/>
      <c r="AE85" s="11" t="s">
        <v>126</v>
      </c>
      <c r="AF85" s="46"/>
      <c r="AG85" s="46"/>
      <c r="AH85" s="46">
        <v>9</v>
      </c>
      <c r="AI85" s="47" t="s">
        <v>48</v>
      </c>
      <c r="AJ85" s="46">
        <v>0</v>
      </c>
      <c r="AK85" s="46">
        <v>0</v>
      </c>
      <c r="AM85" s="46" t="s">
        <v>92</v>
      </c>
      <c r="AN85" s="46" t="s">
        <v>93</v>
      </c>
      <c r="AZ85" s="60"/>
      <c r="BA85"/>
    </row>
    <row r="86" spans="1:62" x14ac:dyDescent="0.35">
      <c r="C86" s="45"/>
      <c r="D86" s="45"/>
      <c r="E86" s="13"/>
      <c r="G86" s="13"/>
      <c r="AF86" s="13"/>
      <c r="AG86" s="13"/>
      <c r="AH86" s="13"/>
      <c r="AI86" s="13"/>
      <c r="AJ86" s="13"/>
      <c r="AK86" s="13"/>
      <c r="AM86" s="13"/>
      <c r="AN86" s="13"/>
      <c r="AZ86" s="60"/>
      <c r="BA86"/>
    </row>
    <row r="87" spans="1:62" x14ac:dyDescent="0.3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152"/>
      <c r="BA87"/>
    </row>
    <row r="88" spans="1:62" x14ac:dyDescent="0.35">
      <c r="AZ88" s="60"/>
      <c r="BA88"/>
      <c r="BB88" s="528" t="s">
        <v>176</v>
      </c>
      <c r="BC88" s="528"/>
      <c r="BD88" s="528"/>
      <c r="BE88" s="528"/>
    </row>
    <row r="89" spans="1:62" x14ac:dyDescent="0.35">
      <c r="AZ89" s="60"/>
      <c r="BA89"/>
      <c r="BB89" t="s">
        <v>177</v>
      </c>
    </row>
    <row r="90" spans="1:62" ht="16" thickBot="1" x14ac:dyDescent="0.4">
      <c r="AZ90" s="60"/>
      <c r="BA90"/>
      <c r="BB90" s="3" t="s">
        <v>317</v>
      </c>
    </row>
    <row r="91" spans="1:62" ht="27.75" customHeight="1" x14ac:dyDescent="0.35">
      <c r="AZ91" s="60"/>
      <c r="BA91"/>
      <c r="BB91" s="557" t="s">
        <v>308</v>
      </c>
      <c r="BC91" s="581" t="s">
        <v>873</v>
      </c>
      <c r="BD91" s="581"/>
      <c r="BE91" s="581" t="s">
        <v>142</v>
      </c>
      <c r="BF91" s="581"/>
      <c r="BG91" s="581" t="s">
        <v>141</v>
      </c>
      <c r="BH91" s="581"/>
      <c r="BI91" s="581" t="s">
        <v>6</v>
      </c>
      <c r="BJ91" s="582"/>
    </row>
    <row r="92" spans="1:62" ht="16" thickBot="1" x14ac:dyDescent="0.4">
      <c r="AZ92" s="60"/>
      <c r="BA92"/>
      <c r="BB92" s="558"/>
      <c r="BC92" s="585">
        <v>0.20309999999999997</v>
      </c>
      <c r="BD92" s="585"/>
      <c r="BE92" s="585">
        <v>0.16930000000000001</v>
      </c>
      <c r="BF92" s="585"/>
      <c r="BG92" s="585">
        <v>0.13539999999999999</v>
      </c>
      <c r="BH92" s="585"/>
      <c r="BI92" s="583" t="s">
        <v>136</v>
      </c>
      <c r="BJ92" s="584"/>
    </row>
    <row r="93" spans="1:62" x14ac:dyDescent="0.35">
      <c r="AZ93" s="60"/>
      <c r="BA93"/>
    </row>
    <row r="94" spans="1:62" x14ac:dyDescent="0.35">
      <c r="AZ94" s="60"/>
      <c r="BA94"/>
    </row>
    <row r="95" spans="1:62" x14ac:dyDescent="0.35">
      <c r="AZ95" s="60"/>
      <c r="BA95"/>
    </row>
    <row r="96" spans="1:62" x14ac:dyDescent="0.35">
      <c r="AZ96" s="60"/>
      <c r="BA96"/>
      <c r="BB96" s="528" t="s">
        <v>179</v>
      </c>
      <c r="BC96" s="528"/>
      <c r="BD96" s="528"/>
      <c r="BE96" s="528"/>
    </row>
    <row r="97" spans="52:62" ht="16" thickBot="1" x14ac:dyDescent="0.4">
      <c r="AZ97" s="60"/>
      <c r="BA97"/>
      <c r="BB97" s="3" t="s">
        <v>318</v>
      </c>
    </row>
    <row r="98" spans="52:62" x14ac:dyDescent="0.35">
      <c r="AZ98" s="60"/>
      <c r="BA98"/>
      <c r="BB98" s="557" t="s">
        <v>308</v>
      </c>
      <c r="BC98" s="581" t="s">
        <v>874</v>
      </c>
      <c r="BD98" s="581"/>
      <c r="BE98" s="581" t="s">
        <v>879</v>
      </c>
      <c r="BF98" s="581"/>
    </row>
    <row r="99" spans="52:62" ht="16" thickBot="1" x14ac:dyDescent="0.4">
      <c r="AZ99" s="60"/>
      <c r="BA99"/>
      <c r="BB99" s="558"/>
      <c r="BC99" s="585" t="s">
        <v>875</v>
      </c>
      <c r="BD99" s="585"/>
      <c r="BE99" s="585" t="s">
        <v>136</v>
      </c>
      <c r="BF99" s="585"/>
    </row>
    <row r="100" spans="52:62" x14ac:dyDescent="0.35">
      <c r="AZ100" s="60"/>
      <c r="BA100"/>
    </row>
    <row r="101" spans="52:62" x14ac:dyDescent="0.35">
      <c r="AZ101" s="60"/>
      <c r="BA101"/>
    </row>
    <row r="102" spans="52:62" x14ac:dyDescent="0.35">
      <c r="AZ102" s="60"/>
      <c r="BA102"/>
      <c r="BB102" s="528" t="s">
        <v>178</v>
      </c>
      <c r="BC102" s="528"/>
      <c r="BD102" s="528"/>
      <c r="BE102" s="528"/>
      <c r="BF102" s="528"/>
      <c r="BG102" s="528"/>
      <c r="BH102" s="528"/>
      <c r="BI102" s="543"/>
      <c r="BJ102" s="543"/>
    </row>
    <row r="103" spans="52:62" ht="16" thickBot="1" x14ac:dyDescent="0.4">
      <c r="AZ103" s="60"/>
      <c r="BA103"/>
      <c r="BB103" s="3" t="s">
        <v>319</v>
      </c>
      <c r="BC103" s="73"/>
      <c r="BD103" s="73"/>
      <c r="BE103" s="73"/>
      <c r="BF103" s="73"/>
      <c r="BG103" s="73"/>
    </row>
    <row r="104" spans="52:62" ht="26.25" customHeight="1" x14ac:dyDescent="0.35">
      <c r="AZ104" s="60"/>
      <c r="BA104"/>
      <c r="BB104" s="557" t="s">
        <v>308</v>
      </c>
      <c r="BC104" s="74" t="s">
        <v>876</v>
      </c>
      <c r="BD104" s="74" t="s">
        <v>877</v>
      </c>
      <c r="BE104" s="74" t="s">
        <v>880</v>
      </c>
      <c r="BF104" s="586" t="s">
        <v>881</v>
      </c>
      <c r="BG104" s="587"/>
    </row>
    <row r="105" spans="52:62" ht="16" thickBot="1" x14ac:dyDescent="0.4">
      <c r="AZ105" s="60"/>
      <c r="BA105"/>
      <c r="BB105" s="558"/>
      <c r="BC105" s="72" t="s">
        <v>136</v>
      </c>
      <c r="BD105" s="72" t="s">
        <v>875</v>
      </c>
      <c r="BE105" s="72" t="s">
        <v>136</v>
      </c>
      <c r="BF105" s="583">
        <v>2</v>
      </c>
      <c r="BG105" s="584"/>
    </row>
    <row r="106" spans="52:62" x14ac:dyDescent="0.35">
      <c r="AZ106" s="60"/>
      <c r="BA106"/>
    </row>
    <row r="107" spans="52:62" x14ac:dyDescent="0.35">
      <c r="AZ107" s="60"/>
      <c r="BA107"/>
    </row>
    <row r="108" spans="52:62" x14ac:dyDescent="0.35">
      <c r="AZ108" s="60"/>
      <c r="BA108"/>
      <c r="BB108" s="528" t="s">
        <v>181</v>
      </c>
      <c r="BC108" s="528"/>
      <c r="BD108" s="528"/>
    </row>
    <row r="109" spans="52:62" x14ac:dyDescent="0.35">
      <c r="AZ109" s="60"/>
      <c r="BA109"/>
      <c r="BB109" s="75" t="s">
        <v>189</v>
      </c>
    </row>
    <row r="110" spans="52:62" x14ac:dyDescent="0.35">
      <c r="AZ110" s="60"/>
      <c r="BA110"/>
      <c r="BB110" s="76" t="s">
        <v>190</v>
      </c>
    </row>
    <row r="111" spans="52:62" x14ac:dyDescent="0.35">
      <c r="AZ111" s="60"/>
      <c r="BA111"/>
      <c r="BB111" s="77" t="s">
        <v>191</v>
      </c>
    </row>
    <row r="112" spans="52:62" ht="16" thickBot="1" x14ac:dyDescent="0.4">
      <c r="AZ112" s="60"/>
      <c r="BA112"/>
      <c r="BB112" s="3" t="s">
        <v>320</v>
      </c>
    </row>
    <row r="113" spans="52:62" ht="72.5" x14ac:dyDescent="0.35">
      <c r="AZ113" s="60"/>
      <c r="BA113"/>
      <c r="BB113" s="70" t="s">
        <v>2</v>
      </c>
      <c r="BC113" s="71" t="s">
        <v>139</v>
      </c>
      <c r="BD113" s="71" t="s">
        <v>140</v>
      </c>
      <c r="BE113" s="71" t="s">
        <v>141</v>
      </c>
      <c r="BF113" s="71" t="s">
        <v>6</v>
      </c>
      <c r="BG113" s="71" t="s">
        <v>145</v>
      </c>
      <c r="BH113" s="71" t="s">
        <v>146</v>
      </c>
      <c r="BI113" s="71" t="s">
        <v>143</v>
      </c>
      <c r="BJ113" s="83" t="s">
        <v>3</v>
      </c>
    </row>
    <row r="114" spans="52:62" x14ac:dyDescent="0.35">
      <c r="AZ114" s="60"/>
      <c r="BA114"/>
      <c r="BB114" s="116">
        <v>1</v>
      </c>
      <c r="BC114" s="228">
        <v>0.2</v>
      </c>
      <c r="BD114" s="228">
        <v>0.17</v>
      </c>
      <c r="BE114" s="228">
        <v>0.14000000000000001</v>
      </c>
      <c r="BF114" s="114" t="s">
        <v>136</v>
      </c>
      <c r="BG114" s="114" t="s">
        <v>875</v>
      </c>
      <c r="BH114" s="114" t="s">
        <v>136</v>
      </c>
      <c r="BI114" s="114">
        <v>2</v>
      </c>
      <c r="BJ114" s="79" t="s">
        <v>4</v>
      </c>
    </row>
    <row r="115" spans="52:62" x14ac:dyDescent="0.35">
      <c r="AZ115" s="60"/>
      <c r="BA115"/>
      <c r="BB115" s="116">
        <v>2</v>
      </c>
      <c r="BC115" s="228">
        <v>0.35</v>
      </c>
      <c r="BD115" s="228">
        <v>0.35</v>
      </c>
      <c r="BE115" s="228">
        <v>0.3</v>
      </c>
      <c r="BF115" s="114" t="s">
        <v>136</v>
      </c>
      <c r="BG115" s="114" t="s">
        <v>136</v>
      </c>
      <c r="BH115" s="114" t="s">
        <v>875</v>
      </c>
      <c r="BI115" s="114">
        <v>2</v>
      </c>
      <c r="BJ115" s="79" t="s">
        <v>4</v>
      </c>
    </row>
    <row r="116" spans="52:62" x14ac:dyDescent="0.35">
      <c r="AZ116" s="60"/>
      <c r="BA116"/>
      <c r="BB116" s="116">
        <v>3</v>
      </c>
      <c r="BC116" s="228">
        <v>0.33</v>
      </c>
      <c r="BD116" s="228">
        <v>0.33</v>
      </c>
      <c r="BE116" s="228">
        <v>0.34</v>
      </c>
      <c r="BF116" s="114" t="s">
        <v>136</v>
      </c>
      <c r="BG116" s="114" t="s">
        <v>875</v>
      </c>
      <c r="BH116" s="114" t="s">
        <v>875</v>
      </c>
      <c r="BI116" s="114">
        <v>1</v>
      </c>
      <c r="BJ116" s="80" t="s">
        <v>882</v>
      </c>
    </row>
    <row r="117" spans="52:62" ht="19.5" customHeight="1" x14ac:dyDescent="0.35">
      <c r="AZ117" s="60"/>
      <c r="BA117"/>
      <c r="BB117" s="116">
        <v>4</v>
      </c>
      <c r="BC117" s="228">
        <v>1</v>
      </c>
      <c r="BD117" s="228">
        <v>0</v>
      </c>
      <c r="BE117" s="228">
        <v>0</v>
      </c>
      <c r="BF117" s="114" t="s">
        <v>875</v>
      </c>
      <c r="BG117" s="114" t="s">
        <v>875</v>
      </c>
      <c r="BH117" s="114" t="s">
        <v>875</v>
      </c>
      <c r="BI117" s="114">
        <v>0</v>
      </c>
      <c r="BJ117" s="82" t="s">
        <v>8</v>
      </c>
    </row>
    <row r="118" spans="52:62" x14ac:dyDescent="0.35">
      <c r="AZ118" s="60"/>
      <c r="BA118"/>
      <c r="BB118" s="116">
        <v>5</v>
      </c>
      <c r="BC118" s="228">
        <v>0.66</v>
      </c>
      <c r="BD118" s="228">
        <v>0.34</v>
      </c>
      <c r="BE118" s="228">
        <v>0</v>
      </c>
      <c r="BF118" s="114" t="s">
        <v>136</v>
      </c>
      <c r="BG118" s="114" t="s">
        <v>875</v>
      </c>
      <c r="BH118" s="114" t="s">
        <v>136</v>
      </c>
      <c r="BI118" s="114">
        <v>2</v>
      </c>
      <c r="BJ118" s="79" t="s">
        <v>4</v>
      </c>
    </row>
    <row r="119" spans="52:62" x14ac:dyDescent="0.35">
      <c r="AZ119" s="60"/>
      <c r="BA119"/>
      <c r="BB119" s="116">
        <v>6</v>
      </c>
      <c r="BC119" s="228">
        <v>0.89</v>
      </c>
      <c r="BD119" s="228">
        <v>7.0000000000000007E-2</v>
      </c>
      <c r="BE119" s="228">
        <v>0.04</v>
      </c>
      <c r="BF119" s="114" t="s">
        <v>875</v>
      </c>
      <c r="BG119" s="114" t="s">
        <v>136</v>
      </c>
      <c r="BH119" s="114" t="s">
        <v>875</v>
      </c>
      <c r="BI119" s="114">
        <v>1</v>
      </c>
      <c r="BJ119" s="80" t="s">
        <v>882</v>
      </c>
    </row>
    <row r="120" spans="52:62" x14ac:dyDescent="0.35">
      <c r="AZ120" s="60"/>
      <c r="BA120"/>
      <c r="BB120" s="116">
        <v>7</v>
      </c>
      <c r="BC120" s="228">
        <v>0.53</v>
      </c>
      <c r="BD120" s="228">
        <v>0.4</v>
      </c>
      <c r="BE120" s="228">
        <v>7.0000000000000007E-2</v>
      </c>
      <c r="BF120" s="114" t="s">
        <v>136</v>
      </c>
      <c r="BG120" s="114" t="s">
        <v>136</v>
      </c>
      <c r="BH120" s="114" t="s">
        <v>136</v>
      </c>
      <c r="BI120" s="114">
        <v>3</v>
      </c>
      <c r="BJ120" s="79" t="s">
        <v>4</v>
      </c>
    </row>
    <row r="121" spans="52:62" x14ac:dyDescent="0.35">
      <c r="AZ121" s="60"/>
      <c r="BA121"/>
      <c r="BB121" s="116">
        <v>8</v>
      </c>
      <c r="BC121" s="228">
        <v>0.4</v>
      </c>
      <c r="BD121" s="228">
        <v>0.39</v>
      </c>
      <c r="BE121" s="228">
        <v>0.21</v>
      </c>
      <c r="BF121" s="114" t="s">
        <v>136</v>
      </c>
      <c r="BG121" s="114" t="s">
        <v>136</v>
      </c>
      <c r="BH121" s="114" t="s">
        <v>136</v>
      </c>
      <c r="BI121" s="114">
        <v>3</v>
      </c>
      <c r="BJ121" s="79" t="s">
        <v>4</v>
      </c>
    </row>
    <row r="122" spans="52:62" ht="18.75" customHeight="1" x14ac:dyDescent="0.35">
      <c r="AZ122" s="60"/>
      <c r="BA122"/>
      <c r="BB122" s="116">
        <v>9</v>
      </c>
      <c r="BC122" s="228">
        <v>0.67</v>
      </c>
      <c r="BD122" s="228">
        <v>0.33</v>
      </c>
      <c r="BE122" s="228">
        <v>0</v>
      </c>
      <c r="BF122" s="114" t="s">
        <v>875</v>
      </c>
      <c r="BG122" s="114" t="s">
        <v>875</v>
      </c>
      <c r="BH122" s="114" t="s">
        <v>135</v>
      </c>
      <c r="BI122" s="114">
        <v>0</v>
      </c>
      <c r="BJ122" s="82" t="s">
        <v>8</v>
      </c>
    </row>
    <row r="123" spans="52:62" ht="16" thickBot="1" x14ac:dyDescent="0.4">
      <c r="AZ123" s="60"/>
      <c r="BA123"/>
      <c r="BB123" s="118">
        <v>10</v>
      </c>
      <c r="BC123" s="171">
        <v>0.5</v>
      </c>
      <c r="BD123" s="171">
        <v>0.5</v>
      </c>
      <c r="BE123" s="171">
        <v>0</v>
      </c>
      <c r="BF123" s="72" t="s">
        <v>136</v>
      </c>
      <c r="BG123" s="72" t="s">
        <v>136</v>
      </c>
      <c r="BH123" s="72" t="s">
        <v>136</v>
      </c>
      <c r="BI123" s="72">
        <v>3</v>
      </c>
      <c r="BJ123" s="84" t="s">
        <v>4</v>
      </c>
    </row>
    <row r="124" spans="52:62" x14ac:dyDescent="0.35">
      <c r="AZ124" s="60"/>
      <c r="BA124"/>
    </row>
    <row r="125" spans="52:62" x14ac:dyDescent="0.35">
      <c r="AZ125" s="60"/>
      <c r="BA125"/>
    </row>
    <row r="126" spans="52:62" x14ac:dyDescent="0.35">
      <c r="AZ126" s="60"/>
      <c r="BA126"/>
      <c r="BB126" s="528" t="s">
        <v>195</v>
      </c>
      <c r="BC126" s="528"/>
      <c r="BD126" s="528"/>
      <c r="BE126" s="528"/>
      <c r="BF126" s="528"/>
      <c r="BG126" s="528"/>
    </row>
    <row r="127" spans="52:62" x14ac:dyDescent="0.35">
      <c r="AZ127" s="60"/>
      <c r="BA127"/>
      <c r="BB127" t="s">
        <v>759</v>
      </c>
    </row>
    <row r="128" spans="52:62" x14ac:dyDescent="0.35">
      <c r="AZ128" s="60"/>
      <c r="BA128"/>
      <c r="BB128" t="s">
        <v>760</v>
      </c>
    </row>
    <row r="129" spans="52:60" ht="16" thickBot="1" x14ac:dyDescent="0.4">
      <c r="AZ129" s="60"/>
      <c r="BA129"/>
      <c r="BB129" s="3" t="s">
        <v>321</v>
      </c>
    </row>
    <row r="130" spans="52:60" ht="43.5" x14ac:dyDescent="0.35">
      <c r="AZ130" s="60"/>
      <c r="BA130"/>
      <c r="BB130" s="70" t="s">
        <v>2</v>
      </c>
      <c r="BC130" s="71" t="s">
        <v>184</v>
      </c>
      <c r="BD130" s="83" t="s">
        <v>3</v>
      </c>
    </row>
    <row r="131" spans="52:60" x14ac:dyDescent="0.35">
      <c r="AZ131" s="60"/>
      <c r="BA131"/>
      <c r="BB131" s="116">
        <v>1</v>
      </c>
      <c r="BC131" s="114">
        <v>9</v>
      </c>
      <c r="BD131" s="79" t="s">
        <v>4</v>
      </c>
    </row>
    <row r="132" spans="52:60" ht="18" customHeight="1" x14ac:dyDescent="0.35">
      <c r="AZ132" s="60"/>
      <c r="BA132"/>
      <c r="BB132" s="116">
        <v>2</v>
      </c>
      <c r="BC132" s="114">
        <v>15</v>
      </c>
      <c r="BD132" s="79" t="s">
        <v>4</v>
      </c>
    </row>
    <row r="133" spans="52:60" ht="15.75" customHeight="1" x14ac:dyDescent="0.35">
      <c r="AZ133" s="60"/>
      <c r="BA133"/>
      <c r="BB133" s="116">
        <v>3</v>
      </c>
      <c r="BC133" s="114">
        <v>20</v>
      </c>
      <c r="BD133" s="80" t="s">
        <v>878</v>
      </c>
    </row>
    <row r="134" spans="52:60" x14ac:dyDescent="0.35">
      <c r="AZ134" s="60"/>
      <c r="BA134"/>
      <c r="BB134" s="116">
        <v>4</v>
      </c>
      <c r="BC134" s="114">
        <v>14</v>
      </c>
      <c r="BD134" s="82" t="s">
        <v>8</v>
      </c>
    </row>
    <row r="135" spans="52:60" x14ac:dyDescent="0.35">
      <c r="AZ135" s="60"/>
      <c r="BA135"/>
      <c r="BB135" s="116">
        <v>5</v>
      </c>
      <c r="BC135" s="114">
        <v>2</v>
      </c>
      <c r="BD135" s="79" t="s">
        <v>4</v>
      </c>
    </row>
    <row r="136" spans="52:60" x14ac:dyDescent="0.35">
      <c r="AZ136" s="60"/>
      <c r="BA136"/>
      <c r="BB136" s="116">
        <v>6</v>
      </c>
      <c r="BC136" s="114">
        <v>17</v>
      </c>
      <c r="BD136" s="80" t="s">
        <v>878</v>
      </c>
    </row>
    <row r="137" spans="52:60" ht="15" customHeight="1" x14ac:dyDescent="0.35">
      <c r="AZ137" s="60"/>
      <c r="BA137"/>
      <c r="BB137" s="116">
        <v>7</v>
      </c>
      <c r="BC137" s="114">
        <v>3</v>
      </c>
      <c r="BD137" s="79" t="s">
        <v>4</v>
      </c>
    </row>
    <row r="138" spans="52:60" ht="15" customHeight="1" x14ac:dyDescent="0.35">
      <c r="AZ138" s="60"/>
      <c r="BA138"/>
      <c r="BB138" s="116">
        <v>8</v>
      </c>
      <c r="BC138" s="114">
        <v>23</v>
      </c>
      <c r="BD138" s="79" t="s">
        <v>4</v>
      </c>
    </row>
    <row r="139" spans="52:60" x14ac:dyDescent="0.35">
      <c r="AZ139" s="60"/>
      <c r="BA139"/>
      <c r="BB139" s="116">
        <v>9</v>
      </c>
      <c r="BC139" s="114">
        <v>8</v>
      </c>
      <c r="BD139" s="82" t="s">
        <v>8</v>
      </c>
    </row>
    <row r="140" spans="52:60" ht="16" thickBot="1" x14ac:dyDescent="0.4">
      <c r="AZ140" s="60"/>
      <c r="BA140"/>
      <c r="BB140" s="118">
        <v>10</v>
      </c>
      <c r="BC140" s="72">
        <v>2</v>
      </c>
      <c r="BD140" s="84" t="s">
        <v>4</v>
      </c>
    </row>
    <row r="141" spans="52:60" x14ac:dyDescent="0.35">
      <c r="AZ141" s="60"/>
      <c r="BA141"/>
    </row>
    <row r="142" spans="52:60" x14ac:dyDescent="0.35">
      <c r="AZ142" s="60"/>
      <c r="BA142"/>
    </row>
    <row r="143" spans="52:60" x14ac:dyDescent="0.35">
      <c r="AZ143" s="60"/>
      <c r="BA143"/>
      <c r="BB143" s="528" t="s">
        <v>180</v>
      </c>
      <c r="BC143" s="528"/>
      <c r="BD143" s="528"/>
      <c r="BE143" s="528"/>
      <c r="BF143" s="528"/>
      <c r="BG143" s="528"/>
      <c r="BH143" s="528"/>
    </row>
    <row r="144" spans="52:60" ht="16" thickBot="1" x14ac:dyDescent="0.4">
      <c r="AZ144" s="60"/>
      <c r="BA144"/>
      <c r="BB144" s="3" t="s">
        <v>322</v>
      </c>
    </row>
    <row r="145" spans="52:56" ht="43.5" x14ac:dyDescent="0.35">
      <c r="AZ145" s="60"/>
      <c r="BA145"/>
      <c r="BB145" s="70" t="s">
        <v>3</v>
      </c>
      <c r="BC145" s="71" t="s">
        <v>184</v>
      </c>
      <c r="BD145" s="83" t="s">
        <v>7</v>
      </c>
    </row>
    <row r="146" spans="52:56" x14ac:dyDescent="0.35">
      <c r="AZ146" s="60"/>
      <c r="BA146"/>
      <c r="BB146" s="91" t="s">
        <v>4</v>
      </c>
      <c r="BC146" s="78">
        <f>BC131+BC132+BC135+BC137+BC138+BC140</f>
        <v>54</v>
      </c>
      <c r="BD146" s="85">
        <f>BC146/BC$149</f>
        <v>0.47787610619469029</v>
      </c>
    </row>
    <row r="147" spans="52:56" x14ac:dyDescent="0.35">
      <c r="AZ147" s="60"/>
      <c r="BA147"/>
      <c r="BB147" s="92" t="s">
        <v>5</v>
      </c>
      <c r="BC147" s="86">
        <f>BC133+BC136</f>
        <v>37</v>
      </c>
      <c r="BD147" s="87">
        <f>BC147/BC$149</f>
        <v>0.32743362831858408</v>
      </c>
    </row>
    <row r="148" spans="52:56" x14ac:dyDescent="0.35">
      <c r="AZ148" s="60"/>
      <c r="BA148"/>
      <c r="BB148" s="93" t="s">
        <v>8</v>
      </c>
      <c r="BC148" s="81">
        <f>BC134+BC139</f>
        <v>22</v>
      </c>
      <c r="BD148" s="88">
        <f>BC148/BC$149</f>
        <v>0.19469026548672566</v>
      </c>
    </row>
    <row r="149" spans="52:56" ht="16" thickBot="1" x14ac:dyDescent="0.4">
      <c r="AZ149" s="60"/>
      <c r="BA149"/>
      <c r="BB149" s="94" t="s">
        <v>9</v>
      </c>
      <c r="BC149" s="89">
        <f>SUM(BC146:BC148)</f>
        <v>113</v>
      </c>
      <c r="BD149" s="90">
        <f>SUM(BD146:BD148)</f>
        <v>1</v>
      </c>
    </row>
    <row r="150" spans="52:56" x14ac:dyDescent="0.35">
      <c r="AZ150" s="60"/>
      <c r="BA150"/>
    </row>
    <row r="151" spans="52:56" x14ac:dyDescent="0.35">
      <c r="AZ151" s="60"/>
      <c r="BA151"/>
    </row>
    <row r="152" spans="52:56" x14ac:dyDescent="0.35">
      <c r="AZ152" s="60"/>
      <c r="BA152"/>
    </row>
    <row r="153" spans="52:56" x14ac:dyDescent="0.35">
      <c r="AZ153" s="60"/>
      <c r="BA153"/>
    </row>
    <row r="154" spans="52:56" x14ac:dyDescent="0.35">
      <c r="AZ154" s="60"/>
      <c r="BA154"/>
    </row>
    <row r="155" spans="52:56" x14ac:dyDescent="0.35">
      <c r="AZ155" s="60"/>
      <c r="BA155"/>
    </row>
    <row r="156" spans="52:56" x14ac:dyDescent="0.35">
      <c r="AZ156" s="60"/>
      <c r="BA156"/>
    </row>
    <row r="157" spans="52:56" x14ac:dyDescent="0.35">
      <c r="AZ157" s="60"/>
      <c r="BA157"/>
    </row>
    <row r="158" spans="52:56" x14ac:dyDescent="0.35">
      <c r="AZ158" s="60"/>
      <c r="BA158"/>
    </row>
    <row r="159" spans="52:56" x14ac:dyDescent="0.35">
      <c r="AZ159" s="60"/>
      <c r="BA159"/>
    </row>
    <row r="160" spans="52:56" x14ac:dyDescent="0.35">
      <c r="AZ160" s="60"/>
      <c r="BA160"/>
    </row>
    <row r="161" spans="52:53" x14ac:dyDescent="0.35">
      <c r="AZ161" s="60"/>
      <c r="BA161"/>
    </row>
    <row r="162" spans="52:53" x14ac:dyDescent="0.35">
      <c r="AZ162" s="60"/>
      <c r="BA162"/>
    </row>
    <row r="163" spans="52:53" x14ac:dyDescent="0.35">
      <c r="AZ163" s="60"/>
      <c r="BA163"/>
    </row>
    <row r="164" spans="52:53" x14ac:dyDescent="0.35">
      <c r="AZ164" s="60"/>
      <c r="BA164"/>
    </row>
    <row r="165" spans="52:53" x14ac:dyDescent="0.35">
      <c r="AZ165" s="60"/>
      <c r="BA165"/>
    </row>
    <row r="166" spans="52:53" x14ac:dyDescent="0.35">
      <c r="AZ166" s="60"/>
      <c r="BA166"/>
    </row>
    <row r="167" spans="52:53" x14ac:dyDescent="0.35">
      <c r="AZ167" s="60"/>
      <c r="BA167"/>
    </row>
    <row r="168" spans="52:53" x14ac:dyDescent="0.35">
      <c r="AZ168" s="60"/>
      <c r="BA168"/>
    </row>
    <row r="169" spans="52:53" x14ac:dyDescent="0.35">
      <c r="AZ169" s="60"/>
      <c r="BA169"/>
    </row>
    <row r="170" spans="52:53" x14ac:dyDescent="0.35">
      <c r="AZ170" s="60"/>
      <c r="BA170"/>
    </row>
    <row r="171" spans="52:53" x14ac:dyDescent="0.35">
      <c r="AZ171" s="60"/>
      <c r="BA171"/>
    </row>
    <row r="172" spans="52:53" x14ac:dyDescent="0.35">
      <c r="AZ172" s="60"/>
      <c r="BA172"/>
    </row>
    <row r="173" spans="52:53" x14ac:dyDescent="0.35">
      <c r="AZ173" s="60"/>
      <c r="BA173"/>
    </row>
    <row r="174" spans="52:53" x14ac:dyDescent="0.35">
      <c r="AZ174" s="60"/>
      <c r="BA174"/>
    </row>
    <row r="175" spans="52:53" x14ac:dyDescent="0.35">
      <c r="AZ175" s="60"/>
      <c r="BA175"/>
    </row>
    <row r="176" spans="52:53" x14ac:dyDescent="0.35">
      <c r="AZ176" s="60"/>
      <c r="BA176"/>
    </row>
    <row r="177" spans="52:53" x14ac:dyDescent="0.35">
      <c r="AZ177" s="60"/>
      <c r="BA177"/>
    </row>
    <row r="178" spans="52:53" x14ac:dyDescent="0.35">
      <c r="AZ178" s="60"/>
      <c r="BA178"/>
    </row>
    <row r="179" spans="52:53" x14ac:dyDescent="0.35">
      <c r="AZ179" s="60"/>
      <c r="BA179"/>
    </row>
    <row r="180" spans="52:53" x14ac:dyDescent="0.35">
      <c r="AZ180" s="60"/>
      <c r="BA180"/>
    </row>
    <row r="181" spans="52:53" x14ac:dyDescent="0.35">
      <c r="AZ181" s="60"/>
      <c r="BA181"/>
    </row>
    <row r="182" spans="52:53" x14ac:dyDescent="0.35">
      <c r="AZ182" s="60"/>
      <c r="BA182"/>
    </row>
    <row r="183" spans="52:53" x14ac:dyDescent="0.35">
      <c r="AZ183" s="60"/>
      <c r="BA183"/>
    </row>
    <row r="184" spans="52:53" x14ac:dyDescent="0.35">
      <c r="AZ184" s="60"/>
      <c r="BA184"/>
    </row>
    <row r="185" spans="52:53" x14ac:dyDescent="0.35">
      <c r="AZ185" s="60"/>
      <c r="BA185"/>
    </row>
    <row r="186" spans="52:53" x14ac:dyDescent="0.35">
      <c r="AZ186" s="60"/>
      <c r="BA186"/>
    </row>
    <row r="187" spans="52:53" x14ac:dyDescent="0.35">
      <c r="AZ187" s="60"/>
      <c r="BA187"/>
    </row>
    <row r="188" spans="52:53" x14ac:dyDescent="0.35">
      <c r="AZ188" s="60"/>
      <c r="BA188"/>
    </row>
    <row r="189" spans="52:53" x14ac:dyDescent="0.35">
      <c r="AZ189" s="60"/>
      <c r="BA189"/>
    </row>
    <row r="190" spans="52:53" x14ac:dyDescent="0.35">
      <c r="AZ190" s="60"/>
      <c r="BA190"/>
    </row>
    <row r="191" spans="52:53" x14ac:dyDescent="0.35">
      <c r="AZ191" s="60"/>
      <c r="BA191"/>
    </row>
    <row r="192" spans="52:53" x14ac:dyDescent="0.35">
      <c r="AZ192" s="60"/>
      <c r="BA192"/>
    </row>
    <row r="193" spans="52:53" x14ac:dyDescent="0.35">
      <c r="AZ193" s="60"/>
      <c r="BA193"/>
    </row>
    <row r="194" spans="52:53" x14ac:dyDescent="0.35">
      <c r="AZ194" s="60"/>
      <c r="BA194"/>
    </row>
    <row r="195" spans="52:53" x14ac:dyDescent="0.35">
      <c r="AZ195" s="60"/>
      <c r="BA195"/>
    </row>
    <row r="196" spans="52:53" x14ac:dyDescent="0.35">
      <c r="AZ196" s="60"/>
      <c r="BA196"/>
    </row>
    <row r="197" spans="52:53" x14ac:dyDescent="0.35">
      <c r="AZ197" s="60"/>
      <c r="BA197"/>
    </row>
    <row r="198" spans="52:53" x14ac:dyDescent="0.35">
      <c r="AZ198" s="60"/>
      <c r="BA198"/>
    </row>
    <row r="199" spans="52:53" x14ac:dyDescent="0.35">
      <c r="AZ199" s="60"/>
      <c r="BA199"/>
    </row>
    <row r="200" spans="52:53" x14ac:dyDescent="0.35">
      <c r="AZ200" s="60"/>
      <c r="BA200"/>
    </row>
    <row r="201" spans="52:53" x14ac:dyDescent="0.35">
      <c r="AZ201" s="60"/>
      <c r="BA201"/>
    </row>
    <row r="202" spans="52:53" x14ac:dyDescent="0.35">
      <c r="AZ202" s="60"/>
      <c r="BA202"/>
    </row>
    <row r="203" spans="52:53" x14ac:dyDescent="0.35">
      <c r="AZ203" s="60"/>
      <c r="BA203"/>
    </row>
    <row r="204" spans="52:53" x14ac:dyDescent="0.35">
      <c r="AZ204" s="60"/>
      <c r="BA204"/>
    </row>
    <row r="205" spans="52:53" x14ac:dyDescent="0.35">
      <c r="AZ205" s="60"/>
      <c r="BA205"/>
    </row>
    <row r="206" spans="52:53" x14ac:dyDescent="0.35">
      <c r="AZ206" s="60"/>
      <c r="BA206"/>
    </row>
    <row r="207" spans="52:53" x14ac:dyDescent="0.35">
      <c r="AZ207" s="60"/>
      <c r="BA207"/>
    </row>
    <row r="208" spans="52:53" x14ac:dyDescent="0.35">
      <c r="AZ208" s="60"/>
      <c r="BA208"/>
    </row>
    <row r="209" spans="52:53" x14ac:dyDescent="0.35">
      <c r="AZ209" s="60"/>
      <c r="BA209"/>
    </row>
    <row r="210" spans="52:53" x14ac:dyDescent="0.35">
      <c r="AZ210" s="60"/>
      <c r="BA210"/>
    </row>
    <row r="211" spans="52:53" x14ac:dyDescent="0.35">
      <c r="AZ211" s="60"/>
      <c r="BA211"/>
    </row>
    <row r="212" spans="52:53" x14ac:dyDescent="0.35">
      <c r="AZ212" s="60"/>
      <c r="BA212"/>
    </row>
    <row r="213" spans="52:53" x14ac:dyDescent="0.35">
      <c r="AZ213" s="60"/>
      <c r="BA213"/>
    </row>
    <row r="214" spans="52:53" x14ac:dyDescent="0.35">
      <c r="AZ214" s="60"/>
      <c r="BA214"/>
    </row>
    <row r="215" spans="52:53" x14ac:dyDescent="0.35">
      <c r="AZ215" s="60"/>
      <c r="BA215"/>
    </row>
    <row r="216" spans="52:53" x14ac:dyDescent="0.35">
      <c r="AZ216" s="60"/>
      <c r="BA216"/>
    </row>
    <row r="217" spans="52:53" x14ac:dyDescent="0.35">
      <c r="AZ217" s="60"/>
      <c r="BA217"/>
    </row>
    <row r="218" spans="52:53" x14ac:dyDescent="0.35">
      <c r="AZ218" s="60"/>
      <c r="BA218"/>
    </row>
    <row r="219" spans="52:53" x14ac:dyDescent="0.35">
      <c r="AZ219" s="60"/>
      <c r="BA219"/>
    </row>
    <row r="220" spans="52:53" x14ac:dyDescent="0.35">
      <c r="AZ220" s="60"/>
      <c r="BA220"/>
    </row>
    <row r="221" spans="52:53" x14ac:dyDescent="0.35">
      <c r="AZ221" s="60"/>
      <c r="BA221"/>
    </row>
    <row r="222" spans="52:53" x14ac:dyDescent="0.35">
      <c r="AZ222" s="60"/>
      <c r="BA222"/>
    </row>
    <row r="223" spans="52:53" x14ac:dyDescent="0.35">
      <c r="AZ223" s="60"/>
      <c r="BA223"/>
    </row>
    <row r="224" spans="52:53" x14ac:dyDescent="0.35">
      <c r="AZ224" s="60"/>
      <c r="BA224"/>
    </row>
    <row r="225" spans="52:53" x14ac:dyDescent="0.35">
      <c r="AZ225" s="60"/>
      <c r="BA225"/>
    </row>
    <row r="226" spans="52:53" x14ac:dyDescent="0.35">
      <c r="AZ226" s="60"/>
      <c r="BA226"/>
    </row>
    <row r="227" spans="52:53" x14ac:dyDescent="0.35">
      <c r="AZ227" s="60"/>
      <c r="BA227"/>
    </row>
    <row r="228" spans="52:53" x14ac:dyDescent="0.35">
      <c r="AZ228" s="60"/>
      <c r="BA228"/>
    </row>
    <row r="229" spans="52:53" x14ac:dyDescent="0.35">
      <c r="AZ229" s="60"/>
      <c r="BA229"/>
    </row>
    <row r="230" spans="52:53" x14ac:dyDescent="0.35">
      <c r="AZ230" s="60"/>
      <c r="BA230"/>
    </row>
    <row r="231" spans="52:53" x14ac:dyDescent="0.35">
      <c r="AZ231" s="60"/>
      <c r="BA231"/>
    </row>
    <row r="232" spans="52:53" x14ac:dyDescent="0.35">
      <c r="AZ232" s="60"/>
      <c r="BA232"/>
    </row>
    <row r="233" spans="52:53" x14ac:dyDescent="0.35">
      <c r="AZ233" s="60"/>
      <c r="BA233"/>
    </row>
    <row r="234" spans="52:53" x14ac:dyDescent="0.35">
      <c r="AZ234" s="60"/>
      <c r="BA234"/>
    </row>
    <row r="235" spans="52:53" x14ac:dyDescent="0.35">
      <c r="AZ235" s="60"/>
      <c r="BA235"/>
    </row>
    <row r="236" spans="52:53" x14ac:dyDescent="0.35">
      <c r="AZ236" s="60"/>
      <c r="BA236"/>
    </row>
    <row r="237" spans="52:53" x14ac:dyDescent="0.35">
      <c r="AZ237" s="60"/>
      <c r="BA237"/>
    </row>
    <row r="238" spans="52:53" x14ac:dyDescent="0.35">
      <c r="AZ238" s="60"/>
      <c r="BA238"/>
    </row>
    <row r="239" spans="52:53" x14ac:dyDescent="0.35">
      <c r="AZ239" s="60"/>
      <c r="BA239"/>
    </row>
    <row r="240" spans="52:53" x14ac:dyDescent="0.35">
      <c r="AZ240" s="60"/>
      <c r="BA240"/>
    </row>
    <row r="241" spans="52:53" x14ac:dyDescent="0.35">
      <c r="AZ241" s="60"/>
      <c r="BA241"/>
    </row>
    <row r="242" spans="52:53" x14ac:dyDescent="0.35">
      <c r="AZ242" s="60"/>
      <c r="BA242"/>
    </row>
    <row r="243" spans="52:53" x14ac:dyDescent="0.35">
      <c r="AZ243" s="60"/>
      <c r="BA243"/>
    </row>
    <row r="244" spans="52:53" x14ac:dyDescent="0.35">
      <c r="AZ244" s="60"/>
      <c r="BA244"/>
    </row>
    <row r="245" spans="52:53" x14ac:dyDescent="0.35">
      <c r="AZ245" s="60"/>
      <c r="BA245"/>
    </row>
    <row r="246" spans="52:53" x14ac:dyDescent="0.35">
      <c r="AZ246" s="60"/>
      <c r="BA246"/>
    </row>
    <row r="247" spans="52:53" x14ac:dyDescent="0.35">
      <c r="AZ247" s="60"/>
      <c r="BA247"/>
    </row>
    <row r="248" spans="52:53" x14ac:dyDescent="0.35">
      <c r="AZ248" s="60"/>
      <c r="BA248"/>
    </row>
    <row r="249" spans="52:53" x14ac:dyDescent="0.35">
      <c r="AZ249" s="60"/>
      <c r="BA249"/>
    </row>
    <row r="250" spans="52:53" x14ac:dyDescent="0.35">
      <c r="AZ250" s="60"/>
      <c r="BA250"/>
    </row>
    <row r="251" spans="52:53" x14ac:dyDescent="0.35">
      <c r="AZ251" s="60"/>
      <c r="BA251"/>
    </row>
    <row r="252" spans="52:53" x14ac:dyDescent="0.35">
      <c r="AZ252" s="60"/>
      <c r="BA252"/>
    </row>
    <row r="253" spans="52:53" x14ac:dyDescent="0.35">
      <c r="AZ253" s="60"/>
      <c r="BA253"/>
    </row>
    <row r="254" spans="52:53" x14ac:dyDescent="0.35">
      <c r="AZ254" s="60"/>
      <c r="BA254"/>
    </row>
    <row r="255" spans="52:53" x14ac:dyDescent="0.35">
      <c r="AZ255" s="60"/>
      <c r="BA255"/>
    </row>
    <row r="256" spans="52:53" x14ac:dyDescent="0.35">
      <c r="AZ256" s="60"/>
      <c r="BA256"/>
    </row>
    <row r="257" spans="52:53" x14ac:dyDescent="0.35">
      <c r="AZ257" s="60"/>
      <c r="BA257"/>
    </row>
    <row r="258" spans="52:53" x14ac:dyDescent="0.35">
      <c r="AZ258" s="60"/>
      <c r="BA258"/>
    </row>
    <row r="259" spans="52:53" x14ac:dyDescent="0.35">
      <c r="AZ259" s="60"/>
      <c r="BA259"/>
    </row>
    <row r="260" spans="52:53" x14ac:dyDescent="0.35">
      <c r="AZ260" s="60"/>
      <c r="BA260"/>
    </row>
    <row r="261" spans="52:53" x14ac:dyDescent="0.35">
      <c r="AZ261" s="60"/>
      <c r="BA261"/>
    </row>
    <row r="262" spans="52:53" x14ac:dyDescent="0.35">
      <c r="AZ262" s="60"/>
      <c r="BA262"/>
    </row>
    <row r="263" spans="52:53" x14ac:dyDescent="0.35">
      <c r="AZ263" s="60"/>
      <c r="BA263"/>
    </row>
    <row r="264" spans="52:53" x14ac:dyDescent="0.35">
      <c r="AZ264" s="60"/>
      <c r="BA264"/>
    </row>
    <row r="265" spans="52:53" x14ac:dyDescent="0.35">
      <c r="AZ265" s="60"/>
      <c r="BA265"/>
    </row>
    <row r="266" spans="52:53" x14ac:dyDescent="0.35">
      <c r="AZ266" s="60"/>
      <c r="BA266"/>
    </row>
    <row r="267" spans="52:53" x14ac:dyDescent="0.35">
      <c r="AZ267" s="60"/>
      <c r="BA267"/>
    </row>
    <row r="268" spans="52:53" x14ac:dyDescent="0.35">
      <c r="AZ268" s="60"/>
      <c r="BA268"/>
    </row>
    <row r="269" spans="52:53" x14ac:dyDescent="0.35">
      <c r="AZ269" s="60"/>
      <c r="BA269"/>
    </row>
    <row r="270" spans="52:53" x14ac:dyDescent="0.35">
      <c r="AZ270" s="60"/>
      <c r="BA270"/>
    </row>
    <row r="271" spans="52:53" x14ac:dyDescent="0.35">
      <c r="AZ271" s="60"/>
      <c r="BA271"/>
    </row>
    <row r="272" spans="52:53" x14ac:dyDescent="0.35">
      <c r="AZ272" s="60"/>
      <c r="BA272"/>
    </row>
    <row r="273" spans="52:53" x14ac:dyDescent="0.35">
      <c r="AZ273" s="60"/>
      <c r="BA273"/>
    </row>
    <row r="274" spans="52:53" x14ac:dyDescent="0.35">
      <c r="AZ274" s="60"/>
      <c r="BA274"/>
    </row>
    <row r="275" spans="52:53" x14ac:dyDescent="0.35">
      <c r="AZ275" s="60"/>
      <c r="BA275"/>
    </row>
    <row r="276" spans="52:53" x14ac:dyDescent="0.35">
      <c r="AZ276" s="60"/>
      <c r="BA276"/>
    </row>
    <row r="277" spans="52:53" x14ac:dyDescent="0.35">
      <c r="AZ277" s="60"/>
      <c r="BA277"/>
    </row>
    <row r="278" spans="52:53" x14ac:dyDescent="0.35">
      <c r="AZ278" s="60"/>
      <c r="BA278"/>
    </row>
    <row r="279" spans="52:53" x14ac:dyDescent="0.35">
      <c r="AZ279" s="60"/>
      <c r="BA279"/>
    </row>
    <row r="280" spans="52:53" x14ac:dyDescent="0.35">
      <c r="AZ280" s="60"/>
      <c r="BA280"/>
    </row>
    <row r="281" spans="52:53" x14ac:dyDescent="0.35">
      <c r="AZ281" s="60"/>
      <c r="BA281"/>
    </row>
    <row r="282" spans="52:53" x14ac:dyDescent="0.35">
      <c r="AZ282" s="60"/>
      <c r="BA282"/>
    </row>
    <row r="283" spans="52:53" x14ac:dyDescent="0.35">
      <c r="AZ283" s="60"/>
      <c r="BA283"/>
    </row>
    <row r="284" spans="52:53" x14ac:dyDescent="0.35">
      <c r="AZ284" s="60"/>
      <c r="BA284"/>
    </row>
    <row r="285" spans="52:53" x14ac:dyDescent="0.35">
      <c r="AZ285" s="60"/>
      <c r="BA285"/>
    </row>
    <row r="286" spans="52:53" x14ac:dyDescent="0.35">
      <c r="AZ286" s="60"/>
      <c r="BA286"/>
    </row>
    <row r="287" spans="52:53" x14ac:dyDescent="0.35">
      <c r="AZ287" s="60"/>
      <c r="BA287"/>
    </row>
    <row r="288" spans="52:53" x14ac:dyDescent="0.35">
      <c r="AZ288" s="60"/>
      <c r="BA288"/>
    </row>
    <row r="289" spans="52:53" x14ac:dyDescent="0.35">
      <c r="AZ289" s="60"/>
      <c r="BA289"/>
    </row>
    <row r="290" spans="52:53" x14ac:dyDescent="0.35">
      <c r="AZ290" s="60"/>
      <c r="BA290"/>
    </row>
    <row r="291" spans="52:53" x14ac:dyDescent="0.35">
      <c r="AZ291" s="60"/>
      <c r="BA291"/>
    </row>
    <row r="292" spans="52:53" x14ac:dyDescent="0.35">
      <c r="AZ292" s="60"/>
      <c r="BA292"/>
    </row>
    <row r="293" spans="52:53" x14ac:dyDescent="0.35">
      <c r="AZ293" s="60"/>
      <c r="BA293"/>
    </row>
    <row r="294" spans="52:53" x14ac:dyDescent="0.35">
      <c r="AZ294" s="60"/>
      <c r="BA294"/>
    </row>
    <row r="295" spans="52:53" x14ac:dyDescent="0.35">
      <c r="AZ295" s="60"/>
      <c r="BA295"/>
    </row>
    <row r="296" spans="52:53" x14ac:dyDescent="0.35">
      <c r="AZ296" s="60"/>
      <c r="BA296"/>
    </row>
    <row r="297" spans="52:53" x14ac:dyDescent="0.35">
      <c r="AZ297" s="60"/>
      <c r="BA297"/>
    </row>
    <row r="298" spans="52:53" x14ac:dyDescent="0.35">
      <c r="AZ298" s="60"/>
      <c r="BA298"/>
    </row>
    <row r="299" spans="52:53" x14ac:dyDescent="0.35">
      <c r="AZ299" s="60"/>
      <c r="BA299"/>
    </row>
    <row r="300" spans="52:53" x14ac:dyDescent="0.35">
      <c r="AZ300" s="60"/>
      <c r="BA300"/>
    </row>
    <row r="301" spans="52:53" x14ac:dyDescent="0.35">
      <c r="AZ301" s="60"/>
      <c r="BA301"/>
    </row>
    <row r="302" spans="52:53" x14ac:dyDescent="0.35">
      <c r="AZ302" s="60"/>
      <c r="BA302"/>
    </row>
    <row r="303" spans="52:53" x14ac:dyDescent="0.35">
      <c r="AZ303" s="60"/>
      <c r="BA303"/>
    </row>
    <row r="304" spans="52:53" x14ac:dyDescent="0.35">
      <c r="AZ304" s="60"/>
      <c r="BA304"/>
    </row>
    <row r="305" spans="52:53" x14ac:dyDescent="0.35">
      <c r="AZ305" s="60"/>
      <c r="BA305"/>
    </row>
    <row r="306" spans="52:53" x14ac:dyDescent="0.35">
      <c r="AZ306" s="60"/>
      <c r="BA306"/>
    </row>
    <row r="307" spans="52:53" x14ac:dyDescent="0.35">
      <c r="AZ307" s="60"/>
      <c r="BA307"/>
    </row>
    <row r="308" spans="52:53" x14ac:dyDescent="0.35">
      <c r="AZ308" s="60"/>
      <c r="BA308"/>
    </row>
    <row r="309" spans="52:53" x14ac:dyDescent="0.35">
      <c r="AZ309" s="60"/>
      <c r="BA309"/>
    </row>
    <row r="310" spans="52:53" x14ac:dyDescent="0.35">
      <c r="AZ310" s="60"/>
      <c r="BA310"/>
    </row>
    <row r="311" spans="52:53" x14ac:dyDescent="0.35">
      <c r="AZ311" s="60"/>
      <c r="BA311"/>
    </row>
    <row r="312" spans="52:53" x14ac:dyDescent="0.35">
      <c r="AZ312" s="60"/>
      <c r="BA312"/>
    </row>
    <row r="313" spans="52:53" x14ac:dyDescent="0.35">
      <c r="AZ313" s="60"/>
      <c r="BA313"/>
    </row>
    <row r="314" spans="52:53" x14ac:dyDescent="0.35">
      <c r="AZ314" s="60"/>
      <c r="BA314"/>
    </row>
    <row r="315" spans="52:53" x14ac:dyDescent="0.35">
      <c r="AZ315" s="60"/>
      <c r="BA315"/>
    </row>
    <row r="316" spans="52:53" x14ac:dyDescent="0.35">
      <c r="AZ316" s="60"/>
      <c r="BA316"/>
    </row>
    <row r="317" spans="52:53" x14ac:dyDescent="0.35">
      <c r="AZ317" s="60"/>
      <c r="BA317"/>
    </row>
    <row r="318" spans="52:53" x14ac:dyDescent="0.35">
      <c r="AZ318" s="60"/>
      <c r="BA318"/>
    </row>
    <row r="319" spans="52:53" x14ac:dyDescent="0.35">
      <c r="AZ319" s="60"/>
      <c r="BA319"/>
    </row>
    <row r="320" spans="52:53" x14ac:dyDescent="0.35">
      <c r="AZ320" s="60"/>
      <c r="BA320"/>
    </row>
    <row r="321" spans="52:53" x14ac:dyDescent="0.35">
      <c r="AZ321" s="60"/>
      <c r="BA321"/>
    </row>
    <row r="322" spans="52:53" x14ac:dyDescent="0.35">
      <c r="AZ322" s="60"/>
      <c r="BA322"/>
    </row>
    <row r="323" spans="52:53" x14ac:dyDescent="0.35">
      <c r="AZ323" s="60"/>
      <c r="BA323"/>
    </row>
    <row r="324" spans="52:53" x14ac:dyDescent="0.35">
      <c r="AZ324" s="60"/>
      <c r="BA324"/>
    </row>
    <row r="325" spans="52:53" x14ac:dyDescent="0.35">
      <c r="AZ325" s="60"/>
      <c r="BA325"/>
    </row>
    <row r="326" spans="52:53" x14ac:dyDescent="0.35">
      <c r="AZ326" s="60"/>
      <c r="BA326"/>
    </row>
    <row r="327" spans="52:53" x14ac:dyDescent="0.35">
      <c r="AZ327" s="60"/>
      <c r="BA327"/>
    </row>
    <row r="328" spans="52:53" x14ac:dyDescent="0.35">
      <c r="AZ328" s="60"/>
      <c r="BA328"/>
    </row>
    <row r="329" spans="52:53" x14ac:dyDescent="0.35">
      <c r="AZ329" s="60"/>
      <c r="BA329"/>
    </row>
    <row r="330" spans="52:53" x14ac:dyDescent="0.35">
      <c r="AZ330" s="60"/>
      <c r="BA330"/>
    </row>
    <row r="331" spans="52:53" x14ac:dyDescent="0.35">
      <c r="AZ331" s="60"/>
      <c r="BA331"/>
    </row>
    <row r="332" spans="52:53" x14ac:dyDescent="0.35">
      <c r="AZ332" s="60"/>
      <c r="BA332"/>
    </row>
    <row r="333" spans="52:53" x14ac:dyDescent="0.35">
      <c r="AZ333" s="60"/>
      <c r="BA333"/>
    </row>
    <row r="334" spans="52:53" x14ac:dyDescent="0.35">
      <c r="AZ334" s="60"/>
      <c r="BA334"/>
    </row>
    <row r="335" spans="52:53" x14ac:dyDescent="0.35">
      <c r="AZ335" s="60"/>
      <c r="BA335"/>
    </row>
    <row r="336" spans="52:53" x14ac:dyDescent="0.35">
      <c r="AZ336" s="60"/>
      <c r="BA336"/>
    </row>
    <row r="337" spans="52:53" x14ac:dyDescent="0.35">
      <c r="AZ337" s="60"/>
      <c r="BA337"/>
    </row>
    <row r="338" spans="52:53" x14ac:dyDescent="0.35">
      <c r="AZ338" s="60"/>
      <c r="BA338"/>
    </row>
    <row r="339" spans="52:53" x14ac:dyDescent="0.35">
      <c r="AZ339" s="60"/>
      <c r="BA339"/>
    </row>
    <row r="340" spans="52:53" x14ac:dyDescent="0.35">
      <c r="AZ340" s="60"/>
      <c r="BA340"/>
    </row>
    <row r="341" spans="52:53" x14ac:dyDescent="0.35">
      <c r="AZ341" s="60"/>
      <c r="BA341"/>
    </row>
    <row r="342" spans="52:53" x14ac:dyDescent="0.35">
      <c r="AZ342" s="60"/>
      <c r="BA342"/>
    </row>
    <row r="343" spans="52:53" x14ac:dyDescent="0.35">
      <c r="AZ343" s="60"/>
      <c r="BA343"/>
    </row>
    <row r="344" spans="52:53" x14ac:dyDescent="0.35">
      <c r="AZ344" s="60"/>
      <c r="BA344"/>
    </row>
    <row r="345" spans="52:53" x14ac:dyDescent="0.35">
      <c r="AZ345" s="60"/>
      <c r="BA345"/>
    </row>
    <row r="346" spans="52:53" x14ac:dyDescent="0.35">
      <c r="AZ346" s="60"/>
      <c r="BA346"/>
    </row>
    <row r="347" spans="52:53" x14ac:dyDescent="0.35">
      <c r="AZ347" s="60"/>
      <c r="BA347"/>
    </row>
    <row r="348" spans="52:53" x14ac:dyDescent="0.35">
      <c r="AZ348" s="60"/>
      <c r="BA348"/>
    </row>
    <row r="349" spans="52:53" x14ac:dyDescent="0.35">
      <c r="AZ349" s="60"/>
      <c r="BA349"/>
    </row>
    <row r="350" spans="52:53" x14ac:dyDescent="0.35">
      <c r="AZ350" s="60"/>
      <c r="BA350"/>
    </row>
    <row r="351" spans="52:53" x14ac:dyDescent="0.35">
      <c r="AZ351" s="60"/>
      <c r="BA351"/>
    </row>
    <row r="352" spans="52:53" x14ac:dyDescent="0.35">
      <c r="AZ352" s="60"/>
      <c r="BA352"/>
    </row>
    <row r="353" spans="52:53" x14ac:dyDescent="0.35">
      <c r="AZ353" s="60"/>
      <c r="BA353"/>
    </row>
    <row r="354" spans="52:53" x14ac:dyDescent="0.35">
      <c r="AZ354" s="60"/>
      <c r="BA354"/>
    </row>
    <row r="355" spans="52:53" x14ac:dyDescent="0.35">
      <c r="AZ355" s="60"/>
      <c r="BA355"/>
    </row>
    <row r="356" spans="52:53" x14ac:dyDescent="0.35">
      <c r="AZ356" s="60"/>
      <c r="BA356"/>
    </row>
    <row r="357" spans="52:53" x14ac:dyDescent="0.35">
      <c r="AZ357" s="60"/>
      <c r="BA357"/>
    </row>
    <row r="358" spans="52:53" x14ac:dyDescent="0.35">
      <c r="AZ358" s="60"/>
      <c r="BA358"/>
    </row>
    <row r="359" spans="52:53" x14ac:dyDescent="0.35">
      <c r="AZ359" s="60"/>
      <c r="BA359"/>
    </row>
    <row r="360" spans="52:53" x14ac:dyDescent="0.35">
      <c r="AZ360" s="60"/>
      <c r="BA360"/>
    </row>
    <row r="361" spans="52:53" x14ac:dyDescent="0.35">
      <c r="AZ361" s="60"/>
      <c r="BA361"/>
    </row>
    <row r="362" spans="52:53" x14ac:dyDescent="0.35">
      <c r="AZ362" s="60"/>
      <c r="BA362"/>
    </row>
    <row r="363" spans="52:53" x14ac:dyDescent="0.35">
      <c r="AZ363" s="60"/>
      <c r="BA363"/>
    </row>
    <row r="364" spans="52:53" x14ac:dyDescent="0.35">
      <c r="AZ364" s="60"/>
      <c r="BA364"/>
    </row>
    <row r="365" spans="52:53" x14ac:dyDescent="0.35">
      <c r="AZ365" s="60"/>
      <c r="BA365"/>
    </row>
    <row r="366" spans="52:53" x14ac:dyDescent="0.35">
      <c r="AZ366" s="60"/>
      <c r="BA366"/>
    </row>
    <row r="367" spans="52:53" x14ac:dyDescent="0.35">
      <c r="AZ367" s="60"/>
      <c r="BA367"/>
    </row>
    <row r="368" spans="52:53" x14ac:dyDescent="0.35">
      <c r="AZ368" s="60"/>
      <c r="BA368"/>
    </row>
    <row r="369" spans="52:53" x14ac:dyDescent="0.35">
      <c r="AZ369" s="60"/>
      <c r="BA369"/>
    </row>
    <row r="370" spans="52:53" x14ac:dyDescent="0.35">
      <c r="AZ370" s="60"/>
      <c r="BA370"/>
    </row>
    <row r="371" spans="52:53" x14ac:dyDescent="0.35">
      <c r="AZ371" s="60"/>
      <c r="BA371"/>
    </row>
    <row r="372" spans="52:53" x14ac:dyDescent="0.35">
      <c r="AZ372" s="60"/>
      <c r="BA372"/>
    </row>
    <row r="373" spans="52:53" x14ac:dyDescent="0.35">
      <c r="AZ373" s="60"/>
      <c r="BA373"/>
    </row>
    <row r="374" spans="52:53" x14ac:dyDescent="0.35">
      <c r="AZ374" s="60"/>
      <c r="BA374"/>
    </row>
    <row r="375" spans="52:53" x14ac:dyDescent="0.35">
      <c r="AZ375" s="60"/>
      <c r="BA375"/>
    </row>
    <row r="376" spans="52:53" x14ac:dyDescent="0.35">
      <c r="AZ376" s="60"/>
      <c r="BA376"/>
    </row>
    <row r="377" spans="52:53" x14ac:dyDescent="0.35">
      <c r="AZ377" s="60"/>
      <c r="BA377"/>
    </row>
    <row r="378" spans="52:53" x14ac:dyDescent="0.35">
      <c r="AZ378" s="60"/>
      <c r="BA378"/>
    </row>
    <row r="379" spans="52:53" x14ac:dyDescent="0.35">
      <c r="AZ379" s="60"/>
      <c r="BA379"/>
    </row>
    <row r="380" spans="52:53" x14ac:dyDescent="0.35">
      <c r="AZ380" s="60"/>
      <c r="BA380"/>
    </row>
    <row r="381" spans="52:53" x14ac:dyDescent="0.35">
      <c r="AZ381" s="60"/>
      <c r="BA381"/>
    </row>
    <row r="382" spans="52:53" x14ac:dyDescent="0.35">
      <c r="AZ382" s="60"/>
      <c r="BA382"/>
    </row>
    <row r="383" spans="52:53" x14ac:dyDescent="0.35">
      <c r="AZ383" s="60"/>
      <c r="BA383"/>
    </row>
    <row r="384" spans="52:53" x14ac:dyDescent="0.35">
      <c r="AZ384" s="60"/>
      <c r="BA384"/>
    </row>
    <row r="385" spans="52:53" x14ac:dyDescent="0.35">
      <c r="AZ385" s="60"/>
      <c r="BA385"/>
    </row>
    <row r="386" spans="52:53" x14ac:dyDescent="0.35">
      <c r="AZ386" s="60"/>
      <c r="BA386"/>
    </row>
    <row r="387" spans="52:53" x14ac:dyDescent="0.35">
      <c r="AZ387" s="60"/>
      <c r="BA387"/>
    </row>
    <row r="388" spans="52:53" x14ac:dyDescent="0.35">
      <c r="AZ388" s="60"/>
      <c r="BA388"/>
    </row>
    <row r="389" spans="52:53" x14ac:dyDescent="0.35">
      <c r="AZ389" s="60"/>
      <c r="BA389"/>
    </row>
    <row r="390" spans="52:53" x14ac:dyDescent="0.35">
      <c r="AZ390" s="60"/>
      <c r="BA390"/>
    </row>
    <row r="391" spans="52:53" x14ac:dyDescent="0.35">
      <c r="AZ391" s="60"/>
      <c r="BA391"/>
    </row>
    <row r="392" spans="52:53" x14ac:dyDescent="0.35">
      <c r="AZ392" s="60"/>
      <c r="BA392"/>
    </row>
    <row r="393" spans="52:53" x14ac:dyDescent="0.35">
      <c r="AZ393" s="60"/>
      <c r="BA393"/>
    </row>
    <row r="394" spans="52:53" x14ac:dyDescent="0.35">
      <c r="AZ394" s="60"/>
      <c r="BA394"/>
    </row>
    <row r="395" spans="52:53" x14ac:dyDescent="0.35">
      <c r="AZ395" s="60"/>
      <c r="BA395"/>
    </row>
    <row r="396" spans="52:53" x14ac:dyDescent="0.35">
      <c r="AZ396" s="60"/>
      <c r="BA396"/>
    </row>
    <row r="397" spans="52:53" x14ac:dyDescent="0.35">
      <c r="AZ397" s="60"/>
      <c r="BA397"/>
    </row>
    <row r="398" spans="52:53" x14ac:dyDescent="0.35">
      <c r="AZ398" s="60"/>
      <c r="BA398"/>
    </row>
    <row r="399" spans="52:53" x14ac:dyDescent="0.35">
      <c r="AZ399" s="60"/>
      <c r="BA399"/>
    </row>
    <row r="400" spans="52:53" x14ac:dyDescent="0.35">
      <c r="AZ400" s="60"/>
      <c r="BA400"/>
    </row>
    <row r="401" spans="52:53" x14ac:dyDescent="0.35">
      <c r="AZ401" s="60"/>
      <c r="BA401"/>
    </row>
    <row r="402" spans="52:53" x14ac:dyDescent="0.35">
      <c r="AZ402" s="60"/>
      <c r="BA402"/>
    </row>
    <row r="403" spans="52:53" x14ac:dyDescent="0.35">
      <c r="AZ403" s="60"/>
      <c r="BA403"/>
    </row>
    <row r="404" spans="52:53" x14ac:dyDescent="0.35">
      <c r="AZ404" s="60"/>
      <c r="BA404"/>
    </row>
    <row r="405" spans="52:53" x14ac:dyDescent="0.35">
      <c r="AZ405" s="60"/>
      <c r="BA405"/>
    </row>
    <row r="406" spans="52:53" x14ac:dyDescent="0.35">
      <c r="AZ406" s="60"/>
      <c r="BA406"/>
    </row>
    <row r="407" spans="52:53" x14ac:dyDescent="0.35">
      <c r="AZ407" s="60"/>
      <c r="BA407"/>
    </row>
    <row r="408" spans="52:53" x14ac:dyDescent="0.35">
      <c r="AZ408" s="60"/>
      <c r="BA408"/>
    </row>
    <row r="409" spans="52:53" x14ac:dyDescent="0.35">
      <c r="AZ409" s="60"/>
      <c r="BA409"/>
    </row>
    <row r="410" spans="52:53" x14ac:dyDescent="0.35">
      <c r="AZ410" s="60"/>
      <c r="BA410"/>
    </row>
    <row r="411" spans="52:53" x14ac:dyDescent="0.35">
      <c r="AZ411" s="60"/>
      <c r="BA411"/>
    </row>
    <row r="412" spans="52:53" x14ac:dyDescent="0.35">
      <c r="AZ412" s="60"/>
      <c r="BA412"/>
    </row>
    <row r="413" spans="52:53" x14ac:dyDescent="0.35">
      <c r="AZ413" s="60"/>
      <c r="BA413"/>
    </row>
    <row r="414" spans="52:53" x14ac:dyDescent="0.35">
      <c r="AZ414" s="60"/>
      <c r="BA414"/>
    </row>
    <row r="415" spans="52:53" x14ac:dyDescent="0.35">
      <c r="AZ415" s="60"/>
      <c r="BA415"/>
    </row>
    <row r="416" spans="52:53" x14ac:dyDescent="0.35">
      <c r="AZ416" s="60"/>
      <c r="BA416"/>
    </row>
    <row r="417" spans="52:53" x14ac:dyDescent="0.35">
      <c r="AZ417" s="60"/>
      <c r="BA417"/>
    </row>
    <row r="418" spans="52:53" x14ac:dyDescent="0.35">
      <c r="AZ418" s="60"/>
      <c r="BA418"/>
    </row>
    <row r="419" spans="52:53" x14ac:dyDescent="0.35">
      <c r="AZ419" s="60"/>
      <c r="BA419"/>
    </row>
    <row r="420" spans="52:53" x14ac:dyDescent="0.35">
      <c r="AZ420" s="60"/>
      <c r="BA420"/>
    </row>
    <row r="421" spans="52:53" x14ac:dyDescent="0.35">
      <c r="AZ421" s="60"/>
      <c r="BA421"/>
    </row>
    <row r="422" spans="52:53" x14ac:dyDescent="0.35">
      <c r="AZ422" s="60"/>
      <c r="BA422"/>
    </row>
    <row r="423" spans="52:53" x14ac:dyDescent="0.35">
      <c r="AZ423" s="60"/>
      <c r="BA423"/>
    </row>
    <row r="424" spans="52:53" x14ac:dyDescent="0.35">
      <c r="AZ424" s="60"/>
      <c r="BA424"/>
    </row>
    <row r="425" spans="52:53" x14ac:dyDescent="0.35">
      <c r="AZ425" s="60"/>
      <c r="BA425"/>
    </row>
    <row r="426" spans="52:53" x14ac:dyDescent="0.35">
      <c r="AZ426" s="60"/>
      <c r="BA426"/>
    </row>
    <row r="427" spans="52:53" x14ac:dyDescent="0.35">
      <c r="AZ427" s="60"/>
      <c r="BA427"/>
    </row>
    <row r="428" spans="52:53" x14ac:dyDescent="0.35">
      <c r="AZ428" s="60"/>
      <c r="BA428"/>
    </row>
    <row r="429" spans="52:53" x14ac:dyDescent="0.35">
      <c r="AZ429" s="60"/>
      <c r="BA429"/>
    </row>
    <row r="430" spans="52:53" x14ac:dyDescent="0.35">
      <c r="AZ430" s="60"/>
      <c r="BA430"/>
    </row>
    <row r="431" spans="52:53" x14ac:dyDescent="0.35">
      <c r="AZ431" s="60"/>
      <c r="BA431"/>
    </row>
    <row r="432" spans="52:53" x14ac:dyDescent="0.35">
      <c r="AZ432" s="60"/>
      <c r="BA432"/>
    </row>
    <row r="433" spans="52:53" x14ac:dyDescent="0.35">
      <c r="AZ433" s="60"/>
      <c r="BA433"/>
    </row>
    <row r="434" spans="52:53" x14ac:dyDescent="0.35">
      <c r="AZ434" s="60"/>
      <c r="BA434"/>
    </row>
    <row r="435" spans="52:53" x14ac:dyDescent="0.35">
      <c r="AZ435" s="60"/>
      <c r="BA435"/>
    </row>
    <row r="436" spans="52:53" x14ac:dyDescent="0.35">
      <c r="AZ436" s="60"/>
      <c r="BA436"/>
    </row>
    <row r="437" spans="52:53" x14ac:dyDescent="0.35">
      <c r="AZ437" s="60"/>
      <c r="BA437"/>
    </row>
    <row r="438" spans="52:53" x14ac:dyDescent="0.35">
      <c r="AZ438" s="60"/>
      <c r="BA438"/>
    </row>
    <row r="439" spans="52:53" x14ac:dyDescent="0.35">
      <c r="AZ439" s="60"/>
      <c r="BA439"/>
    </row>
    <row r="440" spans="52:53" x14ac:dyDescent="0.35">
      <c r="AZ440" s="60"/>
      <c r="BA440"/>
    </row>
    <row r="441" spans="52:53" x14ac:dyDescent="0.35">
      <c r="AZ441" s="60"/>
      <c r="BA441"/>
    </row>
    <row r="442" spans="52:53" x14ac:dyDescent="0.35">
      <c r="AZ442" s="60"/>
      <c r="BA442"/>
    </row>
    <row r="443" spans="52:53" x14ac:dyDescent="0.35">
      <c r="AZ443" s="60"/>
      <c r="BA443"/>
    </row>
    <row r="444" spans="52:53" x14ac:dyDescent="0.35">
      <c r="AZ444" s="60"/>
      <c r="BA444"/>
    </row>
    <row r="445" spans="52:53" x14ac:dyDescent="0.35">
      <c r="AZ445" s="60"/>
      <c r="BA445"/>
    </row>
    <row r="446" spans="52:53" x14ac:dyDescent="0.35">
      <c r="AZ446" s="60"/>
      <c r="BA446"/>
    </row>
    <row r="447" spans="52:53" x14ac:dyDescent="0.35">
      <c r="AZ447" s="60"/>
      <c r="BA447"/>
    </row>
    <row r="448" spans="52:53" x14ac:dyDescent="0.35">
      <c r="AZ448" s="60"/>
      <c r="BA448"/>
    </row>
    <row r="449" spans="52:53" x14ac:dyDescent="0.35">
      <c r="AZ449" s="60"/>
      <c r="BA449"/>
    </row>
    <row r="450" spans="52:53" x14ac:dyDescent="0.35">
      <c r="AZ450" s="60"/>
      <c r="BA450"/>
    </row>
    <row r="451" spans="52:53" x14ac:dyDescent="0.35">
      <c r="AZ451" s="60"/>
      <c r="BA451"/>
    </row>
    <row r="452" spans="52:53" x14ac:dyDescent="0.35">
      <c r="AZ452" s="60"/>
      <c r="BA452"/>
    </row>
    <row r="453" spans="52:53" x14ac:dyDescent="0.35">
      <c r="AZ453" s="60"/>
      <c r="BA453"/>
    </row>
    <row r="454" spans="52:53" x14ac:dyDescent="0.35">
      <c r="AZ454" s="60"/>
      <c r="BA454"/>
    </row>
    <row r="455" spans="52:53" x14ac:dyDescent="0.35">
      <c r="AZ455" s="60"/>
      <c r="BA455"/>
    </row>
    <row r="456" spans="52:53" x14ac:dyDescent="0.35">
      <c r="AZ456" s="60"/>
      <c r="BA456"/>
    </row>
    <row r="457" spans="52:53" x14ac:dyDescent="0.35">
      <c r="AZ457" s="60"/>
      <c r="BA457"/>
    </row>
    <row r="458" spans="52:53" x14ac:dyDescent="0.35">
      <c r="AZ458" s="60"/>
      <c r="BA458"/>
    </row>
    <row r="459" spans="52:53" x14ac:dyDescent="0.35">
      <c r="AZ459" s="60"/>
      <c r="BA459"/>
    </row>
    <row r="460" spans="52:53" x14ac:dyDescent="0.35">
      <c r="AZ460" s="60"/>
      <c r="BA460"/>
    </row>
    <row r="461" spans="52:53" x14ac:dyDescent="0.35">
      <c r="AZ461" s="60"/>
      <c r="BA461"/>
    </row>
    <row r="462" spans="52:53" x14ac:dyDescent="0.35">
      <c r="AZ462" s="60"/>
      <c r="BA462"/>
    </row>
    <row r="463" spans="52:53" x14ac:dyDescent="0.35">
      <c r="AZ463" s="60"/>
      <c r="BA463"/>
    </row>
    <row r="464" spans="52:53" x14ac:dyDescent="0.35">
      <c r="AZ464" s="60"/>
      <c r="BA464"/>
    </row>
    <row r="465" spans="52:53" x14ac:dyDescent="0.35">
      <c r="AZ465" s="60"/>
      <c r="BA465"/>
    </row>
    <row r="466" spans="52:53" x14ac:dyDescent="0.35">
      <c r="AZ466" s="60"/>
      <c r="BA466"/>
    </row>
    <row r="467" spans="52:53" x14ac:dyDescent="0.35">
      <c r="AZ467" s="60"/>
      <c r="BA467"/>
    </row>
    <row r="468" spans="52:53" x14ac:dyDescent="0.35">
      <c r="AZ468" s="60"/>
      <c r="BA468"/>
    </row>
    <row r="469" spans="52:53" x14ac:dyDescent="0.35">
      <c r="AZ469" s="60"/>
      <c r="BA469"/>
    </row>
    <row r="470" spans="52:53" x14ac:dyDescent="0.35">
      <c r="AZ470" s="60"/>
      <c r="BA470"/>
    </row>
    <row r="471" spans="52:53" x14ac:dyDescent="0.35">
      <c r="AZ471" s="60"/>
      <c r="BA471"/>
    </row>
    <row r="472" spans="52:53" x14ac:dyDescent="0.35">
      <c r="AZ472" s="60"/>
      <c r="BA472"/>
    </row>
    <row r="473" spans="52:53" x14ac:dyDescent="0.35">
      <c r="AZ473" s="60"/>
      <c r="BA473"/>
    </row>
    <row r="474" spans="52:53" x14ac:dyDescent="0.35">
      <c r="AZ474" s="60"/>
      <c r="BA474"/>
    </row>
    <row r="475" spans="52:53" x14ac:dyDescent="0.35">
      <c r="AZ475" s="60"/>
      <c r="BA475"/>
    </row>
    <row r="476" spans="52:53" x14ac:dyDescent="0.35">
      <c r="AZ476" s="60"/>
      <c r="BA476"/>
    </row>
    <row r="477" spans="52:53" x14ac:dyDescent="0.35">
      <c r="AZ477" s="60"/>
      <c r="BA477"/>
    </row>
    <row r="478" spans="52:53" x14ac:dyDescent="0.35">
      <c r="AZ478" s="60"/>
      <c r="BA478"/>
    </row>
    <row r="479" spans="52:53" x14ac:dyDescent="0.35">
      <c r="AZ479" s="60"/>
      <c r="BA479"/>
    </row>
    <row r="480" spans="52:53" x14ac:dyDescent="0.35">
      <c r="AZ480" s="60"/>
      <c r="BA480"/>
    </row>
    <row r="481" spans="52:53" x14ac:dyDescent="0.35">
      <c r="AZ481" s="60"/>
      <c r="BA481"/>
    </row>
    <row r="482" spans="52:53" x14ac:dyDescent="0.35">
      <c r="AZ482" s="60"/>
      <c r="BA482"/>
    </row>
    <row r="483" spans="52:53" x14ac:dyDescent="0.35">
      <c r="AZ483" s="60"/>
      <c r="BA483"/>
    </row>
    <row r="484" spans="52:53" x14ac:dyDescent="0.35">
      <c r="AZ484" s="60"/>
      <c r="BA484"/>
    </row>
    <row r="485" spans="52:53" x14ac:dyDescent="0.35">
      <c r="AZ485" s="60"/>
      <c r="BA485"/>
    </row>
    <row r="486" spans="52:53" x14ac:dyDescent="0.35">
      <c r="AZ486" s="60"/>
      <c r="BA486"/>
    </row>
    <row r="487" spans="52:53" x14ac:dyDescent="0.35">
      <c r="AZ487" s="60"/>
      <c r="BA487"/>
    </row>
    <row r="488" spans="52:53" x14ac:dyDescent="0.35">
      <c r="AZ488" s="60"/>
      <c r="BA488"/>
    </row>
    <row r="489" spans="52:53" x14ac:dyDescent="0.35">
      <c r="AZ489" s="60"/>
      <c r="BA489"/>
    </row>
    <row r="490" spans="52:53" x14ac:dyDescent="0.35">
      <c r="AZ490" s="60"/>
      <c r="BA490"/>
    </row>
    <row r="491" spans="52:53" x14ac:dyDescent="0.35">
      <c r="AZ491" s="60"/>
      <c r="BA491"/>
    </row>
    <row r="492" spans="52:53" x14ac:dyDescent="0.35">
      <c r="AZ492" s="60"/>
      <c r="BA492"/>
    </row>
    <row r="493" spans="52:53" x14ac:dyDescent="0.35">
      <c r="AZ493" s="60"/>
      <c r="BA493"/>
    </row>
    <row r="494" spans="52:53" x14ac:dyDescent="0.35">
      <c r="AZ494" s="60"/>
      <c r="BA494"/>
    </row>
    <row r="495" spans="52:53" x14ac:dyDescent="0.35">
      <c r="AZ495" s="60"/>
      <c r="BA495"/>
    </row>
    <row r="496" spans="52:53" x14ac:dyDescent="0.35">
      <c r="AZ496" s="60"/>
      <c r="BA496"/>
    </row>
    <row r="497" spans="52:53" x14ac:dyDescent="0.35">
      <c r="AZ497" s="60"/>
      <c r="BA497"/>
    </row>
    <row r="498" spans="52:53" x14ac:dyDescent="0.35">
      <c r="AZ498" s="60"/>
      <c r="BA498"/>
    </row>
    <row r="499" spans="52:53" x14ac:dyDescent="0.35">
      <c r="AZ499" s="60"/>
      <c r="BA499"/>
    </row>
    <row r="500" spans="52:53" x14ac:dyDescent="0.35">
      <c r="AZ500" s="60"/>
      <c r="BA500"/>
    </row>
    <row r="501" spans="52:53" x14ac:dyDescent="0.35">
      <c r="AZ501" s="60"/>
      <c r="BA501"/>
    </row>
    <row r="502" spans="52:53" x14ac:dyDescent="0.35">
      <c r="AZ502" s="60"/>
      <c r="BA502"/>
    </row>
    <row r="503" spans="52:53" x14ac:dyDescent="0.35">
      <c r="AZ503" s="60"/>
      <c r="BA503"/>
    </row>
    <row r="504" spans="52:53" x14ac:dyDescent="0.35">
      <c r="AZ504" s="60"/>
      <c r="BA504"/>
    </row>
    <row r="505" spans="52:53" x14ac:dyDescent="0.35">
      <c r="AZ505" s="60"/>
      <c r="BA505"/>
    </row>
    <row r="506" spans="52:53" x14ac:dyDescent="0.35">
      <c r="AZ506" s="60"/>
      <c r="BA506"/>
    </row>
    <row r="507" spans="52:53" x14ac:dyDescent="0.35">
      <c r="AZ507" s="60"/>
      <c r="BA507"/>
    </row>
    <row r="508" spans="52:53" x14ac:dyDescent="0.35">
      <c r="AZ508" s="60"/>
      <c r="BA508"/>
    </row>
    <row r="509" spans="52:53" x14ac:dyDescent="0.35">
      <c r="AZ509" s="60"/>
      <c r="BA509"/>
    </row>
    <row r="510" spans="52:53" x14ac:dyDescent="0.35">
      <c r="AZ510" s="60"/>
      <c r="BA510"/>
    </row>
    <row r="511" spans="52:53" x14ac:dyDescent="0.35">
      <c r="AZ511" s="60"/>
      <c r="BA511"/>
    </row>
    <row r="512" spans="52:53" x14ac:dyDescent="0.35">
      <c r="AZ512" s="60"/>
      <c r="BA512"/>
    </row>
    <row r="513" spans="52:53" x14ac:dyDescent="0.35">
      <c r="AZ513" s="60"/>
      <c r="BA513"/>
    </row>
    <row r="514" spans="52:53" x14ac:dyDescent="0.35">
      <c r="AZ514" s="60"/>
      <c r="BA514"/>
    </row>
    <row r="515" spans="52:53" x14ac:dyDescent="0.35">
      <c r="AZ515" s="60"/>
      <c r="BA515"/>
    </row>
    <row r="516" spans="52:53" x14ac:dyDescent="0.35">
      <c r="AZ516" s="60"/>
      <c r="BA516"/>
    </row>
    <row r="517" spans="52:53" x14ac:dyDescent="0.35">
      <c r="AZ517" s="60"/>
      <c r="BA517"/>
    </row>
    <row r="518" spans="52:53" x14ac:dyDescent="0.35">
      <c r="AZ518" s="60"/>
      <c r="BA518"/>
    </row>
    <row r="519" spans="52:53" x14ac:dyDescent="0.35">
      <c r="AZ519" s="60"/>
      <c r="BA519"/>
    </row>
    <row r="520" spans="52:53" x14ac:dyDescent="0.35">
      <c r="AZ520" s="60"/>
      <c r="BA520"/>
    </row>
    <row r="521" spans="52:53" x14ac:dyDescent="0.35">
      <c r="AZ521" s="60"/>
      <c r="BA521"/>
    </row>
    <row r="522" spans="52:53" x14ac:dyDescent="0.35">
      <c r="AZ522" s="60"/>
      <c r="BA522"/>
    </row>
    <row r="523" spans="52:53" x14ac:dyDescent="0.35">
      <c r="AZ523" s="60"/>
      <c r="BA523"/>
    </row>
    <row r="524" spans="52:53" x14ac:dyDescent="0.35">
      <c r="AZ524" s="60"/>
      <c r="BA524"/>
    </row>
    <row r="525" spans="52:53" x14ac:dyDescent="0.35">
      <c r="AZ525" s="60"/>
      <c r="BA525"/>
    </row>
    <row r="526" spans="52:53" x14ac:dyDescent="0.35">
      <c r="AZ526" s="60"/>
      <c r="BA526"/>
    </row>
    <row r="527" spans="52:53" x14ac:dyDescent="0.35">
      <c r="AZ527" s="60"/>
      <c r="BA527"/>
    </row>
    <row r="528" spans="52:53" x14ac:dyDescent="0.35">
      <c r="AZ528" s="60"/>
      <c r="BA528"/>
    </row>
    <row r="529" spans="52:53" x14ac:dyDescent="0.35">
      <c r="AZ529" s="60"/>
      <c r="BA529"/>
    </row>
    <row r="530" spans="52:53" x14ac:dyDescent="0.35">
      <c r="AZ530" s="60"/>
      <c r="BA530"/>
    </row>
    <row r="531" spans="52:53" x14ac:dyDescent="0.35">
      <c r="AZ531" s="60"/>
      <c r="BA531"/>
    </row>
    <row r="532" spans="52:53" x14ac:dyDescent="0.35">
      <c r="AZ532" s="60"/>
      <c r="BA532"/>
    </row>
    <row r="533" spans="52:53" x14ac:dyDescent="0.35">
      <c r="AZ533" s="60"/>
      <c r="BA533"/>
    </row>
    <row r="534" spans="52:53" x14ac:dyDescent="0.35">
      <c r="AZ534" s="60"/>
      <c r="BA534"/>
    </row>
    <row r="535" spans="52:53" x14ac:dyDescent="0.35">
      <c r="AZ535" s="60"/>
      <c r="BA535"/>
    </row>
    <row r="536" spans="52:53" x14ac:dyDescent="0.35">
      <c r="AZ536" s="60"/>
      <c r="BA536"/>
    </row>
    <row r="537" spans="52:53" x14ac:dyDescent="0.35">
      <c r="AZ537" s="60"/>
      <c r="BA537"/>
    </row>
    <row r="538" spans="52:53" x14ac:dyDescent="0.35">
      <c r="AZ538" s="60"/>
      <c r="BA538"/>
    </row>
    <row r="539" spans="52:53" x14ac:dyDescent="0.35">
      <c r="AZ539" s="60"/>
      <c r="BA539"/>
    </row>
    <row r="540" spans="52:53" x14ac:dyDescent="0.35">
      <c r="AZ540" s="60"/>
      <c r="BA540"/>
    </row>
    <row r="541" spans="52:53" x14ac:dyDescent="0.35">
      <c r="AZ541" s="60"/>
      <c r="BA541"/>
    </row>
    <row r="542" spans="52:53" x14ac:dyDescent="0.35">
      <c r="AZ542" s="60"/>
      <c r="BA542"/>
    </row>
    <row r="543" spans="52:53" x14ac:dyDescent="0.35">
      <c r="AZ543" s="60"/>
      <c r="BA543"/>
    </row>
    <row r="544" spans="52:53" x14ac:dyDescent="0.35">
      <c r="AZ544" s="60"/>
      <c r="BA544"/>
    </row>
    <row r="545" spans="52:53" x14ac:dyDescent="0.35">
      <c r="AZ545" s="60"/>
      <c r="BA545"/>
    </row>
    <row r="546" spans="52:53" x14ac:dyDescent="0.35">
      <c r="AZ546" s="60"/>
      <c r="BA546"/>
    </row>
    <row r="547" spans="52:53" x14ac:dyDescent="0.35">
      <c r="AZ547" s="60"/>
      <c r="BA547"/>
    </row>
    <row r="548" spans="52:53" x14ac:dyDescent="0.35">
      <c r="AZ548" s="60"/>
      <c r="BA548"/>
    </row>
    <row r="549" spans="52:53" x14ac:dyDescent="0.35">
      <c r="AZ549" s="60"/>
      <c r="BA549"/>
    </row>
    <row r="550" spans="52:53" x14ac:dyDescent="0.35">
      <c r="AZ550" s="60"/>
      <c r="BA550"/>
    </row>
    <row r="551" spans="52:53" x14ac:dyDescent="0.35">
      <c r="AZ551" s="60"/>
      <c r="BA551"/>
    </row>
    <row r="552" spans="52:53" x14ac:dyDescent="0.35">
      <c r="AZ552" s="60"/>
      <c r="BA552"/>
    </row>
    <row r="553" spans="52:53" x14ac:dyDescent="0.35">
      <c r="AZ553" s="60"/>
      <c r="BA553"/>
    </row>
    <row r="554" spans="52:53" x14ac:dyDescent="0.35">
      <c r="AZ554" s="60"/>
      <c r="BA554"/>
    </row>
    <row r="555" spans="52:53" x14ac:dyDescent="0.35">
      <c r="AZ555" s="60"/>
      <c r="BA555"/>
    </row>
    <row r="556" spans="52:53" x14ac:dyDescent="0.35">
      <c r="AZ556" s="60"/>
      <c r="BA556"/>
    </row>
    <row r="557" spans="52:53" x14ac:dyDescent="0.35">
      <c r="AZ557" s="60"/>
      <c r="BA557"/>
    </row>
    <row r="558" spans="52:53" x14ac:dyDescent="0.35">
      <c r="AZ558" s="60"/>
      <c r="BA558"/>
    </row>
    <row r="559" spans="52:53" x14ac:dyDescent="0.35">
      <c r="AZ559" s="60"/>
      <c r="BA559"/>
    </row>
    <row r="560" spans="52:53" x14ac:dyDescent="0.35">
      <c r="AZ560" s="60"/>
      <c r="BA560"/>
    </row>
    <row r="561" spans="52:53" x14ac:dyDescent="0.35">
      <c r="AZ561" s="60"/>
      <c r="BA561"/>
    </row>
    <row r="562" spans="52:53" x14ac:dyDescent="0.35">
      <c r="AZ562" s="60"/>
      <c r="BA562"/>
    </row>
    <row r="563" spans="52:53" x14ac:dyDescent="0.35">
      <c r="AZ563" s="60"/>
      <c r="BA563"/>
    </row>
    <row r="564" spans="52:53" x14ac:dyDescent="0.35">
      <c r="AZ564" s="60"/>
      <c r="BA564"/>
    </row>
    <row r="565" spans="52:53" x14ac:dyDescent="0.35">
      <c r="AZ565" s="60"/>
      <c r="BA565"/>
    </row>
    <row r="566" spans="52:53" x14ac:dyDescent="0.35">
      <c r="AZ566" s="60"/>
      <c r="BA566"/>
    </row>
    <row r="567" spans="52:53" x14ac:dyDescent="0.35">
      <c r="AZ567" s="60"/>
      <c r="BA567"/>
    </row>
    <row r="568" spans="52:53" x14ac:dyDescent="0.35">
      <c r="AZ568" s="60"/>
      <c r="BA568"/>
    </row>
    <row r="569" spans="52:53" x14ac:dyDescent="0.35">
      <c r="AZ569" s="60"/>
      <c r="BA569"/>
    </row>
    <row r="570" spans="52:53" x14ac:dyDescent="0.35">
      <c r="AZ570" s="60"/>
      <c r="BA570"/>
    </row>
    <row r="571" spans="52:53" x14ac:dyDescent="0.35">
      <c r="AZ571" s="60"/>
      <c r="BA571"/>
    </row>
    <row r="572" spans="52:53" x14ac:dyDescent="0.35">
      <c r="AZ572" s="60"/>
      <c r="BA572"/>
    </row>
    <row r="573" spans="52:53" x14ac:dyDescent="0.35">
      <c r="AZ573" s="60"/>
      <c r="BA573"/>
    </row>
    <row r="574" spans="52:53" x14ac:dyDescent="0.35">
      <c r="AZ574" s="60"/>
      <c r="BA574"/>
    </row>
    <row r="575" spans="52:53" x14ac:dyDescent="0.35">
      <c r="AZ575" s="60"/>
      <c r="BA575"/>
    </row>
    <row r="576" spans="52:53" x14ac:dyDescent="0.35">
      <c r="AZ576" s="60"/>
      <c r="BA576"/>
    </row>
    <row r="577" spans="52:53" x14ac:dyDescent="0.35">
      <c r="AZ577" s="60"/>
      <c r="BA577"/>
    </row>
    <row r="578" spans="52:53" x14ac:dyDescent="0.35">
      <c r="AZ578" s="60"/>
      <c r="BA578"/>
    </row>
    <row r="579" spans="52:53" x14ac:dyDescent="0.35">
      <c r="AZ579" s="60"/>
      <c r="BA579"/>
    </row>
    <row r="580" spans="52:53" x14ac:dyDescent="0.35">
      <c r="AZ580" s="60"/>
      <c r="BA580"/>
    </row>
    <row r="581" spans="52:53" x14ac:dyDescent="0.35">
      <c r="AZ581" s="60"/>
      <c r="BA581"/>
    </row>
    <row r="582" spans="52:53" x14ac:dyDescent="0.35">
      <c r="AZ582" s="60"/>
      <c r="BA582"/>
    </row>
    <row r="583" spans="52:53" x14ac:dyDescent="0.35">
      <c r="AZ583" s="60"/>
      <c r="BA583"/>
    </row>
    <row r="584" spans="52:53" x14ac:dyDescent="0.35">
      <c r="AZ584" s="60"/>
      <c r="BA584"/>
    </row>
    <row r="585" spans="52:53" x14ac:dyDescent="0.35">
      <c r="AZ585" s="60"/>
      <c r="BA585"/>
    </row>
    <row r="586" spans="52:53" x14ac:dyDescent="0.35">
      <c r="AZ586" s="60"/>
      <c r="BA586"/>
    </row>
    <row r="587" spans="52:53" x14ac:dyDescent="0.35">
      <c r="AZ587" s="60"/>
      <c r="BA587"/>
    </row>
    <row r="588" spans="52:53" x14ac:dyDescent="0.35">
      <c r="AZ588" s="60"/>
      <c r="BA588"/>
    </row>
    <row r="589" spans="52:53" x14ac:dyDescent="0.35">
      <c r="AZ589" s="60"/>
      <c r="BA589"/>
    </row>
    <row r="590" spans="52:53" x14ac:dyDescent="0.35">
      <c r="AZ590" s="60"/>
      <c r="BA590"/>
    </row>
    <row r="591" spans="52:53" x14ac:dyDescent="0.35">
      <c r="AZ591" s="60"/>
      <c r="BA591"/>
    </row>
    <row r="592" spans="52:53" x14ac:dyDescent="0.35">
      <c r="AZ592" s="60"/>
      <c r="BA592"/>
    </row>
    <row r="593" spans="52:53" x14ac:dyDescent="0.35">
      <c r="AZ593" s="60"/>
      <c r="BA593"/>
    </row>
    <row r="594" spans="52:53" x14ac:dyDescent="0.35">
      <c r="AZ594" s="60"/>
      <c r="BA594"/>
    </row>
    <row r="595" spans="52:53" x14ac:dyDescent="0.35">
      <c r="AZ595" s="60"/>
      <c r="BA595"/>
    </row>
    <row r="596" spans="52:53" x14ac:dyDescent="0.35">
      <c r="AZ596" s="60"/>
      <c r="BA596"/>
    </row>
    <row r="597" spans="52:53" x14ac:dyDescent="0.35">
      <c r="AZ597" s="60"/>
      <c r="BA597"/>
    </row>
    <row r="598" spans="52:53" x14ac:dyDescent="0.35">
      <c r="AZ598" s="60"/>
      <c r="BA598"/>
    </row>
    <row r="599" spans="52:53" x14ac:dyDescent="0.35">
      <c r="AZ599" s="60"/>
      <c r="BA599"/>
    </row>
    <row r="600" spans="52:53" x14ac:dyDescent="0.35">
      <c r="AZ600" s="60"/>
      <c r="BA600"/>
    </row>
    <row r="601" spans="52:53" x14ac:dyDescent="0.35">
      <c r="AZ601" s="60"/>
      <c r="BA601"/>
    </row>
    <row r="602" spans="52:53" x14ac:dyDescent="0.35">
      <c r="AZ602" s="60"/>
      <c r="BA602"/>
    </row>
    <row r="603" spans="52:53" x14ac:dyDescent="0.35">
      <c r="AZ603" s="60"/>
      <c r="BA603"/>
    </row>
    <row r="604" spans="52:53" x14ac:dyDescent="0.35">
      <c r="AZ604" s="60"/>
      <c r="BA604"/>
    </row>
    <row r="605" spans="52:53" x14ac:dyDescent="0.35">
      <c r="AZ605" s="60"/>
      <c r="BA605"/>
    </row>
    <row r="606" spans="52:53" x14ac:dyDescent="0.35">
      <c r="AZ606" s="60"/>
      <c r="BA606"/>
    </row>
    <row r="607" spans="52:53" x14ac:dyDescent="0.35">
      <c r="AZ607" s="60"/>
      <c r="BA607"/>
    </row>
    <row r="608" spans="52:53" x14ac:dyDescent="0.35">
      <c r="AZ608" s="60"/>
      <c r="BA608"/>
    </row>
    <row r="609" spans="52:53" x14ac:dyDescent="0.35">
      <c r="AZ609" s="60"/>
      <c r="BA609"/>
    </row>
    <row r="610" spans="52:53" x14ac:dyDescent="0.35">
      <c r="AZ610" s="60"/>
      <c r="BA610"/>
    </row>
    <row r="611" spans="52:53" x14ac:dyDescent="0.35">
      <c r="AZ611" s="60"/>
      <c r="BA611"/>
    </row>
    <row r="612" spans="52:53" x14ac:dyDescent="0.35">
      <c r="AZ612" s="60"/>
      <c r="BA612"/>
    </row>
    <row r="613" spans="52:53" x14ac:dyDescent="0.35">
      <c r="AZ613" s="60"/>
      <c r="BA613"/>
    </row>
    <row r="614" spans="52:53" x14ac:dyDescent="0.35">
      <c r="AZ614" s="60"/>
      <c r="BA614"/>
    </row>
    <row r="615" spans="52:53" x14ac:dyDescent="0.35">
      <c r="AZ615" s="60"/>
      <c r="BA615"/>
    </row>
    <row r="616" spans="52:53" x14ac:dyDescent="0.35">
      <c r="AZ616" s="60"/>
      <c r="BA616"/>
    </row>
    <row r="617" spans="52:53" x14ac:dyDescent="0.35">
      <c r="AZ617" s="60"/>
      <c r="BA617"/>
    </row>
    <row r="618" spans="52:53" x14ac:dyDescent="0.35">
      <c r="AZ618" s="60"/>
      <c r="BA618"/>
    </row>
    <row r="619" spans="52:53" x14ac:dyDescent="0.35">
      <c r="AZ619" s="60"/>
      <c r="BA619"/>
    </row>
    <row r="620" spans="52:53" x14ac:dyDescent="0.35">
      <c r="AZ620" s="60"/>
      <c r="BA620"/>
    </row>
    <row r="621" spans="52:53" x14ac:dyDescent="0.35">
      <c r="AZ621" s="60"/>
      <c r="BA621"/>
    </row>
    <row r="622" spans="52:53" x14ac:dyDescent="0.35">
      <c r="AZ622" s="60"/>
      <c r="BA622"/>
    </row>
    <row r="623" spans="52:53" x14ac:dyDescent="0.35">
      <c r="AZ623" s="60"/>
      <c r="BA623"/>
    </row>
    <row r="624" spans="52:53" x14ac:dyDescent="0.35">
      <c r="AZ624" s="60"/>
      <c r="BA624"/>
    </row>
    <row r="625" spans="52:53" x14ac:dyDescent="0.35">
      <c r="AZ625" s="60"/>
      <c r="BA625"/>
    </row>
    <row r="626" spans="52:53" x14ac:dyDescent="0.35">
      <c r="AZ626" s="60"/>
      <c r="BA626"/>
    </row>
    <row r="627" spans="52:53" x14ac:dyDescent="0.35">
      <c r="AZ627" s="60"/>
      <c r="BA627"/>
    </row>
    <row r="628" spans="52:53" x14ac:dyDescent="0.35">
      <c r="AZ628" s="60"/>
      <c r="BA628"/>
    </row>
    <row r="629" spans="52:53" x14ac:dyDescent="0.35">
      <c r="AZ629" s="60"/>
      <c r="BA629"/>
    </row>
    <row r="630" spans="52:53" x14ac:dyDescent="0.35">
      <c r="AZ630" s="60"/>
      <c r="BA630"/>
    </row>
    <row r="631" spans="52:53" x14ac:dyDescent="0.35">
      <c r="AZ631" s="60"/>
      <c r="BA631"/>
    </row>
    <row r="632" spans="52:53" x14ac:dyDescent="0.35">
      <c r="AZ632" s="60"/>
      <c r="BA632"/>
    </row>
    <row r="633" spans="52:53" x14ac:dyDescent="0.35">
      <c r="AZ633" s="60"/>
      <c r="BA633"/>
    </row>
    <row r="634" spans="52:53" x14ac:dyDescent="0.35">
      <c r="AZ634" s="60"/>
      <c r="BA634"/>
    </row>
    <row r="635" spans="52:53" x14ac:dyDescent="0.35">
      <c r="AZ635" s="60"/>
      <c r="BA635"/>
    </row>
    <row r="636" spans="52:53" x14ac:dyDescent="0.35">
      <c r="AZ636" s="60"/>
      <c r="BA636"/>
    </row>
    <row r="637" spans="52:53" x14ac:dyDescent="0.35">
      <c r="AZ637" s="60"/>
      <c r="BA637"/>
    </row>
    <row r="638" spans="52:53" x14ac:dyDescent="0.35">
      <c r="AZ638" s="60"/>
      <c r="BA638"/>
    </row>
    <row r="639" spans="52:53" x14ac:dyDescent="0.35">
      <c r="AZ639" s="60"/>
      <c r="BA639"/>
    </row>
    <row r="640" spans="52:53" x14ac:dyDescent="0.35">
      <c r="AZ640" s="60"/>
      <c r="BA640"/>
    </row>
    <row r="641" spans="52:53" x14ac:dyDescent="0.35">
      <c r="AZ641" s="60"/>
      <c r="BA641"/>
    </row>
    <row r="642" spans="52:53" x14ac:dyDescent="0.35">
      <c r="AZ642" s="60"/>
      <c r="BA642"/>
    </row>
    <row r="643" spans="52:53" x14ac:dyDescent="0.35">
      <c r="AZ643" s="60"/>
      <c r="BA643"/>
    </row>
    <row r="644" spans="52:53" x14ac:dyDescent="0.35">
      <c r="AZ644" s="60"/>
      <c r="BA644"/>
    </row>
    <row r="645" spans="52:53" x14ac:dyDescent="0.35">
      <c r="AZ645" s="60"/>
      <c r="BA645"/>
    </row>
    <row r="646" spans="52:53" x14ac:dyDescent="0.35">
      <c r="AZ646" s="60"/>
      <c r="BA646"/>
    </row>
    <row r="647" spans="52:53" x14ac:dyDescent="0.35">
      <c r="AZ647" s="60"/>
      <c r="BA647"/>
    </row>
    <row r="648" spans="52:53" x14ac:dyDescent="0.35">
      <c r="AZ648" s="60"/>
      <c r="BA648"/>
    </row>
    <row r="649" spans="52:53" x14ac:dyDescent="0.35">
      <c r="AZ649" s="60"/>
      <c r="BA649"/>
    </row>
    <row r="650" spans="52:53" x14ac:dyDescent="0.35">
      <c r="AZ650" s="60"/>
      <c r="BA650"/>
    </row>
    <row r="651" spans="52:53" x14ac:dyDescent="0.35">
      <c r="AZ651" s="60"/>
      <c r="BA651"/>
    </row>
    <row r="652" spans="52:53" x14ac:dyDescent="0.35">
      <c r="AZ652" s="60"/>
      <c r="BA652"/>
    </row>
    <row r="653" spans="52:53" x14ac:dyDescent="0.35">
      <c r="AZ653" s="60"/>
      <c r="BA653"/>
    </row>
    <row r="654" spans="52:53" x14ac:dyDescent="0.35">
      <c r="AZ654" s="60"/>
      <c r="BA654"/>
    </row>
    <row r="655" spans="52:53" x14ac:dyDescent="0.35">
      <c r="AZ655" s="60"/>
      <c r="BA655"/>
    </row>
    <row r="656" spans="52:53" x14ac:dyDescent="0.35">
      <c r="AZ656" s="60"/>
      <c r="BA656"/>
    </row>
    <row r="657" spans="52:53" x14ac:dyDescent="0.35">
      <c r="AZ657" s="60"/>
      <c r="BA657"/>
    </row>
    <row r="658" spans="52:53" x14ac:dyDescent="0.35">
      <c r="AZ658" s="60"/>
      <c r="BA658"/>
    </row>
    <row r="659" spans="52:53" x14ac:dyDescent="0.35">
      <c r="AZ659" s="60"/>
      <c r="BA659"/>
    </row>
    <row r="660" spans="52:53" x14ac:dyDescent="0.35">
      <c r="AZ660" s="60"/>
      <c r="BA660"/>
    </row>
    <row r="661" spans="52:53" x14ac:dyDescent="0.35">
      <c r="AZ661" s="60"/>
      <c r="BA661"/>
    </row>
    <row r="662" spans="52:53" x14ac:dyDescent="0.35">
      <c r="AZ662" s="60"/>
      <c r="BA662"/>
    </row>
    <row r="663" spans="52:53" x14ac:dyDescent="0.35">
      <c r="AZ663" s="60"/>
      <c r="BA663"/>
    </row>
    <row r="664" spans="52:53" x14ac:dyDescent="0.35">
      <c r="AZ664" s="60"/>
      <c r="BA664"/>
    </row>
    <row r="665" spans="52:53" x14ac:dyDescent="0.35">
      <c r="AZ665" s="60"/>
      <c r="BA665"/>
    </row>
    <row r="666" spans="52:53" x14ac:dyDescent="0.35">
      <c r="AZ666" s="60"/>
      <c r="BA666"/>
    </row>
    <row r="667" spans="52:53" x14ac:dyDescent="0.35">
      <c r="AZ667" s="60"/>
      <c r="BA667"/>
    </row>
    <row r="668" spans="52:53" x14ac:dyDescent="0.35">
      <c r="AZ668" s="60"/>
      <c r="BA668"/>
    </row>
    <row r="669" spans="52:53" x14ac:dyDescent="0.35">
      <c r="AZ669" s="60"/>
      <c r="BA669"/>
    </row>
    <row r="670" spans="52:53" x14ac:dyDescent="0.35">
      <c r="AZ670" s="60"/>
      <c r="BA670"/>
    </row>
    <row r="671" spans="52:53" x14ac:dyDescent="0.35">
      <c r="AZ671" s="60"/>
      <c r="BA671"/>
    </row>
    <row r="672" spans="52:53" x14ac:dyDescent="0.35">
      <c r="AZ672" s="60"/>
      <c r="BA672"/>
    </row>
    <row r="673" spans="52:53" x14ac:dyDescent="0.35">
      <c r="AZ673" s="60"/>
      <c r="BA673"/>
    </row>
    <row r="674" spans="52:53" x14ac:dyDescent="0.35">
      <c r="AZ674" s="60"/>
      <c r="BA674"/>
    </row>
    <row r="675" spans="52:53" x14ac:dyDescent="0.35">
      <c r="AZ675" s="60"/>
      <c r="BA675"/>
    </row>
    <row r="676" spans="52:53" x14ac:dyDescent="0.35">
      <c r="AZ676" s="60"/>
      <c r="BA676"/>
    </row>
    <row r="677" spans="52:53" x14ac:dyDescent="0.35">
      <c r="AZ677" s="60"/>
      <c r="BA677"/>
    </row>
    <row r="678" spans="52:53" x14ac:dyDescent="0.35">
      <c r="AZ678" s="60"/>
      <c r="BA678"/>
    </row>
    <row r="679" spans="52:53" x14ac:dyDescent="0.35">
      <c r="AZ679" s="60"/>
      <c r="BA679"/>
    </row>
    <row r="680" spans="52:53" x14ac:dyDescent="0.35">
      <c r="AZ680" s="60"/>
      <c r="BA680"/>
    </row>
    <row r="681" spans="52:53" x14ac:dyDescent="0.35">
      <c r="AZ681" s="60"/>
      <c r="BA681"/>
    </row>
    <row r="682" spans="52:53" x14ac:dyDescent="0.35">
      <c r="AZ682" s="60"/>
      <c r="BA682"/>
    </row>
    <row r="683" spans="52:53" x14ac:dyDescent="0.35">
      <c r="AZ683" s="60"/>
      <c r="BA683"/>
    </row>
    <row r="684" spans="52:53" x14ac:dyDescent="0.35">
      <c r="AZ684" s="60"/>
      <c r="BA684"/>
    </row>
    <row r="685" spans="52:53" x14ac:dyDescent="0.35">
      <c r="AZ685" s="60"/>
      <c r="BA685"/>
    </row>
    <row r="686" spans="52:53" x14ac:dyDescent="0.35">
      <c r="AZ686" s="60"/>
      <c r="BA686"/>
    </row>
    <row r="687" spans="52:53" x14ac:dyDescent="0.35">
      <c r="AZ687" s="60"/>
      <c r="BA687"/>
    </row>
    <row r="688" spans="52:53" x14ac:dyDescent="0.35">
      <c r="AZ688" s="60"/>
      <c r="BA688"/>
    </row>
    <row r="689" spans="52:53" x14ac:dyDescent="0.35">
      <c r="AZ689" s="60"/>
      <c r="BA689"/>
    </row>
    <row r="690" spans="52:53" x14ac:dyDescent="0.35">
      <c r="AZ690" s="60"/>
      <c r="BA690"/>
    </row>
    <row r="691" spans="52:53" x14ac:dyDescent="0.35">
      <c r="AZ691" s="60"/>
      <c r="BA691"/>
    </row>
    <row r="692" spans="52:53" x14ac:dyDescent="0.35">
      <c r="AZ692" s="60"/>
      <c r="BA692"/>
    </row>
    <row r="693" spans="52:53" x14ac:dyDescent="0.35">
      <c r="AZ693" s="60"/>
      <c r="BA693"/>
    </row>
    <row r="694" spans="52:53" x14ac:dyDescent="0.35">
      <c r="AZ694" s="60"/>
      <c r="BA694"/>
    </row>
    <row r="695" spans="52:53" x14ac:dyDescent="0.35">
      <c r="AZ695" s="60"/>
      <c r="BA695"/>
    </row>
    <row r="696" spans="52:53" x14ac:dyDescent="0.35">
      <c r="AZ696" s="60"/>
      <c r="BA696"/>
    </row>
    <row r="697" spans="52:53" x14ac:dyDescent="0.35">
      <c r="AZ697" s="60"/>
      <c r="BA697"/>
    </row>
    <row r="698" spans="52:53" x14ac:dyDescent="0.35">
      <c r="AZ698" s="60"/>
      <c r="BA698"/>
    </row>
    <row r="699" spans="52:53" x14ac:dyDescent="0.35">
      <c r="AZ699" s="60"/>
      <c r="BA699"/>
    </row>
    <row r="700" spans="52:53" x14ac:dyDescent="0.35">
      <c r="AZ700" s="60"/>
      <c r="BA700"/>
    </row>
    <row r="701" spans="52:53" x14ac:dyDescent="0.35">
      <c r="AZ701" s="60"/>
      <c r="BA701"/>
    </row>
    <row r="702" spans="52:53" x14ac:dyDescent="0.35">
      <c r="AZ702" s="60"/>
      <c r="BA702"/>
    </row>
    <row r="703" spans="52:53" x14ac:dyDescent="0.35">
      <c r="AZ703" s="60"/>
      <c r="BA703"/>
    </row>
    <row r="704" spans="52:53" x14ac:dyDescent="0.35">
      <c r="AZ704" s="60"/>
      <c r="BA704"/>
    </row>
    <row r="705" spans="52:53" x14ac:dyDescent="0.35">
      <c r="AZ705" s="60"/>
      <c r="BA705"/>
    </row>
    <row r="706" spans="52:53" x14ac:dyDescent="0.35">
      <c r="AZ706" s="60"/>
      <c r="BA706"/>
    </row>
    <row r="707" spans="52:53" x14ac:dyDescent="0.35">
      <c r="AZ707" s="60"/>
      <c r="BA707"/>
    </row>
    <row r="708" spans="52:53" x14ac:dyDescent="0.35">
      <c r="AZ708" s="60"/>
      <c r="BA708"/>
    </row>
    <row r="709" spans="52:53" x14ac:dyDescent="0.35">
      <c r="AZ709" s="60"/>
      <c r="BA709"/>
    </row>
    <row r="710" spans="52:53" x14ac:dyDescent="0.35">
      <c r="AZ710" s="60"/>
      <c r="BA710"/>
    </row>
    <row r="711" spans="52:53" x14ac:dyDescent="0.35">
      <c r="AZ711" s="60"/>
      <c r="BA711"/>
    </row>
    <row r="712" spans="52:53" x14ac:dyDescent="0.35">
      <c r="AZ712" s="60"/>
      <c r="BA712"/>
    </row>
    <row r="713" spans="52:53" x14ac:dyDescent="0.35">
      <c r="AZ713" s="60"/>
      <c r="BA713"/>
    </row>
    <row r="714" spans="52:53" x14ac:dyDescent="0.35">
      <c r="AZ714" s="60"/>
      <c r="BA714"/>
    </row>
    <row r="715" spans="52:53" x14ac:dyDescent="0.35">
      <c r="AZ715" s="60"/>
      <c r="BA715"/>
    </row>
    <row r="716" spans="52:53" x14ac:dyDescent="0.35">
      <c r="AZ716" s="60"/>
      <c r="BA716"/>
    </row>
    <row r="717" spans="52:53" x14ac:dyDescent="0.35">
      <c r="AZ717" s="60"/>
      <c r="BA717"/>
    </row>
    <row r="718" spans="52:53" x14ac:dyDescent="0.35">
      <c r="AZ718" s="60"/>
      <c r="BA718"/>
    </row>
    <row r="719" spans="52:53" x14ac:dyDescent="0.35">
      <c r="AZ719" s="60"/>
      <c r="BA719"/>
    </row>
    <row r="720" spans="52:53" x14ac:dyDescent="0.35">
      <c r="AZ720" s="60"/>
      <c r="BA720"/>
    </row>
    <row r="721" spans="52:53" x14ac:dyDescent="0.35">
      <c r="AZ721" s="60"/>
      <c r="BA721"/>
    </row>
    <row r="722" spans="52:53" x14ac:dyDescent="0.35">
      <c r="AZ722" s="60"/>
      <c r="BA722"/>
    </row>
    <row r="723" spans="52:53" x14ac:dyDescent="0.35">
      <c r="AZ723" s="60"/>
      <c r="BA723"/>
    </row>
    <row r="724" spans="52:53" x14ac:dyDescent="0.35">
      <c r="AZ724" s="60"/>
      <c r="BA724"/>
    </row>
    <row r="725" spans="52:53" x14ac:dyDescent="0.35">
      <c r="AZ725" s="60"/>
      <c r="BA725"/>
    </row>
    <row r="726" spans="52:53" x14ac:dyDescent="0.35">
      <c r="AZ726" s="60"/>
      <c r="BA726"/>
    </row>
    <row r="727" spans="52:53" x14ac:dyDescent="0.35">
      <c r="AZ727" s="60"/>
      <c r="BA727"/>
    </row>
    <row r="728" spans="52:53" x14ac:dyDescent="0.35">
      <c r="AZ728" s="60"/>
      <c r="BA728"/>
    </row>
    <row r="729" spans="52:53" x14ac:dyDescent="0.35">
      <c r="AZ729" s="60"/>
      <c r="BA729"/>
    </row>
    <row r="730" spans="52:53" x14ac:dyDescent="0.35">
      <c r="AZ730" s="60"/>
      <c r="BA730"/>
    </row>
    <row r="731" spans="52:53" x14ac:dyDescent="0.35">
      <c r="AZ731" s="60"/>
      <c r="BA731"/>
    </row>
    <row r="732" spans="52:53" x14ac:dyDescent="0.35">
      <c r="AZ732" s="60"/>
      <c r="BA732"/>
    </row>
    <row r="733" spans="52:53" x14ac:dyDescent="0.35">
      <c r="AZ733" s="60"/>
      <c r="BA733"/>
    </row>
    <row r="734" spans="52:53" x14ac:dyDescent="0.35">
      <c r="AZ734" s="60"/>
      <c r="BA734"/>
    </row>
    <row r="735" spans="52:53" x14ac:dyDescent="0.35">
      <c r="AZ735" s="60"/>
      <c r="BA735"/>
    </row>
    <row r="736" spans="52:53" x14ac:dyDescent="0.35">
      <c r="AZ736" s="60"/>
      <c r="BA736"/>
    </row>
    <row r="737" spans="52:53" x14ac:dyDescent="0.35">
      <c r="AZ737" s="60"/>
      <c r="BA737"/>
    </row>
    <row r="738" spans="52:53" x14ac:dyDescent="0.35">
      <c r="AZ738" s="60"/>
      <c r="BA738"/>
    </row>
    <row r="739" spans="52:53" x14ac:dyDescent="0.35">
      <c r="AZ739" s="60"/>
      <c r="BA739"/>
    </row>
    <row r="740" spans="52:53" x14ac:dyDescent="0.35">
      <c r="AZ740" s="60"/>
      <c r="BA740"/>
    </row>
    <row r="741" spans="52:53" x14ac:dyDescent="0.35">
      <c r="AZ741" s="60"/>
      <c r="BA741"/>
    </row>
    <row r="742" spans="52:53" x14ac:dyDescent="0.35">
      <c r="AZ742" s="60"/>
      <c r="BA742"/>
    </row>
    <row r="743" spans="52:53" x14ac:dyDescent="0.35">
      <c r="AZ743" s="60"/>
      <c r="BA743"/>
    </row>
    <row r="744" spans="52:53" x14ac:dyDescent="0.35">
      <c r="AZ744" s="60"/>
      <c r="BA744"/>
    </row>
    <row r="745" spans="52:53" x14ac:dyDescent="0.35">
      <c r="AZ745" s="60"/>
      <c r="BA745"/>
    </row>
    <row r="746" spans="52:53" x14ac:dyDescent="0.35">
      <c r="AZ746" s="60"/>
      <c r="BA746"/>
    </row>
    <row r="747" spans="52:53" x14ac:dyDescent="0.35">
      <c r="AZ747" s="60"/>
      <c r="BA747"/>
    </row>
    <row r="748" spans="52:53" x14ac:dyDescent="0.35">
      <c r="AZ748" s="60"/>
      <c r="BA748"/>
    </row>
    <row r="749" spans="52:53" x14ac:dyDescent="0.35">
      <c r="AZ749" s="60"/>
      <c r="BA749"/>
    </row>
    <row r="750" spans="52:53" x14ac:dyDescent="0.35">
      <c r="AZ750" s="60"/>
      <c r="BA750"/>
    </row>
    <row r="751" spans="52:53" x14ac:dyDescent="0.35">
      <c r="AZ751" s="60"/>
      <c r="BA751"/>
    </row>
    <row r="752" spans="52:53" x14ac:dyDescent="0.35">
      <c r="AZ752" s="60"/>
      <c r="BA752"/>
    </row>
    <row r="753" spans="52:53" x14ac:dyDescent="0.35">
      <c r="AZ753" s="60"/>
      <c r="BA753"/>
    </row>
    <row r="754" spans="52:53" x14ac:dyDescent="0.35">
      <c r="BA754"/>
    </row>
    <row r="755" spans="52:53" x14ac:dyDescent="0.35">
      <c r="BA755"/>
    </row>
    <row r="756" spans="52:53" x14ac:dyDescent="0.35">
      <c r="BA756"/>
    </row>
    <row r="757" spans="52:53" x14ac:dyDescent="0.35">
      <c r="BA757"/>
    </row>
    <row r="758" spans="52:53" x14ac:dyDescent="0.35">
      <c r="BA758"/>
    </row>
    <row r="759" spans="52:53" x14ac:dyDescent="0.35">
      <c r="BA759"/>
    </row>
    <row r="760" spans="52:53" x14ac:dyDescent="0.35">
      <c r="BA760"/>
    </row>
    <row r="761" spans="52:53" x14ac:dyDescent="0.35">
      <c r="BA761"/>
    </row>
    <row r="762" spans="52:53" x14ac:dyDescent="0.35">
      <c r="BA762"/>
    </row>
    <row r="763" spans="52:53" x14ac:dyDescent="0.35">
      <c r="BA763"/>
    </row>
    <row r="764" spans="52:53" x14ac:dyDescent="0.35">
      <c r="BA764"/>
    </row>
    <row r="765" spans="52:53" x14ac:dyDescent="0.35">
      <c r="BA765"/>
    </row>
    <row r="766" spans="52:53" x14ac:dyDescent="0.35">
      <c r="BA766"/>
    </row>
    <row r="767" spans="52:53" x14ac:dyDescent="0.35">
      <c r="BA767"/>
    </row>
    <row r="768" spans="52:53" x14ac:dyDescent="0.35">
      <c r="BA768"/>
    </row>
    <row r="769" spans="53:53" x14ac:dyDescent="0.35">
      <c r="BA769"/>
    </row>
    <row r="770" spans="53:53" x14ac:dyDescent="0.35">
      <c r="BA770"/>
    </row>
    <row r="771" spans="53:53" x14ac:dyDescent="0.35">
      <c r="BA771"/>
    </row>
  </sheetData>
  <mergeCells count="20">
    <mergeCell ref="BB104:BB105"/>
    <mergeCell ref="BD7:BE7"/>
    <mergeCell ref="BD34:BE34"/>
    <mergeCell ref="BD62:BE62"/>
    <mergeCell ref="BB98:BB99"/>
    <mergeCell ref="BB91:BB92"/>
    <mergeCell ref="BI91:BJ91"/>
    <mergeCell ref="BI92:BJ92"/>
    <mergeCell ref="BG92:BH92"/>
    <mergeCell ref="BF105:BG105"/>
    <mergeCell ref="BC91:BD91"/>
    <mergeCell ref="BC92:BD92"/>
    <mergeCell ref="BE91:BF91"/>
    <mergeCell ref="BE92:BF92"/>
    <mergeCell ref="BG91:BH91"/>
    <mergeCell ref="BC98:BD98"/>
    <mergeCell ref="BE98:BF98"/>
    <mergeCell ref="BC99:BD99"/>
    <mergeCell ref="BE99:BF99"/>
    <mergeCell ref="BF104:BG10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574"/>
  <sheetViews>
    <sheetView showGridLines="0" workbookViewId="0"/>
  </sheetViews>
  <sheetFormatPr defaultColWidth="11" defaultRowHeight="15.5" x14ac:dyDescent="0.35"/>
  <cols>
    <col min="1" max="2" width="4" customWidth="1"/>
    <col min="4" max="57" width="2.58203125" customWidth="1"/>
    <col min="58" max="58" width="4.83203125" customWidth="1"/>
    <col min="59" max="59" width="12.5" customWidth="1"/>
    <col min="60" max="60" width="14.5" customWidth="1"/>
    <col min="61" max="61" width="15.83203125" customWidth="1"/>
    <col min="62" max="68" width="14.5" customWidth="1"/>
  </cols>
  <sheetData>
    <row r="1" spans="1:68" ht="18" thickBot="1" x14ac:dyDescent="0.4">
      <c r="A1" s="102" t="s">
        <v>11</v>
      </c>
      <c r="B1" s="103"/>
      <c r="C1" s="103"/>
      <c r="D1" s="103"/>
      <c r="E1" s="103"/>
      <c r="F1" s="103"/>
      <c r="G1" s="103"/>
      <c r="H1" s="103"/>
      <c r="I1" s="103"/>
      <c r="J1" s="103"/>
      <c r="K1" s="103"/>
      <c r="L1" s="103"/>
      <c r="BE1" s="60"/>
      <c r="BG1" s="104" t="s">
        <v>173</v>
      </c>
      <c r="BH1" s="105"/>
      <c r="BI1" s="105"/>
    </row>
    <row r="2" spans="1:68" ht="16" thickTop="1" x14ac:dyDescent="0.35">
      <c r="BE2" s="60"/>
    </row>
    <row r="3" spans="1:68" x14ac:dyDescent="0.35">
      <c r="A3" s="69" t="s">
        <v>172</v>
      </c>
      <c r="BE3" s="60"/>
    </row>
    <row r="4" spans="1:68" x14ac:dyDescent="0.35">
      <c r="BE4" s="60"/>
      <c r="BG4" s="527" t="s">
        <v>429</v>
      </c>
      <c r="BH4" s="528"/>
      <c r="BI4" s="528"/>
      <c r="BJ4" s="528"/>
      <c r="BK4" s="528"/>
      <c r="BL4" s="528"/>
      <c r="BM4" s="543"/>
      <c r="BN4" s="543"/>
    </row>
    <row r="5" spans="1:68" ht="16" thickBot="1" x14ac:dyDescent="0.4">
      <c r="BE5" s="60"/>
      <c r="BG5" s="3" t="s">
        <v>430</v>
      </c>
    </row>
    <row r="6" spans="1:68" ht="29" x14ac:dyDescent="0.35">
      <c r="A6" s="181" t="s">
        <v>291</v>
      </c>
      <c r="B6" s="2" t="s">
        <v>292</v>
      </c>
      <c r="C6" s="3"/>
      <c r="D6" s="3"/>
      <c r="E6" s="3"/>
      <c r="F6" s="3"/>
      <c r="G6" s="3"/>
      <c r="H6" s="3"/>
      <c r="I6" s="3"/>
      <c r="J6" s="3"/>
      <c r="K6" s="3"/>
      <c r="L6" s="3"/>
      <c r="M6" s="3"/>
      <c r="N6" s="3"/>
      <c r="O6" s="3"/>
      <c r="P6" s="3"/>
      <c r="Q6" s="3"/>
      <c r="R6" s="3"/>
      <c r="S6" s="3"/>
      <c r="T6" s="3"/>
      <c r="U6" s="3"/>
      <c r="V6" s="3"/>
      <c r="W6" s="3"/>
      <c r="X6" s="3"/>
      <c r="Y6" s="3"/>
      <c r="Z6" s="3"/>
      <c r="AA6" s="3"/>
      <c r="AB6" s="3"/>
      <c r="AC6" s="3"/>
      <c r="AD6" s="3"/>
      <c r="AE6" s="3"/>
      <c r="AF6" s="1"/>
      <c r="AG6" s="3"/>
      <c r="AH6" s="3"/>
      <c r="AI6" s="3"/>
      <c r="AJ6" s="3"/>
      <c r="AK6" s="3"/>
      <c r="BE6" s="60"/>
      <c r="BG6" s="557" t="s">
        <v>308</v>
      </c>
      <c r="BH6" s="131" t="s">
        <v>884</v>
      </c>
      <c r="BI6" s="277" t="s">
        <v>885</v>
      </c>
      <c r="BJ6" s="278" t="s">
        <v>887</v>
      </c>
      <c r="BK6" s="278" t="s">
        <v>888</v>
      </c>
      <c r="BL6" s="279" t="s">
        <v>889</v>
      </c>
    </row>
    <row r="7" spans="1:68" ht="16" thickBot="1" x14ac:dyDescent="0.4">
      <c r="A7" s="3"/>
      <c r="B7" s="3" t="s">
        <v>31</v>
      </c>
      <c r="C7" s="4"/>
      <c r="D7" s="4"/>
      <c r="E7" s="4"/>
      <c r="F7" s="4" t="s">
        <v>274</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BE7" s="60"/>
      <c r="BG7" s="558"/>
      <c r="BH7" s="280" t="s">
        <v>150</v>
      </c>
      <c r="BI7" s="280" t="s">
        <v>21</v>
      </c>
      <c r="BJ7" s="280" t="s">
        <v>21</v>
      </c>
      <c r="BK7" s="280" t="s">
        <v>150</v>
      </c>
      <c r="BL7" s="281" t="s">
        <v>150</v>
      </c>
    </row>
    <row r="8" spans="1:68" x14ac:dyDescent="0.35">
      <c r="A8" s="3"/>
      <c r="B8" s="3"/>
      <c r="C8" s="4" t="s">
        <v>74</v>
      </c>
      <c r="D8" s="4"/>
      <c r="E8" s="4"/>
      <c r="F8" s="4"/>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BE8" s="60"/>
    </row>
    <row r="9" spans="1:68" x14ac:dyDescent="0.35">
      <c r="A9" s="3"/>
      <c r="B9" s="6"/>
      <c r="C9" s="5" t="s">
        <v>47</v>
      </c>
      <c r="D9" s="5">
        <v>1</v>
      </c>
      <c r="E9" s="8" t="s">
        <v>293</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BE9" s="60"/>
    </row>
    <row r="10" spans="1:68" x14ac:dyDescent="0.35">
      <c r="A10" s="3"/>
      <c r="B10" s="6"/>
      <c r="C10" s="5" t="s">
        <v>47</v>
      </c>
      <c r="D10" s="5">
        <v>2</v>
      </c>
      <c r="E10" s="8" t="s">
        <v>883</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BE10" s="60"/>
      <c r="BG10" s="528" t="s">
        <v>762</v>
      </c>
      <c r="BH10" s="528"/>
      <c r="BI10" s="528"/>
    </row>
    <row r="11" spans="1:68" x14ac:dyDescent="0.35">
      <c r="A11" s="7"/>
      <c r="B11" s="43"/>
      <c r="C11" s="45" t="s">
        <v>47</v>
      </c>
      <c r="D11" s="45">
        <v>3</v>
      </c>
      <c r="E11" s="165" t="s">
        <v>295</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BE11" s="60"/>
      <c r="BG11" s="548" t="s">
        <v>1055</v>
      </c>
      <c r="BM11" s="543"/>
      <c r="BN11" s="528"/>
      <c r="BO11" s="543"/>
      <c r="BP11" s="543"/>
    </row>
    <row r="12" spans="1:68" x14ac:dyDescent="0.35">
      <c r="A12" s="3"/>
      <c r="B12" s="6"/>
      <c r="C12" s="5" t="s">
        <v>47</v>
      </c>
      <c r="D12" s="5">
        <v>4</v>
      </c>
      <c r="E12" s="8" t="s">
        <v>296</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BE12" s="60"/>
      <c r="BG12" s="527" t="s">
        <v>763</v>
      </c>
      <c r="BH12" s="528"/>
      <c r="BI12" s="528"/>
      <c r="BJ12" s="528"/>
    </row>
    <row r="13" spans="1:68" ht="16" thickBot="1" x14ac:dyDescent="0.4">
      <c r="A13" s="3"/>
      <c r="B13" s="6"/>
      <c r="C13" s="5" t="s">
        <v>47</v>
      </c>
      <c r="D13" s="5">
        <v>5</v>
      </c>
      <c r="E13" s="4" t="s">
        <v>297</v>
      </c>
      <c r="F13" s="4"/>
      <c r="G13" s="4"/>
      <c r="H13" s="4"/>
      <c r="I13" s="4"/>
      <c r="J13" s="4"/>
      <c r="K13" s="57"/>
      <c r="L13" s="182"/>
      <c r="M13" s="182"/>
      <c r="N13" s="182"/>
      <c r="O13" s="182"/>
      <c r="P13" s="183"/>
      <c r="Q13" s="182"/>
      <c r="R13" s="182"/>
      <c r="S13" s="182"/>
      <c r="T13" s="182"/>
      <c r="U13" s="182"/>
      <c r="V13" s="182"/>
      <c r="W13" s="182"/>
      <c r="X13" s="182"/>
      <c r="Y13" s="182"/>
      <c r="Z13" s="182"/>
      <c r="AA13" s="182"/>
      <c r="AB13" s="184"/>
      <c r="AC13" s="4" t="s">
        <v>298</v>
      </c>
      <c r="AD13" s="3"/>
      <c r="AE13" s="3"/>
      <c r="AF13" s="3"/>
      <c r="AG13" s="3"/>
      <c r="AH13" s="3"/>
      <c r="AI13" s="3"/>
      <c r="AJ13" s="3"/>
      <c r="AK13" s="3"/>
      <c r="BE13" s="60"/>
      <c r="BG13" t="s">
        <v>438</v>
      </c>
    </row>
    <row r="14" spans="1:68" ht="46.5" x14ac:dyDescent="0.35">
      <c r="A14" s="3"/>
      <c r="B14" s="6"/>
      <c r="C14" s="288" t="s">
        <v>47</v>
      </c>
      <c r="D14" s="288">
        <v>6</v>
      </c>
      <c r="E14" s="8" t="s">
        <v>299</v>
      </c>
      <c r="F14" s="8"/>
      <c r="G14" s="8"/>
      <c r="H14" s="8"/>
      <c r="I14" s="8"/>
      <c r="J14" s="8"/>
      <c r="K14" s="8"/>
      <c r="L14" s="8"/>
      <c r="M14" s="8"/>
      <c r="N14" s="8"/>
      <c r="O14" s="8"/>
      <c r="P14" s="8"/>
      <c r="Q14" s="8"/>
      <c r="R14" s="8"/>
      <c r="S14" s="8"/>
      <c r="T14" s="8"/>
      <c r="U14" s="8"/>
      <c r="V14" s="8"/>
      <c r="W14" s="8"/>
      <c r="X14" s="8"/>
      <c r="Y14" s="8"/>
      <c r="Z14" s="8"/>
      <c r="AA14" s="8"/>
      <c r="AB14" s="8"/>
      <c r="AC14" s="8"/>
      <c r="AD14" s="8"/>
      <c r="AE14" s="289" t="s">
        <v>151</v>
      </c>
      <c r="AF14" s="289" t="s">
        <v>300</v>
      </c>
      <c r="AG14" s="8"/>
      <c r="AH14" s="8"/>
      <c r="AI14" s="8"/>
      <c r="AJ14" s="8"/>
      <c r="AK14" s="8"/>
      <c r="AL14" s="107"/>
      <c r="AM14" s="107"/>
      <c r="BE14" s="60"/>
      <c r="BG14" s="557" t="s">
        <v>308</v>
      </c>
      <c r="BH14" s="71" t="s">
        <v>184</v>
      </c>
      <c r="BI14" s="277" t="s">
        <v>886</v>
      </c>
      <c r="BJ14" s="283" t="s">
        <v>434</v>
      </c>
    </row>
    <row r="15" spans="1:68" ht="16" thickBot="1" x14ac:dyDescent="0.4">
      <c r="A15" s="7"/>
      <c r="B15" s="43"/>
      <c r="C15" s="45"/>
      <c r="D15" s="45"/>
      <c r="E15" s="165"/>
      <c r="F15" s="7"/>
      <c r="G15" s="7"/>
      <c r="H15" s="7"/>
      <c r="I15" s="7"/>
      <c r="J15" s="7"/>
      <c r="K15" s="7"/>
      <c r="L15" s="7"/>
      <c r="M15" s="7"/>
      <c r="N15" s="7"/>
      <c r="O15" s="7"/>
      <c r="P15" s="7"/>
      <c r="Q15" s="7"/>
      <c r="R15" s="7"/>
      <c r="S15" s="7"/>
      <c r="T15" s="7"/>
      <c r="U15" s="7"/>
      <c r="V15" s="7"/>
      <c r="W15" s="7"/>
      <c r="X15" s="7"/>
      <c r="Y15" s="7"/>
      <c r="Z15" s="7"/>
      <c r="AA15" s="7"/>
      <c r="AB15" s="7"/>
      <c r="AC15" s="7"/>
      <c r="AD15" s="7"/>
      <c r="AE15" s="185"/>
      <c r="AF15" s="185"/>
      <c r="AG15" s="7"/>
      <c r="AH15" s="7"/>
      <c r="AI15" s="7"/>
      <c r="AJ15" s="7"/>
      <c r="AK15" s="7"/>
      <c r="BE15" s="60"/>
      <c r="BG15" s="558"/>
      <c r="BH15" s="72">
        <v>9</v>
      </c>
      <c r="BI15" s="280">
        <v>5</v>
      </c>
      <c r="BJ15" s="284">
        <f>BI15/BH15</f>
        <v>0.55555555555555558</v>
      </c>
    </row>
    <row r="16" spans="1:68" x14ac:dyDescent="0.35">
      <c r="A16" s="181" t="s">
        <v>431</v>
      </c>
      <c r="B16" s="8" t="s">
        <v>432</v>
      </c>
      <c r="C16" s="8"/>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13"/>
      <c r="AG16" s="3"/>
      <c r="AH16" s="3"/>
      <c r="AI16" s="3"/>
      <c r="AJ16" s="3"/>
      <c r="AK16" s="3"/>
      <c r="AL16" s="3"/>
      <c r="AM16" s="3"/>
      <c r="AN16" s="3"/>
      <c r="AO16" s="3"/>
      <c r="AP16" s="3"/>
      <c r="AQ16" s="3"/>
      <c r="AR16" s="3"/>
      <c r="AS16" s="3"/>
      <c r="AT16" s="3"/>
      <c r="AU16" s="3"/>
      <c r="AV16" s="3"/>
      <c r="AW16" s="3"/>
      <c r="AX16" s="3"/>
      <c r="AY16" s="3"/>
      <c r="AZ16" s="3"/>
      <c r="BA16" s="3"/>
      <c r="BB16" s="3"/>
      <c r="BC16" s="3"/>
      <c r="BD16" s="3"/>
      <c r="BE16" s="60"/>
    </row>
    <row r="17" spans="1:68" x14ac:dyDescent="0.35">
      <c r="A17" s="3"/>
      <c r="B17" s="3" t="s">
        <v>31</v>
      </c>
      <c r="C17" s="4"/>
      <c r="D17" s="4"/>
      <c r="E17" s="4"/>
      <c r="F17" s="4" t="s">
        <v>274</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4"/>
      <c r="AP17" s="4"/>
      <c r="AQ17" s="4"/>
      <c r="AR17" s="4"/>
      <c r="AS17" s="4"/>
      <c r="AT17" s="4"/>
      <c r="AU17" s="4"/>
      <c r="AV17" s="31"/>
      <c r="AW17" s="31"/>
      <c r="AX17" s="31"/>
      <c r="AY17" s="41"/>
      <c r="AZ17" s="3"/>
      <c r="BA17" s="3"/>
      <c r="BB17" s="3"/>
      <c r="BC17" s="3"/>
      <c r="BD17" s="3"/>
      <c r="BE17" s="60"/>
    </row>
    <row r="18" spans="1:68" x14ac:dyDescent="0.35">
      <c r="A18" s="3"/>
      <c r="B18" s="6"/>
      <c r="C18" s="4" t="s">
        <v>227</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4"/>
      <c r="AP18" s="4"/>
      <c r="AQ18" s="4"/>
      <c r="AR18" s="4"/>
      <c r="AS18" s="4"/>
      <c r="AT18" s="9" t="s">
        <v>41</v>
      </c>
      <c r="AU18" s="4"/>
      <c r="AV18" s="3"/>
      <c r="AW18" s="3"/>
      <c r="AX18" s="31"/>
      <c r="AY18" s="3"/>
      <c r="AZ18" s="3"/>
      <c r="BA18" s="3"/>
      <c r="BB18" s="3"/>
      <c r="BC18" s="9" t="s">
        <v>37</v>
      </c>
      <c r="BD18" s="3"/>
      <c r="BE18" s="60"/>
    </row>
    <row r="19" spans="1:68" x14ac:dyDescent="0.35">
      <c r="A19" s="3"/>
      <c r="B19" s="6"/>
      <c r="C19" s="5" t="s">
        <v>47</v>
      </c>
      <c r="D19" s="8" t="s">
        <v>433</v>
      </c>
      <c r="E19" s="3"/>
      <c r="F19" s="3"/>
      <c r="G19" s="3"/>
      <c r="H19" s="3"/>
      <c r="I19" s="3"/>
      <c r="J19" s="3"/>
      <c r="K19" s="4" t="s">
        <v>48</v>
      </c>
      <c r="L19" s="4" t="s">
        <v>48</v>
      </c>
      <c r="M19" s="4" t="s">
        <v>48</v>
      </c>
      <c r="N19" s="4" t="s">
        <v>48</v>
      </c>
      <c r="O19" s="4" t="s">
        <v>48</v>
      </c>
      <c r="P19" s="4" t="s">
        <v>48</v>
      </c>
      <c r="Q19" s="4" t="s">
        <v>48</v>
      </c>
      <c r="R19" s="4" t="s">
        <v>48</v>
      </c>
      <c r="S19" s="4" t="s">
        <v>48</v>
      </c>
      <c r="T19" s="4" t="s">
        <v>48</v>
      </c>
      <c r="U19" s="4" t="s">
        <v>48</v>
      </c>
      <c r="V19" s="4" t="s">
        <v>48</v>
      </c>
      <c r="W19" s="4" t="s">
        <v>48</v>
      </c>
      <c r="X19" s="4" t="s">
        <v>48</v>
      </c>
      <c r="Y19" s="4" t="s">
        <v>48</v>
      </c>
      <c r="Z19" s="4" t="s">
        <v>48</v>
      </c>
      <c r="AA19" s="4" t="s">
        <v>48</v>
      </c>
      <c r="AB19" s="4" t="s">
        <v>48</v>
      </c>
      <c r="AC19" s="4" t="s">
        <v>48</v>
      </c>
      <c r="AD19" s="4" t="s">
        <v>48</v>
      </c>
      <c r="AE19" s="4" t="s">
        <v>48</v>
      </c>
      <c r="AF19" s="4" t="s">
        <v>48</v>
      </c>
      <c r="AG19" s="4" t="s">
        <v>48</v>
      </c>
      <c r="AH19" s="4" t="s">
        <v>48</v>
      </c>
      <c r="AI19" s="4" t="s">
        <v>48</v>
      </c>
      <c r="AJ19" s="4" t="s">
        <v>48</v>
      </c>
      <c r="AK19" s="4" t="s">
        <v>48</v>
      </c>
      <c r="AL19" s="4" t="s">
        <v>48</v>
      </c>
      <c r="AM19" s="4" t="s">
        <v>48</v>
      </c>
      <c r="AN19" s="4" t="s">
        <v>48</v>
      </c>
      <c r="AO19" s="18"/>
      <c r="AP19" s="18"/>
      <c r="AQ19" s="98">
        <v>5</v>
      </c>
      <c r="AR19" s="97" t="s">
        <v>48</v>
      </c>
      <c r="AS19" s="98">
        <v>0</v>
      </c>
      <c r="AT19" s="98">
        <v>0</v>
      </c>
      <c r="AZ19" s="46" t="s">
        <v>92</v>
      </c>
      <c r="BA19" s="46" t="s">
        <v>93</v>
      </c>
      <c r="BB19" s="3"/>
      <c r="BC19" s="3"/>
      <c r="BD19" s="4"/>
      <c r="BE19" s="60"/>
    </row>
    <row r="20" spans="1:68" x14ac:dyDescent="0.35">
      <c r="A20" s="3"/>
      <c r="B20" s="6"/>
      <c r="C20" s="5"/>
      <c r="D20" s="8"/>
      <c r="E20" s="3"/>
      <c r="F20" s="3"/>
      <c r="G20" s="3"/>
      <c r="H20" s="3"/>
      <c r="I20" s="3"/>
      <c r="J20" s="3"/>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271"/>
      <c r="AR20" s="272"/>
      <c r="AS20" s="271"/>
      <c r="AT20" s="271"/>
      <c r="AZ20" s="13"/>
      <c r="BA20" s="13"/>
      <c r="BB20" s="3"/>
      <c r="BC20" s="3"/>
      <c r="BD20" s="4"/>
      <c r="BE20" s="60"/>
      <c r="BG20" s="528" t="s">
        <v>193</v>
      </c>
      <c r="BH20" s="528"/>
      <c r="BI20" s="528"/>
      <c r="BJ20" s="528"/>
    </row>
    <row r="21" spans="1:68" x14ac:dyDescent="0.35">
      <c r="A21" s="123"/>
      <c r="B21" s="124"/>
      <c r="C21" s="125"/>
      <c r="D21" s="273"/>
      <c r="E21" s="123"/>
      <c r="F21" s="123"/>
      <c r="G21" s="123"/>
      <c r="H21" s="123"/>
      <c r="I21" s="123"/>
      <c r="J21" s="123"/>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274"/>
      <c r="AR21" s="275"/>
      <c r="AS21" s="274"/>
      <c r="AT21" s="274"/>
      <c r="AU21" s="99"/>
      <c r="AV21" s="99"/>
      <c r="AW21" s="99"/>
      <c r="AX21" s="99"/>
      <c r="AY21" s="99"/>
      <c r="AZ21" s="276"/>
      <c r="BA21" s="276"/>
      <c r="BB21" s="123"/>
      <c r="BC21" s="123"/>
      <c r="BD21" s="126"/>
      <c r="BE21" s="152"/>
      <c r="BG21" s="285" t="s">
        <v>435</v>
      </c>
    </row>
    <row r="22" spans="1:68" x14ac:dyDescent="0.35">
      <c r="BE22" s="60"/>
      <c r="BG22" s="286" t="s">
        <v>436</v>
      </c>
    </row>
    <row r="23" spans="1:68" x14ac:dyDescent="0.35">
      <c r="A23" s="39" t="s">
        <v>110</v>
      </c>
      <c r="B23" s="7" t="s">
        <v>111</v>
      </c>
      <c r="C23" s="13"/>
      <c r="D23" s="13"/>
      <c r="E23" s="13"/>
      <c r="F23" s="45"/>
      <c r="G23" s="45"/>
      <c r="H23" s="45"/>
      <c r="I23" s="45"/>
      <c r="J23" s="45"/>
      <c r="K23" s="13"/>
      <c r="L23" s="13"/>
      <c r="M23" s="13"/>
      <c r="N23" s="13"/>
      <c r="O23" s="13"/>
      <c r="P23" s="45"/>
      <c r="Q23" s="45"/>
      <c r="R23" s="45"/>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60"/>
      <c r="BG23" s="287" t="s">
        <v>437</v>
      </c>
    </row>
    <row r="24" spans="1:68" ht="16" thickBot="1" x14ac:dyDescent="0.4">
      <c r="A24" s="10"/>
      <c r="B24" s="7" t="s">
        <v>31</v>
      </c>
      <c r="C24" s="13"/>
      <c r="D24" s="13"/>
      <c r="E24" s="13"/>
      <c r="F24" s="13" t="s">
        <v>32</v>
      </c>
      <c r="G24" s="45"/>
      <c r="H24" s="45"/>
      <c r="I24" s="45"/>
      <c r="J24" s="45"/>
      <c r="K24" s="13"/>
      <c r="L24" s="13"/>
      <c r="M24" s="13"/>
      <c r="N24" s="13"/>
      <c r="O24" s="13"/>
      <c r="P24" s="45"/>
      <c r="Q24" s="45"/>
      <c r="R24" s="45"/>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60"/>
      <c r="BG24" t="s">
        <v>439</v>
      </c>
    </row>
    <row r="25" spans="1:68" ht="29" x14ac:dyDescent="0.35">
      <c r="A25" s="43"/>
      <c r="B25" s="44"/>
      <c r="C25" s="4" t="s">
        <v>74</v>
      </c>
      <c r="D25" s="13"/>
      <c r="E25" s="13"/>
      <c r="F25" s="45"/>
      <c r="G25" s="45"/>
      <c r="H25" s="45"/>
      <c r="I25" s="45"/>
      <c r="J25" s="45"/>
      <c r="K25" s="13"/>
      <c r="L25" s="13"/>
      <c r="M25" s="13"/>
      <c r="N25" s="13"/>
      <c r="O25" s="13"/>
      <c r="P25" s="45"/>
      <c r="Q25" s="45"/>
      <c r="R25" s="45"/>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79"/>
      <c r="AX25" s="179"/>
      <c r="AY25" s="179"/>
      <c r="AZ25" s="180"/>
      <c r="BA25" s="13"/>
      <c r="BB25" s="13"/>
      <c r="BC25" s="13"/>
      <c r="BD25" s="13"/>
      <c r="BE25" s="60"/>
      <c r="BG25" s="132" t="s">
        <v>2</v>
      </c>
      <c r="BH25" s="131" t="s">
        <v>423</v>
      </c>
      <c r="BI25" s="131" t="s">
        <v>294</v>
      </c>
      <c r="BJ25" s="131" t="s">
        <v>424</v>
      </c>
      <c r="BK25" s="131" t="s">
        <v>425</v>
      </c>
      <c r="BL25" s="131" t="s">
        <v>428</v>
      </c>
      <c r="BM25" s="131" t="s">
        <v>426</v>
      </c>
      <c r="BN25" s="131" t="s">
        <v>427</v>
      </c>
      <c r="BO25" s="131" t="s">
        <v>301</v>
      </c>
      <c r="BP25" s="115" t="s">
        <v>3</v>
      </c>
    </row>
    <row r="26" spans="1:68" x14ac:dyDescent="0.35">
      <c r="A26" s="43"/>
      <c r="B26" s="44"/>
      <c r="C26" s="13"/>
      <c r="D26" s="13"/>
      <c r="E26" s="13"/>
      <c r="F26" s="45"/>
      <c r="G26" s="45"/>
      <c r="H26" s="45"/>
      <c r="I26" s="45"/>
      <c r="J26" s="45"/>
      <c r="K26" s="13"/>
      <c r="L26" s="13"/>
      <c r="M26" s="13"/>
      <c r="N26" s="13"/>
      <c r="O26" s="13"/>
      <c r="P26" s="45"/>
      <c r="Q26" s="45"/>
      <c r="R26" s="45"/>
      <c r="S26" s="13"/>
      <c r="T26" s="13"/>
      <c r="U26" s="13"/>
      <c r="V26" s="13"/>
      <c r="W26" s="13"/>
      <c r="X26" s="13"/>
      <c r="Y26" s="13"/>
      <c r="Z26" s="13"/>
      <c r="AA26" s="13"/>
      <c r="AB26" s="13"/>
      <c r="AC26" s="13"/>
      <c r="AD26" s="13"/>
      <c r="AE26" s="13"/>
      <c r="AF26" s="13"/>
      <c r="AG26" s="13"/>
      <c r="AH26" s="13"/>
      <c r="AI26" s="13"/>
      <c r="AJ26" s="13"/>
      <c r="AK26" s="13"/>
      <c r="AL26" s="13"/>
      <c r="AM26" s="13"/>
      <c r="AN26" s="13"/>
      <c r="AO26" s="13"/>
      <c r="AP26" s="42" t="s">
        <v>103</v>
      </c>
      <c r="AQ26" s="4"/>
      <c r="AR26" s="4"/>
      <c r="AS26" s="4"/>
      <c r="AT26" s="4"/>
      <c r="AU26" s="4"/>
      <c r="AV26" s="4"/>
      <c r="AW26" s="179"/>
      <c r="AX26" s="179"/>
      <c r="AY26" s="42" t="s">
        <v>37</v>
      </c>
      <c r="AZ26" s="180"/>
      <c r="BA26" s="13"/>
      <c r="BB26" s="13"/>
      <c r="BC26" s="13"/>
      <c r="BD26" s="13"/>
      <c r="BE26" s="60"/>
      <c r="BG26" s="290">
        <v>1</v>
      </c>
      <c r="BH26" s="193" t="s">
        <v>150</v>
      </c>
      <c r="BI26" s="193" t="s">
        <v>21</v>
      </c>
      <c r="BJ26" s="193" t="s">
        <v>21</v>
      </c>
      <c r="BK26" s="193" t="s">
        <v>150</v>
      </c>
      <c r="BL26" s="193" t="s">
        <v>150</v>
      </c>
      <c r="BM26" s="114">
        <v>9</v>
      </c>
      <c r="BN26" s="193">
        <v>5</v>
      </c>
      <c r="BO26" s="282">
        <f>BN26/BM26</f>
        <v>0.55555555555555558</v>
      </c>
      <c r="BP26" s="82" t="s">
        <v>8</v>
      </c>
    </row>
    <row r="27" spans="1:68" x14ac:dyDescent="0.35">
      <c r="A27" s="43"/>
      <c r="B27" s="44"/>
      <c r="C27" s="45" t="s">
        <v>47</v>
      </c>
      <c r="D27" s="13" t="s">
        <v>112</v>
      </c>
      <c r="E27" s="13" t="s">
        <v>113</v>
      </c>
      <c r="F27" s="13"/>
      <c r="G27" s="13"/>
      <c r="H27" s="45"/>
      <c r="I27" s="45"/>
      <c r="J27" s="45"/>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t="s">
        <v>48</v>
      </c>
      <c r="AM27" s="13" t="s">
        <v>48</v>
      </c>
      <c r="AN27" s="13" t="s">
        <v>48</v>
      </c>
      <c r="AO27" s="13"/>
      <c r="AP27" s="46"/>
      <c r="AQ27" s="46"/>
      <c r="AR27" s="46"/>
      <c r="AS27" s="47" t="s">
        <v>48</v>
      </c>
      <c r="AT27" s="46"/>
      <c r="AU27" s="46"/>
      <c r="AZ27" s="46"/>
      <c r="BA27" s="46"/>
      <c r="BE27" s="60"/>
      <c r="BG27" s="290">
        <v>2</v>
      </c>
      <c r="BH27" s="193" t="s">
        <v>150</v>
      </c>
      <c r="BI27" s="193" t="s">
        <v>150</v>
      </c>
      <c r="BJ27" s="193" t="s">
        <v>150</v>
      </c>
      <c r="BK27" s="193" t="s">
        <v>150</v>
      </c>
      <c r="BL27" s="193" t="s">
        <v>150</v>
      </c>
      <c r="BM27" s="114">
        <v>15</v>
      </c>
      <c r="BN27" s="193">
        <v>0</v>
      </c>
      <c r="BO27" s="282">
        <f t="shared" ref="BO27:BO35" si="0">BN27/BM27</f>
        <v>0</v>
      </c>
      <c r="BP27" s="79" t="s">
        <v>4</v>
      </c>
    </row>
    <row r="28" spans="1:68" x14ac:dyDescent="0.35">
      <c r="A28" s="43"/>
      <c r="B28" s="44"/>
      <c r="C28" s="45" t="s">
        <v>47</v>
      </c>
      <c r="D28" s="13" t="s">
        <v>114</v>
      </c>
      <c r="E28" s="13" t="s">
        <v>115</v>
      </c>
      <c r="F28" s="13"/>
      <c r="G28" s="13"/>
      <c r="H28" s="45"/>
      <c r="I28" s="45"/>
      <c r="J28" s="45"/>
      <c r="K28" s="13"/>
      <c r="L28" s="13"/>
      <c r="M28" s="13"/>
      <c r="N28" s="13"/>
      <c r="O28" s="13"/>
      <c r="P28" s="45"/>
      <c r="Q28" s="45"/>
      <c r="R28" s="45"/>
      <c r="S28" s="13"/>
      <c r="T28" s="13"/>
      <c r="U28" s="13"/>
      <c r="V28" s="13"/>
      <c r="W28" s="13"/>
      <c r="X28" s="13"/>
      <c r="Y28" s="13"/>
      <c r="Z28" s="13"/>
      <c r="AA28" s="13"/>
      <c r="AB28" s="13"/>
      <c r="AC28" s="13"/>
      <c r="AD28" s="13"/>
      <c r="AE28" s="13"/>
      <c r="AF28" s="13"/>
      <c r="AG28" s="13"/>
      <c r="AH28" s="13"/>
      <c r="AI28" s="13"/>
      <c r="AJ28" s="13"/>
      <c r="AK28" s="13" t="s">
        <v>48</v>
      </c>
      <c r="AL28" s="13" t="s">
        <v>48</v>
      </c>
      <c r="AM28" s="13" t="s">
        <v>48</v>
      </c>
      <c r="AN28" s="13" t="s">
        <v>48</v>
      </c>
      <c r="AO28" s="13"/>
      <c r="AP28" s="46"/>
      <c r="AQ28" s="46"/>
      <c r="AR28" s="46"/>
      <c r="AS28" s="47" t="s">
        <v>48</v>
      </c>
      <c r="AT28" s="46"/>
      <c r="AU28" s="46"/>
      <c r="AZ28" s="46"/>
      <c r="BA28" s="46"/>
      <c r="BE28" s="60"/>
      <c r="BG28" s="290">
        <v>3</v>
      </c>
      <c r="BH28" s="193" t="s">
        <v>21</v>
      </c>
      <c r="BI28" s="193" t="s">
        <v>21</v>
      </c>
      <c r="BJ28" s="193" t="s">
        <v>150</v>
      </c>
      <c r="BK28" s="193" t="s">
        <v>150</v>
      </c>
      <c r="BL28" s="193" t="s">
        <v>150</v>
      </c>
      <c r="BM28" s="114">
        <v>20</v>
      </c>
      <c r="BN28" s="193">
        <v>1.9</v>
      </c>
      <c r="BO28" s="282">
        <f t="shared" si="0"/>
        <v>9.5000000000000001E-2</v>
      </c>
      <c r="BP28" s="79" t="s">
        <v>4</v>
      </c>
    </row>
    <row r="29" spans="1:68" x14ac:dyDescent="0.35">
      <c r="A29" s="43"/>
      <c r="B29" s="44"/>
      <c r="C29" s="45" t="s">
        <v>47</v>
      </c>
      <c r="D29" s="13">
        <v>2</v>
      </c>
      <c r="E29" s="13" t="s">
        <v>116</v>
      </c>
      <c r="F29" s="13"/>
      <c r="G29" s="13"/>
      <c r="H29" s="45"/>
      <c r="I29" s="45"/>
      <c r="J29" s="45"/>
      <c r="K29" s="13"/>
      <c r="L29" s="13" t="s">
        <v>48</v>
      </c>
      <c r="M29" s="13" t="s">
        <v>48</v>
      </c>
      <c r="N29" s="13" t="s">
        <v>48</v>
      </c>
      <c r="O29" s="13" t="s">
        <v>48</v>
      </c>
      <c r="P29" s="13" t="s">
        <v>48</v>
      </c>
      <c r="Q29" s="13" t="s">
        <v>48</v>
      </c>
      <c r="R29" s="13" t="s">
        <v>48</v>
      </c>
      <c r="S29" s="13" t="s">
        <v>48</v>
      </c>
      <c r="T29" s="13" t="s">
        <v>48</v>
      </c>
      <c r="U29" s="13" t="s">
        <v>48</v>
      </c>
      <c r="V29" s="13" t="s">
        <v>48</v>
      </c>
      <c r="W29" s="13" t="s">
        <v>48</v>
      </c>
      <c r="X29" s="13" t="s">
        <v>48</v>
      </c>
      <c r="Y29" s="13" t="s">
        <v>48</v>
      </c>
      <c r="Z29" s="13" t="s">
        <v>48</v>
      </c>
      <c r="AA29" s="13" t="s">
        <v>48</v>
      </c>
      <c r="AB29" s="13" t="s">
        <v>48</v>
      </c>
      <c r="AC29" s="13" t="s">
        <v>48</v>
      </c>
      <c r="AD29" s="13" t="s">
        <v>48</v>
      </c>
      <c r="AE29" s="13" t="s">
        <v>48</v>
      </c>
      <c r="AF29" s="13" t="s">
        <v>48</v>
      </c>
      <c r="AG29" s="13" t="s">
        <v>48</v>
      </c>
      <c r="AH29" s="13" t="s">
        <v>48</v>
      </c>
      <c r="AI29" s="13" t="s">
        <v>48</v>
      </c>
      <c r="AJ29" s="13" t="s">
        <v>48</v>
      </c>
      <c r="AK29" s="13" t="s">
        <v>48</v>
      </c>
      <c r="AL29" s="13" t="s">
        <v>48</v>
      </c>
      <c r="AM29" s="13" t="s">
        <v>48</v>
      </c>
      <c r="AN29" s="13" t="s">
        <v>48</v>
      </c>
      <c r="AO29" s="13"/>
      <c r="AP29" s="46"/>
      <c r="AQ29" s="46"/>
      <c r="AR29" s="46"/>
      <c r="AS29" s="47" t="s">
        <v>48</v>
      </c>
      <c r="AT29" s="46"/>
      <c r="AU29" s="46"/>
      <c r="AZ29" s="46"/>
      <c r="BA29" s="46"/>
      <c r="BE29" s="60"/>
      <c r="BG29" s="290">
        <v>4</v>
      </c>
      <c r="BH29" s="193" t="s">
        <v>150</v>
      </c>
      <c r="BI29" s="193" t="s">
        <v>21</v>
      </c>
      <c r="BJ29" s="193" t="s">
        <v>21</v>
      </c>
      <c r="BK29" s="193" t="s">
        <v>150</v>
      </c>
      <c r="BL29" s="193" t="s">
        <v>150</v>
      </c>
      <c r="BM29" s="114">
        <v>14</v>
      </c>
      <c r="BN29" s="193">
        <v>3.5</v>
      </c>
      <c r="BO29" s="282">
        <f t="shared" si="0"/>
        <v>0.25</v>
      </c>
      <c r="BP29" s="80" t="s">
        <v>890</v>
      </c>
    </row>
    <row r="30" spans="1:68" x14ac:dyDescent="0.35">
      <c r="A30" s="43"/>
      <c r="B30" s="44"/>
      <c r="C30" s="45" t="s">
        <v>47</v>
      </c>
      <c r="D30" s="13">
        <v>3</v>
      </c>
      <c r="E30" s="13" t="s">
        <v>117</v>
      </c>
      <c r="F30" s="13"/>
      <c r="G30" s="13"/>
      <c r="H30" s="45"/>
      <c r="I30" s="45"/>
      <c r="J30" s="45"/>
      <c r="K30" s="13"/>
      <c r="L30" s="13"/>
      <c r="M30" s="13"/>
      <c r="N30" s="13"/>
      <c r="O30" s="13"/>
      <c r="P30" s="13"/>
      <c r="Q30" s="13"/>
      <c r="R30" s="13" t="s">
        <v>48</v>
      </c>
      <c r="S30" s="13" t="s">
        <v>48</v>
      </c>
      <c r="T30" s="13" t="s">
        <v>48</v>
      </c>
      <c r="U30" s="13" t="s">
        <v>48</v>
      </c>
      <c r="V30" s="13" t="s">
        <v>48</v>
      </c>
      <c r="W30" s="13" t="s">
        <v>48</v>
      </c>
      <c r="X30" s="13" t="s">
        <v>48</v>
      </c>
      <c r="Y30" s="13" t="s">
        <v>48</v>
      </c>
      <c r="Z30" s="13" t="s">
        <v>48</v>
      </c>
      <c r="AA30" s="13" t="s">
        <v>48</v>
      </c>
      <c r="AB30" s="13" t="s">
        <v>48</v>
      </c>
      <c r="AC30" s="13" t="s">
        <v>48</v>
      </c>
      <c r="AD30" s="13" t="s">
        <v>48</v>
      </c>
      <c r="AE30" s="13" t="s">
        <v>48</v>
      </c>
      <c r="AF30" s="13" t="s">
        <v>48</v>
      </c>
      <c r="AG30" s="13" t="s">
        <v>48</v>
      </c>
      <c r="AH30" s="13" t="s">
        <v>48</v>
      </c>
      <c r="AI30" s="13" t="s">
        <v>48</v>
      </c>
      <c r="AJ30" s="13" t="s">
        <v>48</v>
      </c>
      <c r="AK30" s="13" t="s">
        <v>48</v>
      </c>
      <c r="AL30" s="13" t="s">
        <v>48</v>
      </c>
      <c r="AM30" s="13" t="s">
        <v>48</v>
      </c>
      <c r="AN30" s="13" t="s">
        <v>48</v>
      </c>
      <c r="AO30" s="13"/>
      <c r="AP30" s="46"/>
      <c r="AQ30" s="46"/>
      <c r="AR30" s="98">
        <v>3</v>
      </c>
      <c r="AS30" s="97" t="s">
        <v>48</v>
      </c>
      <c r="AT30" s="98">
        <v>0</v>
      </c>
      <c r="AU30" s="98">
        <v>0</v>
      </c>
      <c r="AZ30" s="46" t="s">
        <v>92</v>
      </c>
      <c r="BA30" s="46" t="s">
        <v>93</v>
      </c>
      <c r="BE30" s="60"/>
      <c r="BG30" s="290">
        <v>5</v>
      </c>
      <c r="BH30" s="193" t="s">
        <v>21</v>
      </c>
      <c r="BI30" s="193" t="s">
        <v>21</v>
      </c>
      <c r="BJ30" s="193" t="s">
        <v>150</v>
      </c>
      <c r="BK30" s="193" t="s">
        <v>150</v>
      </c>
      <c r="BL30" s="193" t="s">
        <v>21</v>
      </c>
      <c r="BM30" s="114">
        <v>2</v>
      </c>
      <c r="BN30" s="193">
        <v>0.1</v>
      </c>
      <c r="BO30" s="282">
        <f t="shared" si="0"/>
        <v>0.05</v>
      </c>
      <c r="BP30" s="79" t="s">
        <v>4</v>
      </c>
    </row>
    <row r="31" spans="1:68" x14ac:dyDescent="0.35">
      <c r="A31" s="43"/>
      <c r="B31" s="44"/>
      <c r="C31" s="45" t="s">
        <v>47</v>
      </c>
      <c r="D31" s="13">
        <v>4</v>
      </c>
      <c r="E31" s="13" t="s">
        <v>118</v>
      </c>
      <c r="F31" s="13"/>
      <c r="G31" s="13"/>
      <c r="H31" s="45"/>
      <c r="I31" s="45"/>
      <c r="J31" s="45"/>
      <c r="K31" s="13"/>
      <c r="L31" s="13"/>
      <c r="M31" s="13"/>
      <c r="N31" s="13"/>
      <c r="O31" s="13"/>
      <c r="P31" s="13"/>
      <c r="Q31" s="13" t="s">
        <v>48</v>
      </c>
      <c r="R31" s="13" t="s">
        <v>48</v>
      </c>
      <c r="S31" s="13" t="s">
        <v>48</v>
      </c>
      <c r="T31" s="13" t="s">
        <v>48</v>
      </c>
      <c r="U31" s="13" t="s">
        <v>48</v>
      </c>
      <c r="V31" s="13" t="s">
        <v>48</v>
      </c>
      <c r="W31" s="13" t="s">
        <v>48</v>
      </c>
      <c r="X31" s="13" t="s">
        <v>48</v>
      </c>
      <c r="Y31" s="13" t="s">
        <v>48</v>
      </c>
      <c r="Z31" s="13" t="s">
        <v>48</v>
      </c>
      <c r="AA31" s="13" t="s">
        <v>48</v>
      </c>
      <c r="AB31" s="13" t="s">
        <v>48</v>
      </c>
      <c r="AC31" s="13" t="s">
        <v>48</v>
      </c>
      <c r="AD31" s="13" t="s">
        <v>48</v>
      </c>
      <c r="AE31" s="13" t="s">
        <v>48</v>
      </c>
      <c r="AF31" s="13" t="s">
        <v>48</v>
      </c>
      <c r="AG31" s="13" t="s">
        <v>48</v>
      </c>
      <c r="AH31" s="13" t="s">
        <v>48</v>
      </c>
      <c r="AI31" s="13" t="s">
        <v>48</v>
      </c>
      <c r="AJ31" s="13" t="s">
        <v>48</v>
      </c>
      <c r="AK31" s="13" t="s">
        <v>48</v>
      </c>
      <c r="AL31" s="13" t="s">
        <v>48</v>
      </c>
      <c r="AM31" s="13" t="s">
        <v>48</v>
      </c>
      <c r="AN31" s="13" t="s">
        <v>48</v>
      </c>
      <c r="AO31" s="13"/>
      <c r="AP31" s="46"/>
      <c r="AQ31" s="46"/>
      <c r="AR31" s="46"/>
      <c r="AS31" s="47" t="s">
        <v>48</v>
      </c>
      <c r="AT31" s="46"/>
      <c r="AU31" s="46"/>
      <c r="AZ31" s="46"/>
      <c r="BA31" s="46"/>
      <c r="BE31" s="60"/>
      <c r="BG31" s="290">
        <v>6</v>
      </c>
      <c r="BH31" s="193" t="s">
        <v>21</v>
      </c>
      <c r="BI31" s="193" t="s">
        <v>150</v>
      </c>
      <c r="BJ31" s="193" t="s">
        <v>21</v>
      </c>
      <c r="BK31" s="193" t="s">
        <v>150</v>
      </c>
      <c r="BL31" s="193" t="s">
        <v>150</v>
      </c>
      <c r="BM31" s="114">
        <v>17</v>
      </c>
      <c r="BN31" s="193">
        <v>0.5</v>
      </c>
      <c r="BO31" s="282">
        <f t="shared" si="0"/>
        <v>2.9411764705882353E-2</v>
      </c>
      <c r="BP31" s="79" t="s">
        <v>4</v>
      </c>
    </row>
    <row r="32" spans="1:68" x14ac:dyDescent="0.35">
      <c r="A32" s="43"/>
      <c r="B32" s="44"/>
      <c r="C32" s="45" t="s">
        <v>47</v>
      </c>
      <c r="D32" s="13" t="s">
        <v>119</v>
      </c>
      <c r="E32" s="13" t="s">
        <v>120</v>
      </c>
      <c r="F32" s="13"/>
      <c r="G32" s="13"/>
      <c r="H32" s="45"/>
      <c r="I32" s="45"/>
      <c r="J32" s="45"/>
      <c r="K32" s="13"/>
      <c r="L32" s="13"/>
      <c r="M32" s="13"/>
      <c r="N32" s="13"/>
      <c r="O32" s="13"/>
      <c r="P32" s="45"/>
      <c r="Q32" s="45"/>
      <c r="R32" s="45"/>
      <c r="S32" s="13"/>
      <c r="T32" s="13"/>
      <c r="U32" s="13"/>
      <c r="V32" s="13"/>
      <c r="W32" s="13"/>
      <c r="X32" s="13"/>
      <c r="Y32" s="13"/>
      <c r="Z32" s="13"/>
      <c r="AA32" s="13"/>
      <c r="AB32" s="13"/>
      <c r="AC32" s="13"/>
      <c r="AD32" s="13"/>
      <c r="AE32" s="13"/>
      <c r="AF32" s="13"/>
      <c r="AG32" s="13"/>
      <c r="AH32" s="13"/>
      <c r="AI32" s="13"/>
      <c r="AJ32" s="13"/>
      <c r="AK32" s="13"/>
      <c r="AL32" s="13" t="s">
        <v>48</v>
      </c>
      <c r="AM32" s="13" t="s">
        <v>48</v>
      </c>
      <c r="AN32" s="13" t="s">
        <v>48</v>
      </c>
      <c r="AO32" s="13"/>
      <c r="AP32" s="46"/>
      <c r="AQ32" s="46"/>
      <c r="AR32" s="98">
        <v>6</v>
      </c>
      <c r="AS32" s="97" t="s">
        <v>48</v>
      </c>
      <c r="AT32" s="98">
        <v>0</v>
      </c>
      <c r="AU32" s="98">
        <v>0</v>
      </c>
      <c r="AZ32" s="46" t="s">
        <v>92</v>
      </c>
      <c r="BA32" s="46" t="s">
        <v>93</v>
      </c>
      <c r="BE32" s="60"/>
      <c r="BG32" s="290">
        <v>7</v>
      </c>
      <c r="BH32" s="193" t="s">
        <v>150</v>
      </c>
      <c r="BI32" s="193" t="s">
        <v>150</v>
      </c>
      <c r="BJ32" s="193" t="s">
        <v>21</v>
      </c>
      <c r="BK32" s="193" t="s">
        <v>21</v>
      </c>
      <c r="BL32" s="193" t="s">
        <v>150</v>
      </c>
      <c r="BM32" s="114">
        <v>3</v>
      </c>
      <c r="BN32" s="50">
        <v>3</v>
      </c>
      <c r="BO32" s="282">
        <f t="shared" si="0"/>
        <v>1</v>
      </c>
      <c r="BP32" s="82" t="s">
        <v>8</v>
      </c>
    </row>
    <row r="33" spans="1:68" x14ac:dyDescent="0.35">
      <c r="A33" s="43"/>
      <c r="B33" s="44"/>
      <c r="C33" s="45" t="s">
        <v>47</v>
      </c>
      <c r="D33" s="13" t="s">
        <v>121</v>
      </c>
      <c r="E33" s="13" t="s">
        <v>122</v>
      </c>
      <c r="F33" s="13"/>
      <c r="G33" s="13"/>
      <c r="H33" s="45"/>
      <c r="I33" s="45"/>
      <c r="J33" s="45"/>
      <c r="K33" s="13"/>
      <c r="L33" s="13"/>
      <c r="M33" s="13"/>
      <c r="N33" s="13"/>
      <c r="O33" s="13"/>
      <c r="P33" s="45"/>
      <c r="Q33" s="45"/>
      <c r="R33" s="45"/>
      <c r="S33" s="13"/>
      <c r="T33" s="13"/>
      <c r="U33" s="13"/>
      <c r="V33" s="13"/>
      <c r="W33" s="13"/>
      <c r="X33" s="13"/>
      <c r="Y33" s="13"/>
      <c r="Z33" s="13"/>
      <c r="AA33" s="13"/>
      <c r="AB33" s="13"/>
      <c r="AC33" s="13"/>
      <c r="AD33" s="13"/>
      <c r="AE33" s="13"/>
      <c r="AF33" s="13"/>
      <c r="AG33" s="13"/>
      <c r="AH33" s="13"/>
      <c r="AI33" s="13"/>
      <c r="AJ33" s="13"/>
      <c r="AK33" s="13"/>
      <c r="AL33" s="13" t="s">
        <v>48</v>
      </c>
      <c r="AM33" s="13" t="s">
        <v>48</v>
      </c>
      <c r="AN33" s="13" t="s">
        <v>48</v>
      </c>
      <c r="AO33" s="13"/>
      <c r="AP33" s="46"/>
      <c r="AQ33" s="46"/>
      <c r="AR33" s="46"/>
      <c r="AS33" s="47" t="s">
        <v>48</v>
      </c>
      <c r="AT33" s="46"/>
      <c r="AU33" s="46"/>
      <c r="AZ33" s="46"/>
      <c r="BA33" s="46"/>
      <c r="BE33" s="60"/>
      <c r="BG33" s="290">
        <v>8</v>
      </c>
      <c r="BH33" s="193" t="s">
        <v>150</v>
      </c>
      <c r="BI33" s="193" t="s">
        <v>150</v>
      </c>
      <c r="BJ33" s="193" t="s">
        <v>21</v>
      </c>
      <c r="BK33" s="193" t="s">
        <v>150</v>
      </c>
      <c r="BL33" s="193" t="s">
        <v>150</v>
      </c>
      <c r="BM33" s="114">
        <v>23</v>
      </c>
      <c r="BN33" s="50">
        <v>3</v>
      </c>
      <c r="BO33" s="282">
        <f t="shared" si="0"/>
        <v>0.13043478260869565</v>
      </c>
      <c r="BP33" s="80" t="s">
        <v>890</v>
      </c>
    </row>
    <row r="34" spans="1:68" x14ac:dyDescent="0.35">
      <c r="A34" s="43"/>
      <c r="B34" s="44"/>
      <c r="C34" s="45" t="s">
        <v>47</v>
      </c>
      <c r="D34" s="13">
        <v>6</v>
      </c>
      <c r="E34" s="13" t="s">
        <v>123</v>
      </c>
      <c r="F34" s="13"/>
      <c r="G34" s="13"/>
      <c r="H34" s="45"/>
      <c r="I34" s="45"/>
      <c r="J34" s="45"/>
      <c r="K34" s="13"/>
      <c r="L34" s="13"/>
      <c r="M34" s="13"/>
      <c r="N34" s="13"/>
      <c r="O34" s="13"/>
      <c r="P34" s="45"/>
      <c r="Q34" s="45"/>
      <c r="R34" s="13" t="s">
        <v>48</v>
      </c>
      <c r="S34" s="13" t="s">
        <v>48</v>
      </c>
      <c r="T34" s="13" t="s">
        <v>48</v>
      </c>
      <c r="U34" s="13" t="s">
        <v>48</v>
      </c>
      <c r="V34" s="13" t="s">
        <v>48</v>
      </c>
      <c r="W34" s="13" t="s">
        <v>48</v>
      </c>
      <c r="X34" s="13" t="s">
        <v>48</v>
      </c>
      <c r="Y34" s="13" t="s">
        <v>48</v>
      </c>
      <c r="Z34" s="13" t="s">
        <v>48</v>
      </c>
      <c r="AA34" s="13" t="s">
        <v>48</v>
      </c>
      <c r="AB34" s="13" t="s">
        <v>48</v>
      </c>
      <c r="AC34" s="13" t="s">
        <v>48</v>
      </c>
      <c r="AD34" s="13" t="s">
        <v>48</v>
      </c>
      <c r="AE34" s="13" t="s">
        <v>48</v>
      </c>
      <c r="AF34" s="13" t="s">
        <v>48</v>
      </c>
      <c r="AG34" s="13" t="s">
        <v>48</v>
      </c>
      <c r="AH34" s="13" t="s">
        <v>48</v>
      </c>
      <c r="AI34" s="13" t="s">
        <v>48</v>
      </c>
      <c r="AJ34" s="13" t="s">
        <v>48</v>
      </c>
      <c r="AK34" s="13" t="s">
        <v>48</v>
      </c>
      <c r="AL34" s="13" t="s">
        <v>48</v>
      </c>
      <c r="AM34" s="13" t="s">
        <v>48</v>
      </c>
      <c r="AN34" s="13" t="s">
        <v>48</v>
      </c>
      <c r="AO34" s="13"/>
      <c r="AP34" s="46"/>
      <c r="AQ34" s="46"/>
      <c r="AR34" s="46"/>
      <c r="AS34" s="47" t="s">
        <v>48</v>
      </c>
      <c r="AT34" s="46"/>
      <c r="AU34" s="46"/>
      <c r="AZ34" s="46"/>
      <c r="BA34" s="46"/>
      <c r="BE34" s="60"/>
      <c r="BG34" s="290">
        <v>9</v>
      </c>
      <c r="BH34" s="193" t="s">
        <v>21</v>
      </c>
      <c r="BI34" s="193" t="s">
        <v>150</v>
      </c>
      <c r="BJ34" s="193" t="s">
        <v>150</v>
      </c>
      <c r="BK34" s="193" t="s">
        <v>21</v>
      </c>
      <c r="BL34" s="193" t="s">
        <v>21</v>
      </c>
      <c r="BM34" s="114">
        <v>8</v>
      </c>
      <c r="BN34" s="50">
        <v>1</v>
      </c>
      <c r="BO34" s="282">
        <f t="shared" si="0"/>
        <v>0.125</v>
      </c>
      <c r="BP34" s="80" t="s">
        <v>890</v>
      </c>
    </row>
    <row r="35" spans="1:68" ht="16" thickBot="1" x14ac:dyDescent="0.4">
      <c r="A35" s="43"/>
      <c r="B35" s="44"/>
      <c r="C35" s="45"/>
      <c r="D35" s="13"/>
      <c r="E35" s="13"/>
      <c r="F35" s="13"/>
      <c r="G35" s="13"/>
      <c r="H35" s="45"/>
      <c r="I35" s="45"/>
      <c r="J35" s="45"/>
      <c r="K35" s="13"/>
      <c r="L35" s="13"/>
      <c r="M35" s="13"/>
      <c r="N35" s="13"/>
      <c r="O35" s="13"/>
      <c r="P35" s="45"/>
      <c r="Q35" s="45"/>
      <c r="R35" s="45"/>
      <c r="S35" s="13"/>
      <c r="T35" s="13"/>
      <c r="U35" s="13"/>
      <c r="V35" s="13"/>
      <c r="W35" s="13"/>
      <c r="X35" s="13"/>
      <c r="Y35" s="13"/>
      <c r="Z35" s="13"/>
      <c r="AA35" s="13"/>
      <c r="AB35" s="13"/>
      <c r="AC35" s="13"/>
      <c r="AD35" s="13"/>
      <c r="AE35" s="7"/>
      <c r="AF35" s="13"/>
      <c r="AG35" s="13"/>
      <c r="AH35" s="13"/>
      <c r="AI35" s="13"/>
      <c r="AJ35" s="13"/>
      <c r="AK35" s="13"/>
      <c r="AL35" s="13"/>
      <c r="AM35" s="13"/>
      <c r="AN35" s="11" t="s">
        <v>126</v>
      </c>
      <c r="AO35" s="13"/>
      <c r="AP35" s="46"/>
      <c r="AQ35" s="46"/>
      <c r="AR35" s="46">
        <v>9</v>
      </c>
      <c r="AS35" s="47" t="s">
        <v>48</v>
      </c>
      <c r="AT35" s="46">
        <v>0</v>
      </c>
      <c r="AU35" s="46">
        <v>0</v>
      </c>
      <c r="AZ35" s="46" t="s">
        <v>92</v>
      </c>
      <c r="BA35" s="46" t="s">
        <v>93</v>
      </c>
      <c r="BE35" s="60"/>
      <c r="BG35" s="291">
        <v>10</v>
      </c>
      <c r="BH35" s="280" t="s">
        <v>21</v>
      </c>
      <c r="BI35" s="280" t="s">
        <v>21</v>
      </c>
      <c r="BJ35" s="280" t="s">
        <v>150</v>
      </c>
      <c r="BK35" s="280" t="s">
        <v>21</v>
      </c>
      <c r="BL35" s="280" t="s">
        <v>150</v>
      </c>
      <c r="BM35" s="72">
        <v>2</v>
      </c>
      <c r="BN35" s="192">
        <v>0.1</v>
      </c>
      <c r="BO35" s="292">
        <f t="shared" si="0"/>
        <v>0.05</v>
      </c>
      <c r="BP35" s="84" t="s">
        <v>4</v>
      </c>
    </row>
    <row r="36" spans="1:68" x14ac:dyDescent="0.35">
      <c r="BE36" s="60"/>
    </row>
    <row r="37" spans="1:68" x14ac:dyDescent="0.35">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152"/>
    </row>
    <row r="38" spans="1:68" x14ac:dyDescent="0.35">
      <c r="BE38" s="60"/>
    </row>
    <row r="39" spans="1:68" x14ac:dyDescent="0.35">
      <c r="BE39" s="60"/>
      <c r="BG39" s="528" t="s">
        <v>333</v>
      </c>
      <c r="BH39" s="528"/>
      <c r="BI39" s="528"/>
      <c r="BJ39" s="528"/>
      <c r="BK39" s="528"/>
      <c r="BL39" s="528"/>
      <c r="BM39" s="528"/>
      <c r="BN39" s="543"/>
    </row>
    <row r="40" spans="1:68" ht="16" thickBot="1" x14ac:dyDescent="0.4">
      <c r="BE40" s="60"/>
      <c r="BG40" s="3" t="s">
        <v>440</v>
      </c>
    </row>
    <row r="41" spans="1:68" ht="43.5" x14ac:dyDescent="0.35">
      <c r="BE41" s="60"/>
      <c r="BG41" s="70" t="s">
        <v>3</v>
      </c>
      <c r="BH41" s="71" t="s">
        <v>184</v>
      </c>
      <c r="BI41" s="71" t="s">
        <v>7</v>
      </c>
    </row>
    <row r="42" spans="1:68" x14ac:dyDescent="0.35">
      <c r="BE42" s="60"/>
      <c r="BG42" s="91" t="s">
        <v>4</v>
      </c>
      <c r="BH42" s="78">
        <f>BM27+BM28+BM30+BM35+BM31</f>
        <v>56</v>
      </c>
      <c r="BI42" s="172">
        <f>BH42/$BH$45</f>
        <v>0.49557522123893805</v>
      </c>
    </row>
    <row r="43" spans="1:68" x14ac:dyDescent="0.35">
      <c r="BE43" s="60"/>
      <c r="BG43" s="92" t="s">
        <v>5</v>
      </c>
      <c r="BH43" s="86">
        <f>BM29+BM33+BM34</f>
        <v>45</v>
      </c>
      <c r="BI43" s="173">
        <f>BH43/$BH$45</f>
        <v>0.39823008849557523</v>
      </c>
    </row>
    <row r="44" spans="1:68" x14ac:dyDescent="0.35">
      <c r="BE44" s="60"/>
      <c r="BG44" s="93" t="s">
        <v>8</v>
      </c>
      <c r="BH44" s="81">
        <f>BM26+BM32</f>
        <v>12</v>
      </c>
      <c r="BI44" s="170">
        <f>BH44/$BH$45</f>
        <v>0.10619469026548672</v>
      </c>
    </row>
    <row r="45" spans="1:68" ht="16" thickBot="1" x14ac:dyDescent="0.4">
      <c r="BE45" s="60"/>
      <c r="BG45" s="94" t="s">
        <v>9</v>
      </c>
      <c r="BH45" s="89">
        <f>SUM(BH42:BH44)</f>
        <v>113</v>
      </c>
      <c r="BI45" s="171">
        <f>BH45/$BH$45</f>
        <v>1</v>
      </c>
    </row>
    <row r="46" spans="1:68" x14ac:dyDescent="0.35">
      <c r="BE46" s="60"/>
    </row>
    <row r="47" spans="1:68" x14ac:dyDescent="0.35">
      <c r="BE47" s="60"/>
    </row>
    <row r="48" spans="1:68" x14ac:dyDescent="0.35">
      <c r="BE48" s="60"/>
    </row>
    <row r="49" spans="57:57" x14ac:dyDescent="0.35">
      <c r="BE49" s="60"/>
    </row>
    <row r="50" spans="57:57" x14ac:dyDescent="0.35">
      <c r="BE50" s="60"/>
    </row>
    <row r="51" spans="57:57" x14ac:dyDescent="0.35">
      <c r="BE51" s="60"/>
    </row>
    <row r="52" spans="57:57" x14ac:dyDescent="0.35">
      <c r="BE52" s="60"/>
    </row>
    <row r="53" spans="57:57" x14ac:dyDescent="0.35">
      <c r="BE53" s="60"/>
    </row>
    <row r="54" spans="57:57" x14ac:dyDescent="0.35">
      <c r="BE54" s="60"/>
    </row>
    <row r="55" spans="57:57" x14ac:dyDescent="0.35">
      <c r="BE55" s="60"/>
    </row>
    <row r="56" spans="57:57" x14ac:dyDescent="0.35">
      <c r="BE56" s="60"/>
    </row>
    <row r="57" spans="57:57" x14ac:dyDescent="0.35">
      <c r="BE57" s="60"/>
    </row>
    <row r="58" spans="57:57" x14ac:dyDescent="0.35">
      <c r="BE58" s="60"/>
    </row>
    <row r="59" spans="57:57" x14ac:dyDescent="0.35">
      <c r="BE59" s="60"/>
    </row>
    <row r="60" spans="57:57" x14ac:dyDescent="0.35">
      <c r="BE60" s="60"/>
    </row>
    <row r="61" spans="57:57" x14ac:dyDescent="0.35">
      <c r="BE61" s="60"/>
    </row>
    <row r="62" spans="57:57" x14ac:dyDescent="0.35">
      <c r="BE62" s="60"/>
    </row>
    <row r="63" spans="57:57" x14ac:dyDescent="0.35">
      <c r="BE63" s="60"/>
    </row>
    <row r="64" spans="57:57" x14ac:dyDescent="0.35">
      <c r="BE64" s="60"/>
    </row>
    <row r="65" spans="57:57" x14ac:dyDescent="0.35">
      <c r="BE65" s="60"/>
    </row>
    <row r="66" spans="57:57" x14ac:dyDescent="0.35">
      <c r="BE66" s="60"/>
    </row>
    <row r="67" spans="57:57" x14ac:dyDescent="0.35">
      <c r="BE67" s="60"/>
    </row>
    <row r="68" spans="57:57" x14ac:dyDescent="0.35">
      <c r="BE68" s="60"/>
    </row>
    <row r="69" spans="57:57" x14ac:dyDescent="0.35">
      <c r="BE69" s="60"/>
    </row>
    <row r="70" spans="57:57" x14ac:dyDescent="0.35">
      <c r="BE70" s="60"/>
    </row>
    <row r="71" spans="57:57" x14ac:dyDescent="0.35">
      <c r="BE71" s="60"/>
    </row>
    <row r="72" spans="57:57" x14ac:dyDescent="0.35">
      <c r="BE72" s="60"/>
    </row>
    <row r="73" spans="57:57" x14ac:dyDescent="0.35">
      <c r="BE73" s="60"/>
    </row>
    <row r="74" spans="57:57" x14ac:dyDescent="0.35">
      <c r="BE74" s="60"/>
    </row>
    <row r="75" spans="57:57" x14ac:dyDescent="0.35">
      <c r="BE75" s="60"/>
    </row>
    <row r="76" spans="57:57" x14ac:dyDescent="0.35">
      <c r="BE76" s="60"/>
    </row>
    <row r="77" spans="57:57" x14ac:dyDescent="0.35">
      <c r="BE77" s="60"/>
    </row>
    <row r="78" spans="57:57" x14ac:dyDescent="0.35">
      <c r="BE78" s="60"/>
    </row>
    <row r="79" spans="57:57" x14ac:dyDescent="0.35">
      <c r="BE79" s="60"/>
    </row>
    <row r="80" spans="57:57" x14ac:dyDescent="0.35">
      <c r="BE80" s="60"/>
    </row>
    <row r="81" spans="57:57" x14ac:dyDescent="0.35">
      <c r="BE81" s="60"/>
    </row>
    <row r="82" spans="57:57" x14ac:dyDescent="0.35">
      <c r="BE82" s="60"/>
    </row>
    <row r="83" spans="57:57" x14ac:dyDescent="0.35">
      <c r="BE83" s="60"/>
    </row>
    <row r="84" spans="57:57" x14ac:dyDescent="0.35">
      <c r="BE84" s="60"/>
    </row>
    <row r="85" spans="57:57" x14ac:dyDescent="0.35">
      <c r="BE85" s="60"/>
    </row>
    <row r="86" spans="57:57" x14ac:dyDescent="0.35">
      <c r="BE86" s="60"/>
    </row>
    <row r="87" spans="57:57" x14ac:dyDescent="0.35">
      <c r="BE87" s="60"/>
    </row>
    <row r="88" spans="57:57" x14ac:dyDescent="0.35">
      <c r="BE88" s="60"/>
    </row>
    <row r="89" spans="57:57" x14ac:dyDescent="0.35">
      <c r="BE89" s="60"/>
    </row>
    <row r="90" spans="57:57" x14ac:dyDescent="0.35">
      <c r="BE90" s="60"/>
    </row>
    <row r="91" spans="57:57" x14ac:dyDescent="0.35">
      <c r="BE91" s="60"/>
    </row>
    <row r="92" spans="57:57" x14ac:dyDescent="0.35">
      <c r="BE92" s="60"/>
    </row>
    <row r="93" spans="57:57" x14ac:dyDescent="0.35">
      <c r="BE93" s="60"/>
    </row>
    <row r="94" spans="57:57" x14ac:dyDescent="0.35">
      <c r="BE94" s="60"/>
    </row>
    <row r="95" spans="57:57" x14ac:dyDescent="0.35">
      <c r="BE95" s="60"/>
    </row>
    <row r="96" spans="57:57" x14ac:dyDescent="0.35">
      <c r="BE96" s="60"/>
    </row>
    <row r="97" spans="57:57" x14ac:dyDescent="0.35">
      <c r="BE97" s="60"/>
    </row>
    <row r="98" spans="57:57" x14ac:dyDescent="0.35">
      <c r="BE98" s="60"/>
    </row>
    <row r="99" spans="57:57" x14ac:dyDescent="0.35">
      <c r="BE99" s="60"/>
    </row>
    <row r="100" spans="57:57" x14ac:dyDescent="0.35">
      <c r="BE100" s="60"/>
    </row>
    <row r="101" spans="57:57" x14ac:dyDescent="0.35">
      <c r="BE101" s="60"/>
    </row>
    <row r="102" spans="57:57" x14ac:dyDescent="0.35">
      <c r="BE102" s="60"/>
    </row>
    <row r="103" spans="57:57" x14ac:dyDescent="0.35">
      <c r="BE103" s="60"/>
    </row>
    <row r="104" spans="57:57" x14ac:dyDescent="0.35">
      <c r="BE104" s="60"/>
    </row>
    <row r="105" spans="57:57" x14ac:dyDescent="0.35">
      <c r="BE105" s="60"/>
    </row>
    <row r="106" spans="57:57" x14ac:dyDescent="0.35">
      <c r="BE106" s="60"/>
    </row>
    <row r="107" spans="57:57" x14ac:dyDescent="0.35">
      <c r="BE107" s="60"/>
    </row>
    <row r="108" spans="57:57" x14ac:dyDescent="0.35">
      <c r="BE108" s="60"/>
    </row>
    <row r="109" spans="57:57" x14ac:dyDescent="0.35">
      <c r="BE109" s="60"/>
    </row>
    <row r="110" spans="57:57" x14ac:dyDescent="0.35">
      <c r="BE110" s="60"/>
    </row>
    <row r="111" spans="57:57" x14ac:dyDescent="0.35">
      <c r="BE111" s="60"/>
    </row>
    <row r="112" spans="57:57" x14ac:dyDescent="0.35">
      <c r="BE112" s="60"/>
    </row>
    <row r="113" spans="57:57" x14ac:dyDescent="0.35">
      <c r="BE113" s="60"/>
    </row>
    <row r="114" spans="57:57" x14ac:dyDescent="0.35">
      <c r="BE114" s="60"/>
    </row>
    <row r="115" spans="57:57" x14ac:dyDescent="0.35">
      <c r="BE115" s="60"/>
    </row>
    <row r="116" spans="57:57" x14ac:dyDescent="0.35">
      <c r="BE116" s="60"/>
    </row>
    <row r="117" spans="57:57" x14ac:dyDescent="0.35">
      <c r="BE117" s="60"/>
    </row>
    <row r="118" spans="57:57" x14ac:dyDescent="0.35">
      <c r="BE118" s="60"/>
    </row>
    <row r="119" spans="57:57" x14ac:dyDescent="0.35">
      <c r="BE119" s="60"/>
    </row>
    <row r="120" spans="57:57" x14ac:dyDescent="0.35">
      <c r="BE120" s="60"/>
    </row>
    <row r="121" spans="57:57" x14ac:dyDescent="0.35">
      <c r="BE121" s="60"/>
    </row>
    <row r="122" spans="57:57" x14ac:dyDescent="0.35">
      <c r="BE122" s="60"/>
    </row>
    <row r="123" spans="57:57" x14ac:dyDescent="0.35">
      <c r="BE123" s="60"/>
    </row>
    <row r="124" spans="57:57" x14ac:dyDescent="0.35">
      <c r="BE124" s="60"/>
    </row>
    <row r="125" spans="57:57" x14ac:dyDescent="0.35">
      <c r="BE125" s="60"/>
    </row>
    <row r="126" spans="57:57" x14ac:dyDescent="0.35">
      <c r="BE126" s="60"/>
    </row>
    <row r="127" spans="57:57" x14ac:dyDescent="0.35">
      <c r="BE127" s="60"/>
    </row>
    <row r="128" spans="57:57" x14ac:dyDescent="0.35">
      <c r="BE128" s="60"/>
    </row>
    <row r="129" spans="57:57" x14ac:dyDescent="0.35">
      <c r="BE129" s="60"/>
    </row>
    <row r="130" spans="57:57" x14ac:dyDescent="0.35">
      <c r="BE130" s="60"/>
    </row>
    <row r="131" spans="57:57" x14ac:dyDescent="0.35">
      <c r="BE131" s="60"/>
    </row>
    <row r="132" spans="57:57" x14ac:dyDescent="0.35">
      <c r="BE132" s="60"/>
    </row>
    <row r="133" spans="57:57" x14ac:dyDescent="0.35">
      <c r="BE133" s="60"/>
    </row>
    <row r="134" spans="57:57" x14ac:dyDescent="0.35">
      <c r="BE134" s="60"/>
    </row>
    <row r="135" spans="57:57" x14ac:dyDescent="0.35">
      <c r="BE135" s="60"/>
    </row>
    <row r="136" spans="57:57" x14ac:dyDescent="0.35">
      <c r="BE136" s="60"/>
    </row>
    <row r="137" spans="57:57" x14ac:dyDescent="0.35">
      <c r="BE137" s="60"/>
    </row>
    <row r="138" spans="57:57" x14ac:dyDescent="0.35">
      <c r="BE138" s="60"/>
    </row>
    <row r="139" spans="57:57" x14ac:dyDescent="0.35">
      <c r="BE139" s="60"/>
    </row>
    <row r="140" spans="57:57" x14ac:dyDescent="0.35">
      <c r="BE140" s="60"/>
    </row>
    <row r="141" spans="57:57" x14ac:dyDescent="0.35">
      <c r="BE141" s="60"/>
    </row>
    <row r="142" spans="57:57" x14ac:dyDescent="0.35">
      <c r="BE142" s="60"/>
    </row>
    <row r="143" spans="57:57" x14ac:dyDescent="0.35">
      <c r="BE143" s="60"/>
    </row>
    <row r="144" spans="57:57" x14ac:dyDescent="0.35">
      <c r="BE144" s="60"/>
    </row>
    <row r="145" spans="57:57" x14ac:dyDescent="0.35">
      <c r="BE145" s="60"/>
    </row>
    <row r="146" spans="57:57" x14ac:dyDescent="0.35">
      <c r="BE146" s="60"/>
    </row>
    <row r="147" spans="57:57" x14ac:dyDescent="0.35">
      <c r="BE147" s="60"/>
    </row>
    <row r="148" spans="57:57" x14ac:dyDescent="0.35">
      <c r="BE148" s="60"/>
    </row>
    <row r="149" spans="57:57" x14ac:dyDescent="0.35">
      <c r="BE149" s="60"/>
    </row>
    <row r="150" spans="57:57" x14ac:dyDescent="0.35">
      <c r="BE150" s="60"/>
    </row>
    <row r="151" spans="57:57" x14ac:dyDescent="0.35">
      <c r="BE151" s="60"/>
    </row>
    <row r="152" spans="57:57" x14ac:dyDescent="0.35">
      <c r="BE152" s="60"/>
    </row>
    <row r="153" spans="57:57" x14ac:dyDescent="0.35">
      <c r="BE153" s="60"/>
    </row>
    <row r="154" spans="57:57" x14ac:dyDescent="0.35">
      <c r="BE154" s="60"/>
    </row>
    <row r="155" spans="57:57" x14ac:dyDescent="0.35">
      <c r="BE155" s="60"/>
    </row>
    <row r="156" spans="57:57" x14ac:dyDescent="0.35">
      <c r="BE156" s="60"/>
    </row>
    <row r="157" spans="57:57" x14ac:dyDescent="0.35">
      <c r="BE157" s="60"/>
    </row>
    <row r="158" spans="57:57" x14ac:dyDescent="0.35">
      <c r="BE158" s="60"/>
    </row>
    <row r="159" spans="57:57" x14ac:dyDescent="0.35">
      <c r="BE159" s="60"/>
    </row>
    <row r="160" spans="57:57" x14ac:dyDescent="0.35">
      <c r="BE160" s="60"/>
    </row>
    <row r="161" spans="57:57" x14ac:dyDescent="0.35">
      <c r="BE161" s="60"/>
    </row>
    <row r="162" spans="57:57" x14ac:dyDescent="0.35">
      <c r="BE162" s="60"/>
    </row>
    <row r="163" spans="57:57" x14ac:dyDescent="0.35">
      <c r="BE163" s="60"/>
    </row>
    <row r="164" spans="57:57" x14ac:dyDescent="0.35">
      <c r="BE164" s="60"/>
    </row>
    <row r="165" spans="57:57" x14ac:dyDescent="0.35">
      <c r="BE165" s="60"/>
    </row>
    <row r="166" spans="57:57" x14ac:dyDescent="0.35">
      <c r="BE166" s="60"/>
    </row>
    <row r="167" spans="57:57" x14ac:dyDescent="0.35">
      <c r="BE167" s="60"/>
    </row>
    <row r="168" spans="57:57" x14ac:dyDescent="0.35">
      <c r="BE168" s="60"/>
    </row>
    <row r="169" spans="57:57" x14ac:dyDescent="0.35">
      <c r="BE169" s="60"/>
    </row>
    <row r="170" spans="57:57" x14ac:dyDescent="0.35">
      <c r="BE170" s="60"/>
    </row>
    <row r="171" spans="57:57" x14ac:dyDescent="0.35">
      <c r="BE171" s="60"/>
    </row>
    <row r="172" spans="57:57" x14ac:dyDescent="0.35">
      <c r="BE172" s="60"/>
    </row>
    <row r="173" spans="57:57" x14ac:dyDescent="0.35">
      <c r="BE173" s="60"/>
    </row>
    <row r="174" spans="57:57" x14ac:dyDescent="0.35">
      <c r="BE174" s="60"/>
    </row>
    <row r="175" spans="57:57" x14ac:dyDescent="0.35">
      <c r="BE175" s="60"/>
    </row>
    <row r="176" spans="57:57" x14ac:dyDescent="0.35">
      <c r="BE176" s="60"/>
    </row>
    <row r="177" spans="57:57" x14ac:dyDescent="0.35">
      <c r="BE177" s="60"/>
    </row>
    <row r="178" spans="57:57" x14ac:dyDescent="0.35">
      <c r="BE178" s="60"/>
    </row>
    <row r="179" spans="57:57" x14ac:dyDescent="0.35">
      <c r="BE179" s="60"/>
    </row>
    <row r="180" spans="57:57" x14ac:dyDescent="0.35">
      <c r="BE180" s="60"/>
    </row>
    <row r="181" spans="57:57" x14ac:dyDescent="0.35">
      <c r="BE181" s="60"/>
    </row>
    <row r="182" spans="57:57" x14ac:dyDescent="0.35">
      <c r="BE182" s="60"/>
    </row>
    <row r="183" spans="57:57" x14ac:dyDescent="0.35">
      <c r="BE183" s="60"/>
    </row>
    <row r="184" spans="57:57" x14ac:dyDescent="0.35">
      <c r="BE184" s="60"/>
    </row>
    <row r="185" spans="57:57" x14ac:dyDescent="0.35">
      <c r="BE185" s="60"/>
    </row>
    <row r="186" spans="57:57" x14ac:dyDescent="0.35">
      <c r="BE186" s="60"/>
    </row>
    <row r="187" spans="57:57" x14ac:dyDescent="0.35">
      <c r="BE187" s="60"/>
    </row>
    <row r="188" spans="57:57" x14ac:dyDescent="0.35">
      <c r="BE188" s="60"/>
    </row>
    <row r="189" spans="57:57" x14ac:dyDescent="0.35">
      <c r="BE189" s="60"/>
    </row>
    <row r="190" spans="57:57" x14ac:dyDescent="0.35">
      <c r="BE190" s="60"/>
    </row>
    <row r="191" spans="57:57" x14ac:dyDescent="0.35">
      <c r="BE191" s="60"/>
    </row>
    <row r="192" spans="57:57" x14ac:dyDescent="0.35">
      <c r="BE192" s="60"/>
    </row>
    <row r="193" spans="57:57" x14ac:dyDescent="0.35">
      <c r="BE193" s="60"/>
    </row>
    <row r="194" spans="57:57" x14ac:dyDescent="0.35">
      <c r="BE194" s="60"/>
    </row>
    <row r="195" spans="57:57" x14ac:dyDescent="0.35">
      <c r="BE195" s="60"/>
    </row>
    <row r="196" spans="57:57" x14ac:dyDescent="0.35">
      <c r="BE196" s="60"/>
    </row>
    <row r="197" spans="57:57" x14ac:dyDescent="0.35">
      <c r="BE197" s="60"/>
    </row>
    <row r="198" spans="57:57" x14ac:dyDescent="0.35">
      <c r="BE198" s="60"/>
    </row>
    <row r="199" spans="57:57" x14ac:dyDescent="0.35">
      <c r="BE199" s="60"/>
    </row>
    <row r="200" spans="57:57" x14ac:dyDescent="0.35">
      <c r="BE200" s="60"/>
    </row>
    <row r="201" spans="57:57" x14ac:dyDescent="0.35">
      <c r="BE201" s="60"/>
    </row>
    <row r="202" spans="57:57" x14ac:dyDescent="0.35">
      <c r="BE202" s="60"/>
    </row>
    <row r="203" spans="57:57" x14ac:dyDescent="0.35">
      <c r="BE203" s="60"/>
    </row>
    <row r="204" spans="57:57" x14ac:dyDescent="0.35">
      <c r="BE204" s="60"/>
    </row>
    <row r="205" spans="57:57" x14ac:dyDescent="0.35">
      <c r="BE205" s="60"/>
    </row>
    <row r="206" spans="57:57" x14ac:dyDescent="0.35">
      <c r="BE206" s="60"/>
    </row>
    <row r="207" spans="57:57" x14ac:dyDescent="0.35">
      <c r="BE207" s="60"/>
    </row>
    <row r="208" spans="57:57" x14ac:dyDescent="0.35">
      <c r="BE208" s="60"/>
    </row>
    <row r="209" spans="57:57" x14ac:dyDescent="0.35">
      <c r="BE209" s="60"/>
    </row>
    <row r="210" spans="57:57" x14ac:dyDescent="0.35">
      <c r="BE210" s="60"/>
    </row>
    <row r="211" spans="57:57" x14ac:dyDescent="0.35">
      <c r="BE211" s="60"/>
    </row>
    <row r="212" spans="57:57" x14ac:dyDescent="0.35">
      <c r="BE212" s="60"/>
    </row>
    <row r="213" spans="57:57" x14ac:dyDescent="0.35">
      <c r="BE213" s="60"/>
    </row>
    <row r="214" spans="57:57" x14ac:dyDescent="0.35">
      <c r="BE214" s="60"/>
    </row>
    <row r="215" spans="57:57" x14ac:dyDescent="0.35">
      <c r="BE215" s="60"/>
    </row>
    <row r="216" spans="57:57" x14ac:dyDescent="0.35">
      <c r="BE216" s="60"/>
    </row>
    <row r="217" spans="57:57" x14ac:dyDescent="0.35">
      <c r="BE217" s="60"/>
    </row>
    <row r="218" spans="57:57" x14ac:dyDescent="0.35">
      <c r="BE218" s="60"/>
    </row>
    <row r="219" spans="57:57" x14ac:dyDescent="0.35">
      <c r="BE219" s="60"/>
    </row>
    <row r="220" spans="57:57" x14ac:dyDescent="0.35">
      <c r="BE220" s="60"/>
    </row>
    <row r="221" spans="57:57" x14ac:dyDescent="0.35">
      <c r="BE221" s="60"/>
    </row>
    <row r="222" spans="57:57" x14ac:dyDescent="0.35">
      <c r="BE222" s="60"/>
    </row>
    <row r="223" spans="57:57" x14ac:dyDescent="0.35">
      <c r="BE223" s="60"/>
    </row>
    <row r="224" spans="57:57" x14ac:dyDescent="0.35">
      <c r="BE224" s="60"/>
    </row>
    <row r="225" spans="57:57" x14ac:dyDescent="0.35">
      <c r="BE225" s="60"/>
    </row>
    <row r="226" spans="57:57" x14ac:dyDescent="0.35">
      <c r="BE226" s="60"/>
    </row>
    <row r="227" spans="57:57" x14ac:dyDescent="0.35">
      <c r="BE227" s="60"/>
    </row>
    <row r="228" spans="57:57" x14ac:dyDescent="0.35">
      <c r="BE228" s="60"/>
    </row>
    <row r="229" spans="57:57" x14ac:dyDescent="0.35">
      <c r="BE229" s="60"/>
    </row>
    <row r="230" spans="57:57" x14ac:dyDescent="0.35">
      <c r="BE230" s="60"/>
    </row>
    <row r="231" spans="57:57" x14ac:dyDescent="0.35">
      <c r="BE231" s="60"/>
    </row>
    <row r="232" spans="57:57" x14ac:dyDescent="0.35">
      <c r="BE232" s="60"/>
    </row>
    <row r="233" spans="57:57" x14ac:dyDescent="0.35">
      <c r="BE233" s="60"/>
    </row>
    <row r="234" spans="57:57" x14ac:dyDescent="0.35">
      <c r="BE234" s="60"/>
    </row>
    <row r="235" spans="57:57" x14ac:dyDescent="0.35">
      <c r="BE235" s="60"/>
    </row>
    <row r="236" spans="57:57" x14ac:dyDescent="0.35">
      <c r="BE236" s="60"/>
    </row>
    <row r="237" spans="57:57" x14ac:dyDescent="0.35">
      <c r="BE237" s="60"/>
    </row>
    <row r="238" spans="57:57" x14ac:dyDescent="0.35">
      <c r="BE238" s="60"/>
    </row>
    <row r="239" spans="57:57" x14ac:dyDescent="0.35">
      <c r="BE239" s="60"/>
    </row>
    <row r="240" spans="57:57" x14ac:dyDescent="0.35">
      <c r="BE240" s="60"/>
    </row>
    <row r="241" spans="57:57" x14ac:dyDescent="0.35">
      <c r="BE241" s="60"/>
    </row>
    <row r="242" spans="57:57" x14ac:dyDescent="0.35">
      <c r="BE242" s="60"/>
    </row>
    <row r="243" spans="57:57" x14ac:dyDescent="0.35">
      <c r="BE243" s="60"/>
    </row>
    <row r="244" spans="57:57" x14ac:dyDescent="0.35">
      <c r="BE244" s="60"/>
    </row>
    <row r="245" spans="57:57" x14ac:dyDescent="0.35">
      <c r="BE245" s="60"/>
    </row>
    <row r="246" spans="57:57" x14ac:dyDescent="0.35">
      <c r="BE246" s="60"/>
    </row>
    <row r="247" spans="57:57" x14ac:dyDescent="0.35">
      <c r="BE247" s="60"/>
    </row>
    <row r="248" spans="57:57" x14ac:dyDescent="0.35">
      <c r="BE248" s="60"/>
    </row>
    <row r="249" spans="57:57" x14ac:dyDescent="0.35">
      <c r="BE249" s="60"/>
    </row>
    <row r="250" spans="57:57" x14ac:dyDescent="0.35">
      <c r="BE250" s="60"/>
    </row>
    <row r="251" spans="57:57" x14ac:dyDescent="0.35">
      <c r="BE251" s="60"/>
    </row>
    <row r="252" spans="57:57" x14ac:dyDescent="0.35">
      <c r="BE252" s="60"/>
    </row>
    <row r="253" spans="57:57" x14ac:dyDescent="0.35">
      <c r="BE253" s="60"/>
    </row>
    <row r="254" spans="57:57" x14ac:dyDescent="0.35">
      <c r="BE254" s="60"/>
    </row>
    <row r="255" spans="57:57" x14ac:dyDescent="0.35">
      <c r="BE255" s="60"/>
    </row>
    <row r="256" spans="57:57" x14ac:dyDescent="0.35">
      <c r="BE256" s="60"/>
    </row>
    <row r="257" spans="57:57" x14ac:dyDescent="0.35">
      <c r="BE257" s="60"/>
    </row>
    <row r="258" spans="57:57" x14ac:dyDescent="0.35">
      <c r="BE258" s="60"/>
    </row>
    <row r="259" spans="57:57" x14ac:dyDescent="0.35">
      <c r="BE259" s="60"/>
    </row>
    <row r="260" spans="57:57" x14ac:dyDescent="0.35">
      <c r="BE260" s="60"/>
    </row>
    <row r="261" spans="57:57" x14ac:dyDescent="0.35">
      <c r="BE261" s="60"/>
    </row>
    <row r="262" spans="57:57" x14ac:dyDescent="0.35">
      <c r="BE262" s="60"/>
    </row>
    <row r="263" spans="57:57" x14ac:dyDescent="0.35">
      <c r="BE263" s="60"/>
    </row>
    <row r="264" spans="57:57" x14ac:dyDescent="0.35">
      <c r="BE264" s="60"/>
    </row>
    <row r="265" spans="57:57" x14ac:dyDescent="0.35">
      <c r="BE265" s="60"/>
    </row>
    <row r="266" spans="57:57" x14ac:dyDescent="0.35">
      <c r="BE266" s="60"/>
    </row>
    <row r="267" spans="57:57" x14ac:dyDescent="0.35">
      <c r="BE267" s="60"/>
    </row>
    <row r="268" spans="57:57" x14ac:dyDescent="0.35">
      <c r="BE268" s="60"/>
    </row>
    <row r="269" spans="57:57" x14ac:dyDescent="0.35">
      <c r="BE269" s="60"/>
    </row>
    <row r="270" spans="57:57" x14ac:dyDescent="0.35">
      <c r="BE270" s="60"/>
    </row>
    <row r="271" spans="57:57" x14ac:dyDescent="0.35">
      <c r="BE271" s="60"/>
    </row>
    <row r="272" spans="57:57" x14ac:dyDescent="0.35">
      <c r="BE272" s="60"/>
    </row>
    <row r="273" spans="57:57" x14ac:dyDescent="0.35">
      <c r="BE273" s="60"/>
    </row>
    <row r="274" spans="57:57" x14ac:dyDescent="0.35">
      <c r="BE274" s="60"/>
    </row>
    <row r="275" spans="57:57" x14ac:dyDescent="0.35">
      <c r="BE275" s="60"/>
    </row>
    <row r="276" spans="57:57" x14ac:dyDescent="0.35">
      <c r="BE276" s="60"/>
    </row>
    <row r="277" spans="57:57" x14ac:dyDescent="0.35">
      <c r="BE277" s="60"/>
    </row>
    <row r="278" spans="57:57" x14ac:dyDescent="0.35">
      <c r="BE278" s="60"/>
    </row>
    <row r="279" spans="57:57" x14ac:dyDescent="0.35">
      <c r="BE279" s="60"/>
    </row>
    <row r="280" spans="57:57" x14ac:dyDescent="0.35">
      <c r="BE280" s="60"/>
    </row>
    <row r="281" spans="57:57" x14ac:dyDescent="0.35">
      <c r="BE281" s="60"/>
    </row>
    <row r="282" spans="57:57" x14ac:dyDescent="0.35">
      <c r="BE282" s="60"/>
    </row>
    <row r="283" spans="57:57" x14ac:dyDescent="0.35">
      <c r="BE283" s="60"/>
    </row>
    <row r="284" spans="57:57" x14ac:dyDescent="0.35">
      <c r="BE284" s="60"/>
    </row>
    <row r="285" spans="57:57" x14ac:dyDescent="0.35">
      <c r="BE285" s="60"/>
    </row>
    <row r="286" spans="57:57" x14ac:dyDescent="0.35">
      <c r="BE286" s="60"/>
    </row>
    <row r="287" spans="57:57" x14ac:dyDescent="0.35">
      <c r="BE287" s="60"/>
    </row>
    <row r="288" spans="57:57" x14ac:dyDescent="0.35">
      <c r="BE288" s="60"/>
    </row>
    <row r="289" spans="57:57" x14ac:dyDescent="0.35">
      <c r="BE289" s="60"/>
    </row>
    <row r="290" spans="57:57" x14ac:dyDescent="0.35">
      <c r="BE290" s="60"/>
    </row>
    <row r="291" spans="57:57" x14ac:dyDescent="0.35">
      <c r="BE291" s="60"/>
    </row>
    <row r="292" spans="57:57" x14ac:dyDescent="0.35">
      <c r="BE292" s="60"/>
    </row>
    <row r="293" spans="57:57" x14ac:dyDescent="0.35">
      <c r="BE293" s="60"/>
    </row>
    <row r="294" spans="57:57" x14ac:dyDescent="0.35">
      <c r="BE294" s="60"/>
    </row>
    <row r="295" spans="57:57" x14ac:dyDescent="0.35">
      <c r="BE295" s="60"/>
    </row>
    <row r="296" spans="57:57" x14ac:dyDescent="0.35">
      <c r="BE296" s="60"/>
    </row>
    <row r="297" spans="57:57" x14ac:dyDescent="0.35">
      <c r="BE297" s="60"/>
    </row>
    <row r="298" spans="57:57" x14ac:dyDescent="0.35">
      <c r="BE298" s="60"/>
    </row>
    <row r="299" spans="57:57" x14ac:dyDescent="0.35">
      <c r="BE299" s="60"/>
    </row>
    <row r="300" spans="57:57" x14ac:dyDescent="0.35">
      <c r="BE300" s="60"/>
    </row>
    <row r="301" spans="57:57" x14ac:dyDescent="0.35">
      <c r="BE301" s="60"/>
    </row>
    <row r="302" spans="57:57" x14ac:dyDescent="0.35">
      <c r="BE302" s="60"/>
    </row>
    <row r="303" spans="57:57" x14ac:dyDescent="0.35">
      <c r="BE303" s="60"/>
    </row>
    <row r="304" spans="57:57" x14ac:dyDescent="0.35">
      <c r="BE304" s="60"/>
    </row>
    <row r="305" spans="57:57" x14ac:dyDescent="0.35">
      <c r="BE305" s="60"/>
    </row>
    <row r="306" spans="57:57" x14ac:dyDescent="0.35">
      <c r="BE306" s="60"/>
    </row>
    <row r="307" spans="57:57" x14ac:dyDescent="0.35">
      <c r="BE307" s="60"/>
    </row>
    <row r="308" spans="57:57" x14ac:dyDescent="0.35">
      <c r="BE308" s="60"/>
    </row>
    <row r="309" spans="57:57" x14ac:dyDescent="0.35">
      <c r="BE309" s="60"/>
    </row>
    <row r="310" spans="57:57" x14ac:dyDescent="0.35">
      <c r="BE310" s="60"/>
    </row>
    <row r="311" spans="57:57" x14ac:dyDescent="0.35">
      <c r="BE311" s="60"/>
    </row>
    <row r="312" spans="57:57" x14ac:dyDescent="0.35">
      <c r="BE312" s="60"/>
    </row>
    <row r="313" spans="57:57" x14ac:dyDescent="0.35">
      <c r="BE313" s="60"/>
    </row>
    <row r="314" spans="57:57" x14ac:dyDescent="0.35">
      <c r="BE314" s="60"/>
    </row>
    <row r="315" spans="57:57" x14ac:dyDescent="0.35">
      <c r="BE315" s="60"/>
    </row>
    <row r="316" spans="57:57" x14ac:dyDescent="0.35">
      <c r="BE316" s="60"/>
    </row>
    <row r="317" spans="57:57" x14ac:dyDescent="0.35">
      <c r="BE317" s="60"/>
    </row>
    <row r="318" spans="57:57" x14ac:dyDescent="0.35">
      <c r="BE318" s="60"/>
    </row>
    <row r="319" spans="57:57" x14ac:dyDescent="0.35">
      <c r="BE319" s="60"/>
    </row>
    <row r="320" spans="57:57" x14ac:dyDescent="0.35">
      <c r="BE320" s="60"/>
    </row>
    <row r="321" spans="57:57" x14ac:dyDescent="0.35">
      <c r="BE321" s="60"/>
    </row>
    <row r="322" spans="57:57" x14ac:dyDescent="0.35">
      <c r="BE322" s="60"/>
    </row>
    <row r="323" spans="57:57" x14ac:dyDescent="0.35">
      <c r="BE323" s="60"/>
    </row>
    <row r="324" spans="57:57" x14ac:dyDescent="0.35">
      <c r="BE324" s="60"/>
    </row>
    <row r="325" spans="57:57" x14ac:dyDescent="0.35">
      <c r="BE325" s="60"/>
    </row>
    <row r="326" spans="57:57" x14ac:dyDescent="0.35">
      <c r="BE326" s="60"/>
    </row>
    <row r="327" spans="57:57" x14ac:dyDescent="0.35">
      <c r="BE327" s="60"/>
    </row>
    <row r="328" spans="57:57" x14ac:dyDescent="0.35">
      <c r="BE328" s="60"/>
    </row>
    <row r="329" spans="57:57" x14ac:dyDescent="0.35">
      <c r="BE329" s="60"/>
    </row>
    <row r="330" spans="57:57" x14ac:dyDescent="0.35">
      <c r="BE330" s="60"/>
    </row>
    <row r="331" spans="57:57" x14ac:dyDescent="0.35">
      <c r="BE331" s="60"/>
    </row>
    <row r="332" spans="57:57" x14ac:dyDescent="0.35">
      <c r="BE332" s="60"/>
    </row>
    <row r="333" spans="57:57" x14ac:dyDescent="0.35">
      <c r="BE333" s="60"/>
    </row>
    <row r="334" spans="57:57" x14ac:dyDescent="0.35">
      <c r="BE334" s="60"/>
    </row>
    <row r="335" spans="57:57" x14ac:dyDescent="0.35">
      <c r="BE335" s="60"/>
    </row>
    <row r="336" spans="57:57" x14ac:dyDescent="0.35">
      <c r="BE336" s="60"/>
    </row>
    <row r="337" spans="57:57" x14ac:dyDescent="0.35">
      <c r="BE337" s="60"/>
    </row>
    <row r="338" spans="57:57" x14ac:dyDescent="0.35">
      <c r="BE338" s="60"/>
    </row>
    <row r="339" spans="57:57" x14ac:dyDescent="0.35">
      <c r="BE339" s="60"/>
    </row>
    <row r="340" spans="57:57" x14ac:dyDescent="0.35">
      <c r="BE340" s="60"/>
    </row>
    <row r="341" spans="57:57" x14ac:dyDescent="0.35">
      <c r="BE341" s="60"/>
    </row>
    <row r="342" spans="57:57" x14ac:dyDescent="0.35">
      <c r="BE342" s="60"/>
    </row>
    <row r="343" spans="57:57" x14ac:dyDescent="0.35">
      <c r="BE343" s="60"/>
    </row>
    <row r="344" spans="57:57" x14ac:dyDescent="0.35">
      <c r="BE344" s="60"/>
    </row>
    <row r="345" spans="57:57" x14ac:dyDescent="0.35">
      <c r="BE345" s="60"/>
    </row>
    <row r="346" spans="57:57" x14ac:dyDescent="0.35">
      <c r="BE346" s="60"/>
    </row>
    <row r="347" spans="57:57" x14ac:dyDescent="0.35">
      <c r="BE347" s="60"/>
    </row>
    <row r="348" spans="57:57" x14ac:dyDescent="0.35">
      <c r="BE348" s="60"/>
    </row>
    <row r="349" spans="57:57" x14ac:dyDescent="0.35">
      <c r="BE349" s="60"/>
    </row>
    <row r="350" spans="57:57" x14ac:dyDescent="0.35">
      <c r="BE350" s="60"/>
    </row>
    <row r="351" spans="57:57" x14ac:dyDescent="0.35">
      <c r="BE351" s="60"/>
    </row>
    <row r="352" spans="57:57" x14ac:dyDescent="0.35">
      <c r="BE352" s="60"/>
    </row>
    <row r="353" spans="57:57" x14ac:dyDescent="0.35">
      <c r="BE353" s="60"/>
    </row>
    <row r="354" spans="57:57" x14ac:dyDescent="0.35">
      <c r="BE354" s="60"/>
    </row>
    <row r="355" spans="57:57" x14ac:dyDescent="0.35">
      <c r="BE355" s="60"/>
    </row>
    <row r="356" spans="57:57" x14ac:dyDescent="0.35">
      <c r="BE356" s="60"/>
    </row>
    <row r="357" spans="57:57" x14ac:dyDescent="0.35">
      <c r="BE357" s="60"/>
    </row>
    <row r="358" spans="57:57" x14ac:dyDescent="0.35">
      <c r="BE358" s="60"/>
    </row>
    <row r="359" spans="57:57" x14ac:dyDescent="0.35">
      <c r="BE359" s="60"/>
    </row>
    <row r="360" spans="57:57" x14ac:dyDescent="0.35">
      <c r="BE360" s="60"/>
    </row>
    <row r="361" spans="57:57" x14ac:dyDescent="0.35">
      <c r="BE361" s="60"/>
    </row>
    <row r="362" spans="57:57" x14ac:dyDescent="0.35">
      <c r="BE362" s="60"/>
    </row>
    <row r="363" spans="57:57" x14ac:dyDescent="0.35">
      <c r="BE363" s="60"/>
    </row>
    <row r="364" spans="57:57" x14ac:dyDescent="0.35">
      <c r="BE364" s="60"/>
    </row>
    <row r="365" spans="57:57" x14ac:dyDescent="0.35">
      <c r="BE365" s="60"/>
    </row>
    <row r="366" spans="57:57" x14ac:dyDescent="0.35">
      <c r="BE366" s="60"/>
    </row>
    <row r="367" spans="57:57" x14ac:dyDescent="0.35">
      <c r="BE367" s="60"/>
    </row>
    <row r="368" spans="57:57" x14ac:dyDescent="0.35">
      <c r="BE368" s="60"/>
    </row>
    <row r="369" spans="57:57" x14ac:dyDescent="0.35">
      <c r="BE369" s="60"/>
    </row>
    <row r="370" spans="57:57" x14ac:dyDescent="0.35">
      <c r="BE370" s="60"/>
    </row>
    <row r="371" spans="57:57" x14ac:dyDescent="0.35">
      <c r="BE371" s="60"/>
    </row>
    <row r="372" spans="57:57" x14ac:dyDescent="0.35">
      <c r="BE372" s="60"/>
    </row>
    <row r="373" spans="57:57" x14ac:dyDescent="0.35">
      <c r="BE373" s="60"/>
    </row>
    <row r="374" spans="57:57" x14ac:dyDescent="0.35">
      <c r="BE374" s="60"/>
    </row>
    <row r="375" spans="57:57" x14ac:dyDescent="0.35">
      <c r="BE375" s="60"/>
    </row>
    <row r="376" spans="57:57" x14ac:dyDescent="0.35">
      <c r="BE376" s="60"/>
    </row>
    <row r="377" spans="57:57" x14ac:dyDescent="0.35">
      <c r="BE377" s="60"/>
    </row>
    <row r="378" spans="57:57" x14ac:dyDescent="0.35">
      <c r="BE378" s="60"/>
    </row>
    <row r="379" spans="57:57" x14ac:dyDescent="0.35">
      <c r="BE379" s="60"/>
    </row>
    <row r="380" spans="57:57" x14ac:dyDescent="0.35">
      <c r="BE380" s="60"/>
    </row>
    <row r="381" spans="57:57" x14ac:dyDescent="0.35">
      <c r="BE381" s="60"/>
    </row>
    <row r="382" spans="57:57" x14ac:dyDescent="0.35">
      <c r="BE382" s="60"/>
    </row>
    <row r="383" spans="57:57" x14ac:dyDescent="0.35">
      <c r="BE383" s="60"/>
    </row>
    <row r="384" spans="57:57" x14ac:dyDescent="0.35">
      <c r="BE384" s="60"/>
    </row>
    <row r="385" spans="57:57" x14ac:dyDescent="0.35">
      <c r="BE385" s="60"/>
    </row>
    <row r="386" spans="57:57" x14ac:dyDescent="0.35">
      <c r="BE386" s="60"/>
    </row>
    <row r="387" spans="57:57" x14ac:dyDescent="0.35">
      <c r="BE387" s="60"/>
    </row>
    <row r="388" spans="57:57" x14ac:dyDescent="0.35">
      <c r="BE388" s="60"/>
    </row>
    <row r="389" spans="57:57" x14ac:dyDescent="0.35">
      <c r="BE389" s="60"/>
    </row>
    <row r="390" spans="57:57" x14ac:dyDescent="0.35">
      <c r="BE390" s="60"/>
    </row>
    <row r="391" spans="57:57" x14ac:dyDescent="0.35">
      <c r="BE391" s="60"/>
    </row>
    <row r="392" spans="57:57" x14ac:dyDescent="0.35">
      <c r="BE392" s="60"/>
    </row>
    <row r="393" spans="57:57" x14ac:dyDescent="0.35">
      <c r="BE393" s="60"/>
    </row>
    <row r="394" spans="57:57" x14ac:dyDescent="0.35">
      <c r="BE394" s="60"/>
    </row>
    <row r="395" spans="57:57" x14ac:dyDescent="0.35">
      <c r="BE395" s="60"/>
    </row>
    <row r="396" spans="57:57" x14ac:dyDescent="0.35">
      <c r="BE396" s="60"/>
    </row>
    <row r="397" spans="57:57" x14ac:dyDescent="0.35">
      <c r="BE397" s="60"/>
    </row>
    <row r="398" spans="57:57" x14ac:dyDescent="0.35">
      <c r="BE398" s="60"/>
    </row>
    <row r="399" spans="57:57" x14ac:dyDescent="0.35">
      <c r="BE399" s="60"/>
    </row>
    <row r="400" spans="57:57" x14ac:dyDescent="0.35">
      <c r="BE400" s="60"/>
    </row>
    <row r="401" spans="57:57" x14ac:dyDescent="0.35">
      <c r="BE401" s="60"/>
    </row>
    <row r="402" spans="57:57" x14ac:dyDescent="0.35">
      <c r="BE402" s="60"/>
    </row>
    <row r="403" spans="57:57" x14ac:dyDescent="0.35">
      <c r="BE403" s="60"/>
    </row>
    <row r="404" spans="57:57" x14ac:dyDescent="0.35">
      <c r="BE404" s="60"/>
    </row>
    <row r="405" spans="57:57" x14ac:dyDescent="0.35">
      <c r="BE405" s="60"/>
    </row>
    <row r="406" spans="57:57" x14ac:dyDescent="0.35">
      <c r="BE406" s="60"/>
    </row>
    <row r="407" spans="57:57" x14ac:dyDescent="0.35">
      <c r="BE407" s="60"/>
    </row>
    <row r="408" spans="57:57" x14ac:dyDescent="0.35">
      <c r="BE408" s="60"/>
    </row>
    <row r="409" spans="57:57" x14ac:dyDescent="0.35">
      <c r="BE409" s="60"/>
    </row>
    <row r="410" spans="57:57" x14ac:dyDescent="0.35">
      <c r="BE410" s="60"/>
    </row>
    <row r="411" spans="57:57" x14ac:dyDescent="0.35">
      <c r="BE411" s="60"/>
    </row>
    <row r="412" spans="57:57" x14ac:dyDescent="0.35">
      <c r="BE412" s="60"/>
    </row>
    <row r="413" spans="57:57" x14ac:dyDescent="0.35">
      <c r="BE413" s="60"/>
    </row>
    <row r="414" spans="57:57" x14ac:dyDescent="0.35">
      <c r="BE414" s="60"/>
    </row>
    <row r="415" spans="57:57" x14ac:dyDescent="0.35">
      <c r="BE415" s="60"/>
    </row>
    <row r="416" spans="57:57" x14ac:dyDescent="0.35">
      <c r="BE416" s="60"/>
    </row>
    <row r="417" spans="57:57" x14ac:dyDescent="0.35">
      <c r="BE417" s="60"/>
    </row>
    <row r="418" spans="57:57" x14ac:dyDescent="0.35">
      <c r="BE418" s="60"/>
    </row>
    <row r="419" spans="57:57" x14ac:dyDescent="0.35">
      <c r="BE419" s="60"/>
    </row>
    <row r="420" spans="57:57" x14ac:dyDescent="0.35">
      <c r="BE420" s="60"/>
    </row>
    <row r="421" spans="57:57" x14ac:dyDescent="0.35">
      <c r="BE421" s="60"/>
    </row>
    <row r="422" spans="57:57" x14ac:dyDescent="0.35">
      <c r="BE422" s="60"/>
    </row>
    <row r="423" spans="57:57" x14ac:dyDescent="0.35">
      <c r="BE423" s="60"/>
    </row>
    <row r="424" spans="57:57" x14ac:dyDescent="0.35">
      <c r="BE424" s="60"/>
    </row>
    <row r="425" spans="57:57" x14ac:dyDescent="0.35">
      <c r="BE425" s="60"/>
    </row>
    <row r="426" spans="57:57" x14ac:dyDescent="0.35">
      <c r="BE426" s="60"/>
    </row>
    <row r="427" spans="57:57" x14ac:dyDescent="0.35">
      <c r="BE427" s="60"/>
    </row>
    <row r="428" spans="57:57" x14ac:dyDescent="0.35">
      <c r="BE428" s="60"/>
    </row>
    <row r="429" spans="57:57" x14ac:dyDescent="0.35">
      <c r="BE429" s="60"/>
    </row>
    <row r="430" spans="57:57" x14ac:dyDescent="0.35">
      <c r="BE430" s="60"/>
    </row>
    <row r="431" spans="57:57" x14ac:dyDescent="0.35">
      <c r="BE431" s="60"/>
    </row>
    <row r="432" spans="57:57" x14ac:dyDescent="0.35">
      <c r="BE432" s="60"/>
    </row>
    <row r="433" spans="57:57" x14ac:dyDescent="0.35">
      <c r="BE433" s="60"/>
    </row>
    <row r="434" spans="57:57" x14ac:dyDescent="0.35">
      <c r="BE434" s="60"/>
    </row>
    <row r="435" spans="57:57" x14ac:dyDescent="0.35">
      <c r="BE435" s="60"/>
    </row>
    <row r="436" spans="57:57" x14ac:dyDescent="0.35">
      <c r="BE436" s="60"/>
    </row>
    <row r="437" spans="57:57" x14ac:dyDescent="0.35">
      <c r="BE437" s="60"/>
    </row>
    <row r="438" spans="57:57" x14ac:dyDescent="0.35">
      <c r="BE438" s="60"/>
    </row>
    <row r="439" spans="57:57" x14ac:dyDescent="0.35">
      <c r="BE439" s="60"/>
    </row>
    <row r="440" spans="57:57" x14ac:dyDescent="0.35">
      <c r="BE440" s="60"/>
    </row>
    <row r="441" spans="57:57" x14ac:dyDescent="0.35">
      <c r="BE441" s="60"/>
    </row>
    <row r="442" spans="57:57" x14ac:dyDescent="0.35">
      <c r="BE442" s="60"/>
    </row>
    <row r="443" spans="57:57" x14ac:dyDescent="0.35">
      <c r="BE443" s="60"/>
    </row>
    <row r="444" spans="57:57" x14ac:dyDescent="0.35">
      <c r="BE444" s="60"/>
    </row>
    <row r="445" spans="57:57" x14ac:dyDescent="0.35">
      <c r="BE445" s="60"/>
    </row>
    <row r="446" spans="57:57" x14ac:dyDescent="0.35">
      <c r="BE446" s="60"/>
    </row>
    <row r="447" spans="57:57" x14ac:dyDescent="0.35">
      <c r="BE447" s="60"/>
    </row>
    <row r="448" spans="57:57" x14ac:dyDescent="0.35">
      <c r="BE448" s="60"/>
    </row>
    <row r="449" spans="57:57" x14ac:dyDescent="0.35">
      <c r="BE449" s="60"/>
    </row>
    <row r="450" spans="57:57" x14ac:dyDescent="0.35">
      <c r="BE450" s="60"/>
    </row>
    <row r="451" spans="57:57" x14ac:dyDescent="0.35">
      <c r="BE451" s="60"/>
    </row>
    <row r="452" spans="57:57" x14ac:dyDescent="0.35">
      <c r="BE452" s="60"/>
    </row>
    <row r="453" spans="57:57" x14ac:dyDescent="0.35">
      <c r="BE453" s="60"/>
    </row>
    <row r="454" spans="57:57" x14ac:dyDescent="0.35">
      <c r="BE454" s="60"/>
    </row>
    <row r="455" spans="57:57" x14ac:dyDescent="0.35">
      <c r="BE455" s="60"/>
    </row>
    <row r="456" spans="57:57" x14ac:dyDescent="0.35">
      <c r="BE456" s="60"/>
    </row>
    <row r="457" spans="57:57" x14ac:dyDescent="0.35">
      <c r="BE457" s="60"/>
    </row>
    <row r="458" spans="57:57" x14ac:dyDescent="0.35">
      <c r="BE458" s="60"/>
    </row>
    <row r="459" spans="57:57" x14ac:dyDescent="0.35">
      <c r="BE459" s="60"/>
    </row>
    <row r="460" spans="57:57" x14ac:dyDescent="0.35">
      <c r="BE460" s="60"/>
    </row>
    <row r="461" spans="57:57" x14ac:dyDescent="0.35">
      <c r="BE461" s="60"/>
    </row>
    <row r="462" spans="57:57" x14ac:dyDescent="0.35">
      <c r="BE462" s="60"/>
    </row>
    <row r="463" spans="57:57" x14ac:dyDescent="0.35">
      <c r="BE463" s="60"/>
    </row>
    <row r="464" spans="57:57" x14ac:dyDescent="0.35">
      <c r="BE464" s="60"/>
    </row>
    <row r="465" spans="57:57" x14ac:dyDescent="0.35">
      <c r="BE465" s="60"/>
    </row>
    <row r="466" spans="57:57" x14ac:dyDescent="0.35">
      <c r="BE466" s="60"/>
    </row>
    <row r="467" spans="57:57" x14ac:dyDescent="0.35">
      <c r="BE467" s="60"/>
    </row>
    <row r="468" spans="57:57" x14ac:dyDescent="0.35">
      <c r="BE468" s="60"/>
    </row>
    <row r="469" spans="57:57" x14ac:dyDescent="0.35">
      <c r="BE469" s="60"/>
    </row>
    <row r="470" spans="57:57" x14ac:dyDescent="0.35">
      <c r="BE470" s="60"/>
    </row>
    <row r="471" spans="57:57" x14ac:dyDescent="0.35">
      <c r="BE471" s="60"/>
    </row>
    <row r="472" spans="57:57" x14ac:dyDescent="0.35">
      <c r="BE472" s="60"/>
    </row>
    <row r="473" spans="57:57" x14ac:dyDescent="0.35">
      <c r="BE473" s="60"/>
    </row>
    <row r="474" spans="57:57" x14ac:dyDescent="0.35">
      <c r="BE474" s="60"/>
    </row>
    <row r="475" spans="57:57" x14ac:dyDescent="0.35">
      <c r="BE475" s="60"/>
    </row>
    <row r="476" spans="57:57" x14ac:dyDescent="0.35">
      <c r="BE476" s="60"/>
    </row>
    <row r="477" spans="57:57" x14ac:dyDescent="0.35">
      <c r="BE477" s="60"/>
    </row>
    <row r="478" spans="57:57" x14ac:dyDescent="0.35">
      <c r="BE478" s="60"/>
    </row>
    <row r="479" spans="57:57" x14ac:dyDescent="0.35">
      <c r="BE479" s="60"/>
    </row>
    <row r="480" spans="57:57" x14ac:dyDescent="0.35">
      <c r="BE480" s="60"/>
    </row>
    <row r="481" spans="57:57" x14ac:dyDescent="0.35">
      <c r="BE481" s="60"/>
    </row>
    <row r="482" spans="57:57" x14ac:dyDescent="0.35">
      <c r="BE482" s="60"/>
    </row>
    <row r="483" spans="57:57" x14ac:dyDescent="0.35">
      <c r="BE483" s="60"/>
    </row>
    <row r="484" spans="57:57" x14ac:dyDescent="0.35">
      <c r="BE484" s="60"/>
    </row>
    <row r="485" spans="57:57" x14ac:dyDescent="0.35">
      <c r="BE485" s="60"/>
    </row>
    <row r="486" spans="57:57" x14ac:dyDescent="0.35">
      <c r="BE486" s="60"/>
    </row>
    <row r="487" spans="57:57" x14ac:dyDescent="0.35">
      <c r="BE487" s="60"/>
    </row>
    <row r="488" spans="57:57" x14ac:dyDescent="0.35">
      <c r="BE488" s="60"/>
    </row>
    <row r="489" spans="57:57" x14ac:dyDescent="0.35">
      <c r="BE489" s="60"/>
    </row>
    <row r="490" spans="57:57" x14ac:dyDescent="0.35">
      <c r="BE490" s="60"/>
    </row>
    <row r="491" spans="57:57" x14ac:dyDescent="0.35">
      <c r="BE491" s="60"/>
    </row>
    <row r="492" spans="57:57" x14ac:dyDescent="0.35">
      <c r="BE492" s="60"/>
    </row>
    <row r="493" spans="57:57" x14ac:dyDescent="0.35">
      <c r="BE493" s="60"/>
    </row>
    <row r="494" spans="57:57" x14ac:dyDescent="0.35">
      <c r="BE494" s="60"/>
    </row>
    <row r="495" spans="57:57" x14ac:dyDescent="0.35">
      <c r="BE495" s="60"/>
    </row>
    <row r="496" spans="57:57" x14ac:dyDescent="0.35">
      <c r="BE496" s="60"/>
    </row>
    <row r="497" spans="57:57" x14ac:dyDescent="0.35">
      <c r="BE497" s="60"/>
    </row>
    <row r="498" spans="57:57" x14ac:dyDescent="0.35">
      <c r="BE498" s="60"/>
    </row>
    <row r="499" spans="57:57" x14ac:dyDescent="0.35">
      <c r="BE499" s="60"/>
    </row>
    <row r="500" spans="57:57" x14ac:dyDescent="0.35">
      <c r="BE500" s="60"/>
    </row>
    <row r="501" spans="57:57" x14ac:dyDescent="0.35">
      <c r="BE501" s="60"/>
    </row>
    <row r="502" spans="57:57" x14ac:dyDescent="0.35">
      <c r="BE502" s="60"/>
    </row>
    <row r="503" spans="57:57" x14ac:dyDescent="0.35">
      <c r="BE503" s="60"/>
    </row>
    <row r="504" spans="57:57" x14ac:dyDescent="0.35">
      <c r="BE504" s="60"/>
    </row>
    <row r="505" spans="57:57" x14ac:dyDescent="0.35">
      <c r="BE505" s="60"/>
    </row>
    <row r="506" spans="57:57" x14ac:dyDescent="0.35">
      <c r="BE506" s="60"/>
    </row>
    <row r="507" spans="57:57" x14ac:dyDescent="0.35">
      <c r="BE507" s="60"/>
    </row>
    <row r="508" spans="57:57" x14ac:dyDescent="0.35">
      <c r="BE508" s="60"/>
    </row>
    <row r="509" spans="57:57" x14ac:dyDescent="0.35">
      <c r="BE509" s="60"/>
    </row>
    <row r="510" spans="57:57" x14ac:dyDescent="0.35">
      <c r="BE510" s="60"/>
    </row>
    <row r="511" spans="57:57" x14ac:dyDescent="0.35">
      <c r="BE511" s="60"/>
    </row>
    <row r="512" spans="57:57" x14ac:dyDescent="0.35">
      <c r="BE512" s="60"/>
    </row>
    <row r="513" spans="57:57" x14ac:dyDescent="0.35">
      <c r="BE513" s="60"/>
    </row>
    <row r="514" spans="57:57" x14ac:dyDescent="0.35">
      <c r="BE514" s="60"/>
    </row>
    <row r="515" spans="57:57" x14ac:dyDescent="0.35">
      <c r="BE515" s="60"/>
    </row>
    <row r="516" spans="57:57" x14ac:dyDescent="0.35">
      <c r="BE516" s="60"/>
    </row>
    <row r="517" spans="57:57" x14ac:dyDescent="0.35">
      <c r="BE517" s="60"/>
    </row>
    <row r="518" spans="57:57" x14ac:dyDescent="0.35">
      <c r="BE518" s="60"/>
    </row>
    <row r="519" spans="57:57" x14ac:dyDescent="0.35">
      <c r="BE519" s="60"/>
    </row>
    <row r="520" spans="57:57" x14ac:dyDescent="0.35">
      <c r="BE520" s="60"/>
    </row>
    <row r="521" spans="57:57" x14ac:dyDescent="0.35">
      <c r="BE521" s="60"/>
    </row>
    <row r="522" spans="57:57" x14ac:dyDescent="0.35">
      <c r="BE522" s="60"/>
    </row>
    <row r="523" spans="57:57" x14ac:dyDescent="0.35">
      <c r="BE523" s="60"/>
    </row>
    <row r="524" spans="57:57" x14ac:dyDescent="0.35">
      <c r="BE524" s="60"/>
    </row>
    <row r="525" spans="57:57" x14ac:dyDescent="0.35">
      <c r="BE525" s="60"/>
    </row>
    <row r="526" spans="57:57" x14ac:dyDescent="0.35">
      <c r="BE526" s="60"/>
    </row>
    <row r="527" spans="57:57" x14ac:dyDescent="0.35">
      <c r="BE527" s="60"/>
    </row>
    <row r="528" spans="57:57" x14ac:dyDescent="0.35">
      <c r="BE528" s="60"/>
    </row>
    <row r="529" spans="57:57" x14ac:dyDescent="0.35">
      <c r="BE529" s="60"/>
    </row>
    <row r="530" spans="57:57" x14ac:dyDescent="0.35">
      <c r="BE530" s="60"/>
    </row>
    <row r="531" spans="57:57" x14ac:dyDescent="0.35">
      <c r="BE531" s="60"/>
    </row>
    <row r="532" spans="57:57" x14ac:dyDescent="0.35">
      <c r="BE532" s="60"/>
    </row>
    <row r="533" spans="57:57" x14ac:dyDescent="0.35">
      <c r="BE533" s="60"/>
    </row>
    <row r="534" spans="57:57" x14ac:dyDescent="0.35">
      <c r="BE534" s="60"/>
    </row>
    <row r="535" spans="57:57" x14ac:dyDescent="0.35">
      <c r="BE535" s="60"/>
    </row>
    <row r="536" spans="57:57" x14ac:dyDescent="0.35">
      <c r="BE536" s="60"/>
    </row>
    <row r="537" spans="57:57" x14ac:dyDescent="0.35">
      <c r="BE537" s="60"/>
    </row>
    <row r="538" spans="57:57" x14ac:dyDescent="0.35">
      <c r="BE538" s="60"/>
    </row>
    <row r="539" spans="57:57" x14ac:dyDescent="0.35">
      <c r="BE539" s="60"/>
    </row>
    <row r="540" spans="57:57" x14ac:dyDescent="0.35">
      <c r="BE540" s="60"/>
    </row>
    <row r="541" spans="57:57" x14ac:dyDescent="0.35">
      <c r="BE541" s="60"/>
    </row>
    <row r="542" spans="57:57" x14ac:dyDescent="0.35">
      <c r="BE542" s="60"/>
    </row>
    <row r="543" spans="57:57" x14ac:dyDescent="0.35">
      <c r="BE543" s="60"/>
    </row>
    <row r="544" spans="57:57" x14ac:dyDescent="0.35">
      <c r="BE544" s="60"/>
    </row>
    <row r="545" spans="57:57" x14ac:dyDescent="0.35">
      <c r="BE545" s="60"/>
    </row>
    <row r="546" spans="57:57" x14ac:dyDescent="0.35">
      <c r="BE546" s="60"/>
    </row>
    <row r="547" spans="57:57" x14ac:dyDescent="0.35">
      <c r="BE547" s="60"/>
    </row>
    <row r="548" spans="57:57" x14ac:dyDescent="0.35">
      <c r="BE548" s="60"/>
    </row>
    <row r="549" spans="57:57" x14ac:dyDescent="0.35">
      <c r="BE549" s="60"/>
    </row>
    <row r="550" spans="57:57" x14ac:dyDescent="0.35">
      <c r="BE550" s="60"/>
    </row>
    <row r="551" spans="57:57" x14ac:dyDescent="0.35">
      <c r="BE551" s="60"/>
    </row>
    <row r="552" spans="57:57" x14ac:dyDescent="0.35">
      <c r="BE552" s="60"/>
    </row>
    <row r="553" spans="57:57" x14ac:dyDescent="0.35">
      <c r="BE553" s="60"/>
    </row>
    <row r="554" spans="57:57" x14ac:dyDescent="0.35">
      <c r="BE554" s="60"/>
    </row>
    <row r="555" spans="57:57" x14ac:dyDescent="0.35">
      <c r="BE555" s="60"/>
    </row>
    <row r="556" spans="57:57" x14ac:dyDescent="0.35">
      <c r="BE556" s="60"/>
    </row>
    <row r="557" spans="57:57" x14ac:dyDescent="0.35">
      <c r="BE557" s="60"/>
    </row>
    <row r="558" spans="57:57" x14ac:dyDescent="0.35">
      <c r="BE558" s="60"/>
    </row>
    <row r="559" spans="57:57" x14ac:dyDescent="0.35">
      <c r="BE559" s="60"/>
    </row>
    <row r="560" spans="57:57" x14ac:dyDescent="0.35">
      <c r="BE560" s="60"/>
    </row>
    <row r="561" spans="57:57" x14ac:dyDescent="0.35">
      <c r="BE561" s="60"/>
    </row>
    <row r="562" spans="57:57" x14ac:dyDescent="0.35">
      <c r="BE562" s="60"/>
    </row>
    <row r="563" spans="57:57" x14ac:dyDescent="0.35">
      <c r="BE563" s="60"/>
    </row>
    <row r="564" spans="57:57" x14ac:dyDescent="0.35">
      <c r="BE564" s="60"/>
    </row>
    <row r="565" spans="57:57" x14ac:dyDescent="0.35">
      <c r="BE565" s="60"/>
    </row>
    <row r="566" spans="57:57" x14ac:dyDescent="0.35">
      <c r="BE566" s="60"/>
    </row>
    <row r="567" spans="57:57" x14ac:dyDescent="0.35">
      <c r="BE567" s="60"/>
    </row>
    <row r="568" spans="57:57" x14ac:dyDescent="0.35">
      <c r="BE568" s="60"/>
    </row>
    <row r="569" spans="57:57" x14ac:dyDescent="0.35">
      <c r="BE569" s="60"/>
    </row>
    <row r="570" spans="57:57" x14ac:dyDescent="0.35">
      <c r="BE570" s="60"/>
    </row>
    <row r="571" spans="57:57" x14ac:dyDescent="0.35">
      <c r="BE571" s="60"/>
    </row>
    <row r="572" spans="57:57" x14ac:dyDescent="0.35">
      <c r="BE572" s="60"/>
    </row>
    <row r="573" spans="57:57" x14ac:dyDescent="0.35">
      <c r="BE573" s="60"/>
    </row>
    <row r="574" spans="57:57" x14ac:dyDescent="0.35">
      <c r="BE574" s="60"/>
    </row>
  </sheetData>
  <mergeCells count="2">
    <mergeCell ref="BG6:BG7"/>
    <mergeCell ref="BG14:BG15"/>
  </mergeCells>
  <pageMargins left="0.7" right="0.7"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49"/>
  <sheetViews>
    <sheetView showGridLines="0" workbookViewId="0"/>
  </sheetViews>
  <sheetFormatPr defaultColWidth="11" defaultRowHeight="15.5" x14ac:dyDescent="0.35"/>
  <cols>
    <col min="1" max="2" width="4.33203125" customWidth="1"/>
    <col min="4" max="40" width="2.5" customWidth="1"/>
    <col min="41" max="60" width="2.58203125" customWidth="1"/>
    <col min="61" max="61" width="6.58203125" customWidth="1"/>
    <col min="62" max="62" width="12.08203125" customWidth="1"/>
    <col min="63" max="63" width="14.33203125" customWidth="1"/>
    <col min="64" max="64" width="29.33203125" customWidth="1"/>
    <col min="65" max="65" width="18" customWidth="1"/>
    <col min="66" max="66" width="14.58203125" customWidth="1"/>
    <col min="67" max="67" width="12.5" customWidth="1"/>
    <col min="69" max="69" width="14" customWidth="1"/>
  </cols>
  <sheetData>
    <row r="1" spans="1:70" ht="18" thickBot="1" x14ac:dyDescent="0.4">
      <c r="A1" s="102" t="s">
        <v>12</v>
      </c>
      <c r="B1" s="103"/>
      <c r="C1" s="103"/>
      <c r="D1" s="103"/>
      <c r="E1" s="103"/>
      <c r="F1" s="103"/>
      <c r="G1" s="103"/>
      <c r="H1" s="103"/>
      <c r="I1" s="103"/>
      <c r="J1" s="103"/>
      <c r="K1" s="103"/>
      <c r="L1" s="103"/>
      <c r="BH1" s="60"/>
      <c r="BJ1" s="104" t="s">
        <v>173</v>
      </c>
      <c r="BK1" s="104"/>
      <c r="BL1" s="105"/>
      <c r="BM1" s="105"/>
    </row>
    <row r="2" spans="1:70" ht="16" thickTop="1" x14ac:dyDescent="0.35">
      <c r="BH2" s="60"/>
    </row>
    <row r="3" spans="1:70" x14ac:dyDescent="0.35">
      <c r="A3" s="69" t="s">
        <v>172</v>
      </c>
      <c r="BH3" s="60"/>
      <c r="BJ3" s="527" t="s">
        <v>446</v>
      </c>
      <c r="BK3" s="527"/>
      <c r="BL3" s="528"/>
      <c r="BM3" s="528"/>
      <c r="BN3" s="528"/>
      <c r="BO3" s="543"/>
    </row>
    <row r="4" spans="1:70" ht="16" thickBot="1" x14ac:dyDescent="0.4">
      <c r="BH4" s="60"/>
      <c r="BJ4" s="3" t="s">
        <v>441</v>
      </c>
      <c r="BK4" s="3"/>
    </row>
    <row r="5" spans="1:70" ht="45" customHeight="1" x14ac:dyDescent="0.35">
      <c r="A5" s="1" t="s">
        <v>272</v>
      </c>
      <c r="B5" s="4" t="s">
        <v>273</v>
      </c>
      <c r="C5" s="3"/>
      <c r="D5" s="3"/>
      <c r="E5" s="3"/>
      <c r="F5" s="3"/>
      <c r="G5" s="3"/>
      <c r="H5" s="3"/>
      <c r="I5" s="3"/>
      <c r="J5" s="3"/>
      <c r="K5" s="3"/>
      <c r="L5" s="3"/>
      <c r="M5" s="3"/>
      <c r="N5" s="3"/>
      <c r="O5" s="3"/>
      <c r="P5" s="3"/>
      <c r="Q5" s="3"/>
      <c r="R5" s="3"/>
      <c r="S5" s="3"/>
      <c r="T5" s="3"/>
      <c r="U5" s="3"/>
      <c r="V5" s="3"/>
      <c r="W5" s="3"/>
      <c r="X5" s="3"/>
      <c r="Y5" s="1"/>
      <c r="Z5" s="3"/>
      <c r="AA5" s="3"/>
      <c r="AB5" s="3"/>
      <c r="AC5" s="3"/>
      <c r="AD5" s="3"/>
      <c r="AE5" s="3"/>
      <c r="AF5" s="1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60"/>
      <c r="BJ5" s="576" t="s">
        <v>308</v>
      </c>
      <c r="BK5" s="300" t="s">
        <v>899</v>
      </c>
      <c r="BL5" s="294" t="s">
        <v>900</v>
      </c>
      <c r="BM5" s="295" t="s">
        <v>903</v>
      </c>
      <c r="BN5" s="293"/>
      <c r="BO5" s="293"/>
    </row>
    <row r="6" spans="1:70" ht="32.25" customHeight="1" thickBot="1" x14ac:dyDescent="0.4">
      <c r="A6" s="3"/>
      <c r="B6" s="3" t="s">
        <v>31</v>
      </c>
      <c r="C6" s="4"/>
      <c r="D6" s="4"/>
      <c r="E6" s="4"/>
      <c r="F6" s="4" t="s">
        <v>468</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4"/>
      <c r="AP6" s="4"/>
      <c r="AQ6" s="4"/>
      <c r="AR6" s="4"/>
      <c r="AS6" s="4"/>
      <c r="AT6" s="4"/>
      <c r="AU6" s="4"/>
      <c r="AV6" s="31"/>
      <c r="AW6" s="31"/>
      <c r="AX6" s="31"/>
      <c r="AY6" s="41"/>
      <c r="AZ6" s="3"/>
      <c r="BA6" s="3"/>
      <c r="BB6" s="3"/>
      <c r="BC6" s="3"/>
      <c r="BD6" s="3"/>
      <c r="BE6" s="3"/>
      <c r="BF6" s="3"/>
      <c r="BG6" s="3"/>
      <c r="BH6" s="60"/>
      <c r="BJ6" s="577"/>
      <c r="BK6" s="301" t="s">
        <v>21</v>
      </c>
      <c r="BL6" s="296" t="s">
        <v>901</v>
      </c>
      <c r="BM6" s="156"/>
      <c r="BN6" s="229"/>
      <c r="BO6" s="229"/>
    </row>
    <row r="7" spans="1:70" x14ac:dyDescent="0.35">
      <c r="A7" s="3"/>
      <c r="B7" s="6"/>
      <c r="C7" s="4" t="s">
        <v>149</v>
      </c>
      <c r="D7" s="4"/>
      <c r="E7" s="4"/>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4"/>
      <c r="AP7" s="4"/>
      <c r="AQ7" s="4"/>
      <c r="AR7" s="4"/>
      <c r="AS7" s="4"/>
      <c r="AT7" s="9" t="s">
        <v>41</v>
      </c>
      <c r="AU7" s="4"/>
      <c r="AV7" s="31"/>
      <c r="AW7" s="31"/>
      <c r="AX7" s="31"/>
      <c r="AY7" s="3"/>
      <c r="AZ7" s="3"/>
      <c r="BA7" s="3"/>
      <c r="BB7" s="3"/>
      <c r="BC7" s="9" t="s">
        <v>37</v>
      </c>
      <c r="BD7" s="3"/>
      <c r="BE7" s="3"/>
      <c r="BF7" s="3"/>
      <c r="BG7" s="3"/>
      <c r="BH7" s="60"/>
    </row>
    <row r="8" spans="1:70" x14ac:dyDescent="0.35">
      <c r="A8" s="3"/>
      <c r="B8" s="6"/>
      <c r="C8" s="5" t="s">
        <v>47</v>
      </c>
      <c r="D8" s="4">
        <v>1</v>
      </c>
      <c r="E8" s="4" t="s">
        <v>275</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18"/>
      <c r="AP8" s="18"/>
      <c r="AQ8" s="98">
        <v>6</v>
      </c>
      <c r="AR8" s="97" t="s">
        <v>48</v>
      </c>
      <c r="AS8" s="98">
        <v>0</v>
      </c>
      <c r="AT8" s="98">
        <v>0</v>
      </c>
      <c r="AU8" s="4"/>
      <c r="AV8" s="31"/>
      <c r="AW8" s="31"/>
      <c r="AX8" s="4"/>
      <c r="AY8" s="3"/>
      <c r="AZ8" s="18" t="s">
        <v>92</v>
      </c>
      <c r="BA8" s="174" t="s">
        <v>898</v>
      </c>
      <c r="BB8" s="3"/>
      <c r="BC8" s="3"/>
      <c r="BD8" s="3"/>
      <c r="BE8" s="3"/>
      <c r="BF8" s="3"/>
      <c r="BG8" s="3"/>
      <c r="BH8" s="60"/>
    </row>
    <row r="9" spans="1:70" x14ac:dyDescent="0.35">
      <c r="A9" s="3"/>
      <c r="B9" s="6"/>
      <c r="C9" s="5" t="s">
        <v>47</v>
      </c>
      <c r="D9" s="4">
        <v>2</v>
      </c>
      <c r="E9" s="4" t="s">
        <v>276</v>
      </c>
      <c r="F9" s="3"/>
      <c r="G9" s="3"/>
      <c r="H9" s="3"/>
      <c r="I9" s="3"/>
      <c r="J9" s="3"/>
      <c r="K9" s="3"/>
      <c r="L9" s="3"/>
      <c r="M9" s="3"/>
      <c r="N9" s="3"/>
      <c r="O9" s="3"/>
      <c r="P9" s="3"/>
      <c r="Q9" s="3"/>
      <c r="R9" s="3"/>
      <c r="S9" s="3"/>
      <c r="T9" s="3"/>
      <c r="U9" s="3"/>
      <c r="V9" s="3"/>
      <c r="W9" s="3"/>
      <c r="X9" s="3"/>
      <c r="Y9" s="3"/>
      <c r="Z9" s="3"/>
      <c r="AA9" s="3"/>
      <c r="AB9" s="3"/>
      <c r="AC9" s="3"/>
      <c r="AD9" s="3"/>
      <c r="AE9" s="100" t="s">
        <v>151</v>
      </c>
      <c r="AF9" s="100" t="s">
        <v>897</v>
      </c>
      <c r="AG9" s="3"/>
      <c r="AH9" s="3"/>
      <c r="AI9" s="3"/>
      <c r="AJ9" s="3"/>
      <c r="AK9" s="3"/>
      <c r="AL9" s="3"/>
      <c r="AM9" s="3"/>
      <c r="AN9" s="3"/>
      <c r="AO9" s="3"/>
      <c r="AP9" s="3"/>
      <c r="AQ9" s="3"/>
      <c r="AR9" s="3"/>
      <c r="AS9" s="3"/>
      <c r="AT9" s="3"/>
      <c r="AU9" s="3"/>
      <c r="AV9" s="3"/>
      <c r="AW9" s="3"/>
      <c r="AX9" s="3"/>
      <c r="AY9" s="3"/>
      <c r="AZ9" s="3"/>
      <c r="BA9" s="3"/>
      <c r="BB9" s="3"/>
      <c r="BC9" s="3"/>
      <c r="BD9" s="3"/>
      <c r="BE9" s="3"/>
      <c r="BF9" s="3"/>
      <c r="BG9" s="3"/>
      <c r="BH9" s="60"/>
      <c r="BJ9" s="528" t="s">
        <v>762</v>
      </c>
      <c r="BK9" s="528"/>
      <c r="BL9" s="528"/>
    </row>
    <row r="10" spans="1:70" x14ac:dyDescent="0.35">
      <c r="A10" s="3"/>
      <c r="B10" s="6"/>
      <c r="C10" s="5" t="s">
        <v>47</v>
      </c>
      <c r="D10" s="4">
        <v>3</v>
      </c>
      <c r="E10" s="4" t="s">
        <v>891</v>
      </c>
      <c r="F10" s="3"/>
      <c r="G10" s="3"/>
      <c r="H10" s="3"/>
      <c r="I10" s="3"/>
      <c r="J10" s="3"/>
      <c r="K10" s="3"/>
      <c r="L10" s="3"/>
      <c r="M10" s="3"/>
      <c r="N10" s="3"/>
      <c r="O10" s="3"/>
      <c r="P10" s="3"/>
      <c r="Q10" s="3"/>
      <c r="R10" s="3"/>
      <c r="S10" s="3"/>
      <c r="T10" s="3"/>
      <c r="U10" s="3"/>
      <c r="V10" s="3"/>
      <c r="W10" s="3"/>
      <c r="X10" s="3"/>
      <c r="Y10" s="3"/>
      <c r="Z10" s="3"/>
      <c r="AA10" s="3"/>
      <c r="AB10" s="3"/>
      <c r="AC10" s="3"/>
      <c r="AD10" s="3"/>
      <c r="AE10" s="100" t="s">
        <v>151</v>
      </c>
      <c r="AF10" s="100" t="s">
        <v>897</v>
      </c>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60"/>
      <c r="BJ10" s="548" t="s">
        <v>1056</v>
      </c>
      <c r="BO10" s="528"/>
      <c r="BP10" s="528"/>
      <c r="BQ10" s="543"/>
      <c r="BR10" s="543"/>
    </row>
    <row r="11" spans="1:70" x14ac:dyDescent="0.35">
      <c r="A11" s="3"/>
      <c r="B11" s="6"/>
      <c r="C11" s="5" t="s">
        <v>47</v>
      </c>
      <c r="D11" s="4">
        <v>4</v>
      </c>
      <c r="E11" s="4" t="s">
        <v>892</v>
      </c>
      <c r="F11" s="3"/>
      <c r="G11" s="3"/>
      <c r="H11" s="3"/>
      <c r="I11" s="3"/>
      <c r="J11" s="3"/>
      <c r="K11" s="3"/>
      <c r="L11" s="3"/>
      <c r="M11" s="3"/>
      <c r="N11" s="3"/>
      <c r="O11" s="3"/>
      <c r="P11" s="3"/>
      <c r="Q11" s="3"/>
      <c r="R11" s="3"/>
      <c r="S11" s="3"/>
      <c r="T11" s="3"/>
      <c r="U11" s="3"/>
      <c r="V11" s="3"/>
      <c r="W11" s="3"/>
      <c r="X11" s="3"/>
      <c r="Y11" s="3"/>
      <c r="Z11" s="3"/>
      <c r="AA11" s="3"/>
      <c r="AB11" s="3"/>
      <c r="AC11" s="3"/>
      <c r="AD11" s="3"/>
      <c r="AE11" s="100" t="s">
        <v>151</v>
      </c>
      <c r="AF11" s="100" t="s">
        <v>277</v>
      </c>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60"/>
      <c r="BJ11" s="527" t="s">
        <v>764</v>
      </c>
      <c r="BK11" s="527"/>
      <c r="BL11" s="543"/>
    </row>
    <row r="12" spans="1:70" ht="16" thickBot="1" x14ac:dyDescent="0.4">
      <c r="A12" s="3"/>
      <c r="B12" s="6"/>
      <c r="C12" s="5"/>
      <c r="D12" s="4"/>
      <c r="E12" s="4"/>
      <c r="F12" s="3"/>
      <c r="G12" s="3"/>
      <c r="H12" s="3"/>
      <c r="I12" s="3"/>
      <c r="J12" s="3"/>
      <c r="K12" s="3"/>
      <c r="L12" s="3"/>
      <c r="M12" s="3"/>
      <c r="N12" s="3"/>
      <c r="O12" s="3"/>
      <c r="P12" s="3"/>
      <c r="Q12" s="3"/>
      <c r="R12" s="3"/>
      <c r="S12" s="3"/>
      <c r="T12" s="3"/>
      <c r="U12" s="3"/>
      <c r="V12" s="3"/>
      <c r="W12" s="3"/>
      <c r="X12" s="3"/>
      <c r="Y12" s="3"/>
      <c r="Z12" s="3"/>
      <c r="AA12" s="3"/>
      <c r="AB12" s="3"/>
      <c r="AC12" s="3"/>
      <c r="AD12" s="3"/>
      <c r="AE12" s="100"/>
      <c r="AF12" s="100"/>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60"/>
      <c r="BJ12" t="s">
        <v>447</v>
      </c>
    </row>
    <row r="13" spans="1:70" ht="46.5" x14ac:dyDescent="0.35">
      <c r="A13" s="3"/>
      <c r="B13" s="6"/>
      <c r="C13" s="5"/>
      <c r="D13" s="4"/>
      <c r="E13" s="4"/>
      <c r="F13" s="3"/>
      <c r="G13" s="3"/>
      <c r="H13" s="3"/>
      <c r="I13" s="3"/>
      <c r="J13" s="3"/>
      <c r="K13" s="3"/>
      <c r="L13" s="3"/>
      <c r="M13" s="3"/>
      <c r="N13" s="3"/>
      <c r="O13" s="3"/>
      <c r="P13" s="3"/>
      <c r="Q13" s="3"/>
      <c r="R13" s="3"/>
      <c r="S13" s="3"/>
      <c r="T13" s="3"/>
      <c r="U13" s="3"/>
      <c r="V13" s="3"/>
      <c r="W13" s="3"/>
      <c r="X13" s="3"/>
      <c r="Y13" s="3"/>
      <c r="Z13" s="3"/>
      <c r="AA13" s="3"/>
      <c r="AB13" s="3"/>
      <c r="AC13" s="3"/>
      <c r="AD13" s="3"/>
      <c r="AE13" s="100"/>
      <c r="AF13" s="100"/>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60"/>
      <c r="BJ13" s="576" t="s">
        <v>308</v>
      </c>
      <c r="BK13" s="71" t="s">
        <v>184</v>
      </c>
      <c r="BL13" s="294" t="s">
        <v>902</v>
      </c>
      <c r="BM13" s="283" t="s">
        <v>904</v>
      </c>
    </row>
    <row r="14" spans="1:70" ht="16" thickBot="1" x14ac:dyDescent="0.4">
      <c r="A14" s="1" t="s">
        <v>280</v>
      </c>
      <c r="B14" s="8" t="s">
        <v>281</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60"/>
      <c r="BJ14" s="577"/>
      <c r="BK14" s="72">
        <v>9</v>
      </c>
      <c r="BL14" s="280">
        <v>6</v>
      </c>
      <c r="BM14" s="284">
        <f>BL14/BK14</f>
        <v>0.66666666666666663</v>
      </c>
    </row>
    <row r="15" spans="1:70" x14ac:dyDescent="0.35">
      <c r="A15" s="3"/>
      <c r="B15" s="3" t="s">
        <v>31</v>
      </c>
      <c r="C15" s="4"/>
      <c r="D15" s="4"/>
      <c r="E15" s="4"/>
      <c r="F15" s="4" t="s">
        <v>468</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60"/>
    </row>
    <row r="16" spans="1:70" x14ac:dyDescent="0.35">
      <c r="A16" s="3"/>
      <c r="B16" s="6"/>
      <c r="C16" s="4" t="s">
        <v>149</v>
      </c>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60"/>
    </row>
    <row r="17" spans="1:69" x14ac:dyDescent="0.35">
      <c r="A17" s="3"/>
      <c r="B17" s="6"/>
      <c r="C17" s="5" t="s">
        <v>47</v>
      </c>
      <c r="D17" s="4">
        <v>1</v>
      </c>
      <c r="E17" s="4" t="s">
        <v>282</v>
      </c>
      <c r="F17" s="3"/>
      <c r="G17" s="3"/>
      <c r="H17" s="3"/>
      <c r="I17" s="3"/>
      <c r="J17" s="3"/>
      <c r="K17" s="3"/>
      <c r="L17" s="3"/>
      <c r="M17" s="3"/>
      <c r="N17" s="3"/>
      <c r="O17" s="3"/>
      <c r="P17" s="3"/>
      <c r="Q17" s="3"/>
      <c r="R17" s="3"/>
      <c r="S17" s="3"/>
      <c r="T17" s="3"/>
      <c r="U17" s="3"/>
      <c r="V17" s="3"/>
      <c r="W17" s="3"/>
      <c r="X17" s="3"/>
      <c r="Y17" s="3"/>
      <c r="Z17" s="3"/>
      <c r="AA17" s="3"/>
      <c r="AB17" s="3"/>
      <c r="AC17" s="3"/>
      <c r="AD17" s="3"/>
      <c r="AE17" s="100" t="s">
        <v>151</v>
      </c>
      <c r="AF17" s="100" t="s">
        <v>283</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60"/>
      <c r="BJ17" s="528" t="s">
        <v>193</v>
      </c>
      <c r="BK17" s="528"/>
      <c r="BL17" s="528"/>
    </row>
    <row r="18" spans="1:69" x14ac:dyDescent="0.35">
      <c r="A18" s="3"/>
      <c r="B18" s="6"/>
      <c r="C18" s="5" t="s">
        <v>47</v>
      </c>
      <c r="D18" s="4">
        <v>2</v>
      </c>
      <c r="E18" s="4" t="s">
        <v>893</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60"/>
      <c r="BJ18" s="298" t="s">
        <v>765</v>
      </c>
    </row>
    <row r="19" spans="1:69" x14ac:dyDescent="0.35">
      <c r="A19" s="3"/>
      <c r="B19" s="6"/>
      <c r="C19" s="5" t="s">
        <v>47</v>
      </c>
      <c r="D19" s="4">
        <v>3</v>
      </c>
      <c r="E19" s="4" t="s">
        <v>894</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60"/>
      <c r="BJ19" s="298" t="s">
        <v>766</v>
      </c>
      <c r="BK19" s="298"/>
    </row>
    <row r="20" spans="1:69" x14ac:dyDescent="0.35">
      <c r="A20" s="3"/>
      <c r="B20" s="6"/>
      <c r="C20" s="5" t="s">
        <v>47</v>
      </c>
      <c r="D20" s="4">
        <v>4</v>
      </c>
      <c r="E20" s="4" t="s">
        <v>257</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60"/>
      <c r="BJ20" s="299" t="s">
        <v>767</v>
      </c>
      <c r="BK20" s="299"/>
    </row>
    <row r="21" spans="1:69" x14ac:dyDescent="0.35">
      <c r="A21" s="3"/>
      <c r="B21" s="6"/>
      <c r="C21" s="5"/>
      <c r="D21" s="4"/>
      <c r="E21" s="4"/>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60"/>
      <c r="BJ21" s="299" t="s">
        <v>768</v>
      </c>
    </row>
    <row r="22" spans="1:69" x14ac:dyDescent="0.35">
      <c r="A22" s="3"/>
      <c r="B22" s="6"/>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60"/>
      <c r="BJ22" s="297" t="s">
        <v>450</v>
      </c>
      <c r="BK22" s="297"/>
    </row>
    <row r="23" spans="1:69" ht="16" thickBot="1" x14ac:dyDescent="0.4">
      <c r="A23" s="1" t="s">
        <v>286</v>
      </c>
      <c r="B23" s="4" t="s">
        <v>287</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60"/>
      <c r="BJ23" t="s">
        <v>449</v>
      </c>
    </row>
    <row r="24" spans="1:69" ht="77.5" x14ac:dyDescent="0.35">
      <c r="A24" s="3"/>
      <c r="B24" s="3" t="s">
        <v>31</v>
      </c>
      <c r="C24" s="4"/>
      <c r="D24" s="4"/>
      <c r="E24" s="4"/>
      <c r="F24" s="4" t="s">
        <v>274</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60"/>
      <c r="BJ24" s="132" t="s">
        <v>2</v>
      </c>
      <c r="BK24" s="131" t="s">
        <v>451</v>
      </c>
      <c r="BL24" s="302" t="s">
        <v>443</v>
      </c>
      <c r="BM24" s="302" t="s">
        <v>444</v>
      </c>
      <c r="BN24" s="302" t="s">
        <v>445</v>
      </c>
      <c r="BO24" s="131" t="s">
        <v>426</v>
      </c>
      <c r="BP24" s="302" t="s">
        <v>448</v>
      </c>
      <c r="BQ24" s="295" t="s">
        <v>906</v>
      </c>
    </row>
    <row r="25" spans="1:69" ht="31" x14ac:dyDescent="0.35">
      <c r="A25" s="3"/>
      <c r="B25" s="6"/>
      <c r="C25" s="4" t="s">
        <v>149</v>
      </c>
      <c r="D25" s="3"/>
      <c r="E25" s="3"/>
      <c r="F25" s="3"/>
      <c r="G25" s="175"/>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60"/>
      <c r="BJ25" s="310">
        <v>1</v>
      </c>
      <c r="BK25" s="114" t="s">
        <v>21</v>
      </c>
      <c r="BL25" s="303" t="s">
        <v>442</v>
      </c>
      <c r="BM25" s="306"/>
      <c r="BN25" s="304">
        <v>6</v>
      </c>
      <c r="BO25" s="114">
        <v>9</v>
      </c>
      <c r="BP25" s="305">
        <f>BN25/BO25</f>
        <v>0.66666666666666663</v>
      </c>
      <c r="BQ25" s="79" t="s">
        <v>4</v>
      </c>
    </row>
    <row r="26" spans="1:69" ht="29" x14ac:dyDescent="0.35">
      <c r="A26" s="3"/>
      <c r="B26" s="6"/>
      <c r="C26" s="5" t="s">
        <v>47</v>
      </c>
      <c r="D26" s="4">
        <v>1</v>
      </c>
      <c r="E26" s="3" t="s">
        <v>895</v>
      </c>
      <c r="F26" s="175"/>
      <c r="G26" s="175"/>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60"/>
      <c r="BJ26" s="310">
        <v>2</v>
      </c>
      <c r="BK26" s="114" t="s">
        <v>21</v>
      </c>
      <c r="BL26" s="306" t="s">
        <v>257</v>
      </c>
      <c r="BM26" s="307" t="s">
        <v>895</v>
      </c>
      <c r="BN26" s="307">
        <v>1</v>
      </c>
      <c r="BO26" s="114">
        <v>15</v>
      </c>
      <c r="BP26" s="305">
        <f t="shared" ref="BP26:BP34" si="0">BN26/BO26</f>
        <v>6.6666666666666666E-2</v>
      </c>
      <c r="BQ26" s="79" t="s">
        <v>4</v>
      </c>
    </row>
    <row r="27" spans="1:69" ht="29" x14ac:dyDescent="0.35">
      <c r="A27" s="3"/>
      <c r="B27" s="6"/>
      <c r="C27" s="5" t="s">
        <v>47</v>
      </c>
      <c r="D27" s="101">
        <v>2</v>
      </c>
      <c r="E27" s="175" t="s">
        <v>289</v>
      </c>
      <c r="F27" s="175"/>
      <c r="G27" s="175"/>
      <c r="H27" s="3"/>
      <c r="I27" s="3"/>
      <c r="J27" s="3"/>
      <c r="K27" s="3"/>
      <c r="L27" s="3"/>
      <c r="M27" s="3"/>
      <c r="N27" s="3"/>
      <c r="O27" s="3"/>
      <c r="P27" s="3"/>
      <c r="Q27" s="3"/>
      <c r="R27" s="3"/>
      <c r="S27" s="3"/>
      <c r="T27" s="3"/>
      <c r="U27" s="3"/>
      <c r="V27" s="3"/>
      <c r="W27" s="176"/>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8"/>
      <c r="BG27" s="3"/>
      <c r="BH27" s="60"/>
      <c r="BJ27" s="310">
        <v>3</v>
      </c>
      <c r="BK27" s="114" t="s">
        <v>21</v>
      </c>
      <c r="BL27" s="307" t="s">
        <v>893</v>
      </c>
      <c r="BM27" s="307" t="s">
        <v>905</v>
      </c>
      <c r="BN27" s="307">
        <v>8</v>
      </c>
      <c r="BO27" s="114">
        <v>20</v>
      </c>
      <c r="BP27" s="305">
        <f t="shared" si="0"/>
        <v>0.4</v>
      </c>
      <c r="BQ27" s="82" t="s">
        <v>8</v>
      </c>
    </row>
    <row r="28" spans="1:69" ht="29" x14ac:dyDescent="0.35">
      <c r="A28" s="3"/>
      <c r="B28" s="6"/>
      <c r="C28" s="5" t="s">
        <v>47</v>
      </c>
      <c r="D28" s="101">
        <v>3</v>
      </c>
      <c r="E28" s="175" t="s">
        <v>896</v>
      </c>
      <c r="F28" s="175"/>
      <c r="G28" s="175"/>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60"/>
      <c r="BJ28" s="310">
        <v>4</v>
      </c>
      <c r="BK28" s="114" t="s">
        <v>21</v>
      </c>
      <c r="BL28" s="307" t="s">
        <v>284</v>
      </c>
      <c r="BM28" s="307" t="s">
        <v>452</v>
      </c>
      <c r="BN28" s="306">
        <v>4</v>
      </c>
      <c r="BO28" s="114">
        <v>14</v>
      </c>
      <c r="BP28" s="305">
        <f t="shared" si="0"/>
        <v>0.2857142857142857</v>
      </c>
      <c r="BQ28" s="80" t="s">
        <v>907</v>
      </c>
    </row>
    <row r="29" spans="1:69" ht="29" x14ac:dyDescent="0.35">
      <c r="A29" s="3"/>
      <c r="B29" s="313"/>
      <c r="C29" s="314" t="s">
        <v>47</v>
      </c>
      <c r="D29" s="315">
        <v>4</v>
      </c>
      <c r="E29" s="273" t="s">
        <v>257</v>
      </c>
      <c r="F29" s="316"/>
      <c r="G29" s="316"/>
      <c r="H29" s="273"/>
      <c r="I29" s="273"/>
      <c r="J29" s="273"/>
      <c r="K29" s="273"/>
      <c r="L29" s="27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52"/>
      <c r="BJ29" s="310">
        <v>5</v>
      </c>
      <c r="BK29" s="114" t="s">
        <v>279</v>
      </c>
      <c r="BL29" s="307"/>
      <c r="BM29" s="307" t="s">
        <v>895</v>
      </c>
      <c r="BN29" s="306">
        <v>0</v>
      </c>
      <c r="BO29" s="114">
        <v>2</v>
      </c>
      <c r="BP29" s="305">
        <f t="shared" si="0"/>
        <v>0</v>
      </c>
      <c r="BQ29" s="79" t="s">
        <v>4</v>
      </c>
    </row>
    <row r="30" spans="1:69" ht="58" x14ac:dyDescent="0.35">
      <c r="A30" s="127"/>
      <c r="BH30" s="60"/>
      <c r="BJ30" s="310">
        <v>6</v>
      </c>
      <c r="BK30" s="114" t="s">
        <v>21</v>
      </c>
      <c r="BL30" s="307" t="s">
        <v>894</v>
      </c>
      <c r="BM30" s="306" t="s">
        <v>896</v>
      </c>
      <c r="BN30" s="306">
        <v>17</v>
      </c>
      <c r="BO30" s="114">
        <v>17</v>
      </c>
      <c r="BP30" s="305">
        <f t="shared" si="0"/>
        <v>1</v>
      </c>
      <c r="BQ30" s="82" t="s">
        <v>8</v>
      </c>
    </row>
    <row r="31" spans="1:69" ht="58" x14ac:dyDescent="0.35">
      <c r="A31" s="39" t="s">
        <v>110</v>
      </c>
      <c r="B31" s="7" t="s">
        <v>111</v>
      </c>
      <c r="C31" s="13"/>
      <c r="D31" s="13"/>
      <c r="E31" s="13"/>
      <c r="F31" s="45"/>
      <c r="G31" s="45"/>
      <c r="H31" s="45"/>
      <c r="I31" s="45"/>
      <c r="J31" s="45"/>
      <c r="K31" s="13"/>
      <c r="L31" s="13"/>
      <c r="M31" s="13"/>
      <c r="N31" s="13"/>
      <c r="O31" s="13"/>
      <c r="P31" s="45"/>
      <c r="Q31" s="45"/>
      <c r="R31" s="45"/>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H31" s="60"/>
      <c r="BJ31" s="310">
        <v>7</v>
      </c>
      <c r="BK31" s="114" t="s">
        <v>21</v>
      </c>
      <c r="BL31" s="307" t="s">
        <v>894</v>
      </c>
      <c r="BM31" s="306" t="s">
        <v>290</v>
      </c>
      <c r="BN31" s="306">
        <v>1</v>
      </c>
      <c r="BO31" s="114">
        <v>3</v>
      </c>
      <c r="BP31" s="305">
        <f t="shared" si="0"/>
        <v>0.33333333333333331</v>
      </c>
      <c r="BQ31" s="82" t="s">
        <v>8</v>
      </c>
    </row>
    <row r="32" spans="1:69" x14ac:dyDescent="0.35">
      <c r="A32" s="10"/>
      <c r="B32" s="7" t="s">
        <v>31</v>
      </c>
      <c r="C32" s="13"/>
      <c r="D32" s="13"/>
      <c r="E32" s="13"/>
      <c r="F32" s="13" t="s">
        <v>32</v>
      </c>
      <c r="G32" s="45"/>
      <c r="H32" s="45"/>
      <c r="I32" s="45"/>
      <c r="J32" s="45"/>
      <c r="K32" s="13"/>
      <c r="L32" s="13"/>
      <c r="M32" s="13"/>
      <c r="N32" s="13"/>
      <c r="O32" s="13"/>
      <c r="P32" s="45"/>
      <c r="Q32" s="45"/>
      <c r="R32" s="45"/>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H32" s="60"/>
      <c r="BJ32" s="310">
        <v>8</v>
      </c>
      <c r="BK32" s="114" t="s">
        <v>21</v>
      </c>
      <c r="BL32" s="306" t="s">
        <v>257</v>
      </c>
      <c r="BM32" s="306" t="s">
        <v>257</v>
      </c>
      <c r="BN32" s="306">
        <v>5</v>
      </c>
      <c r="BO32" s="114">
        <v>23</v>
      </c>
      <c r="BP32" s="305">
        <f t="shared" si="0"/>
        <v>0.21739130434782608</v>
      </c>
      <c r="BQ32" s="80" t="s">
        <v>907</v>
      </c>
    </row>
    <row r="33" spans="1:69" ht="58" x14ac:dyDescent="0.35">
      <c r="A33" s="43"/>
      <c r="B33" s="44"/>
      <c r="C33" s="4" t="s">
        <v>74</v>
      </c>
      <c r="D33" s="13"/>
      <c r="E33" s="13"/>
      <c r="F33" s="45"/>
      <c r="G33" s="45"/>
      <c r="H33" s="45"/>
      <c r="I33" s="45"/>
      <c r="J33" s="45"/>
      <c r="K33" s="13"/>
      <c r="L33" s="13"/>
      <c r="M33" s="13"/>
      <c r="N33" s="13"/>
      <c r="O33" s="13"/>
      <c r="P33" s="45"/>
      <c r="Q33" s="45"/>
      <c r="R33" s="45"/>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79"/>
      <c r="AX33" s="179"/>
      <c r="AY33" s="179"/>
      <c r="AZ33" s="180"/>
      <c r="BA33" s="13"/>
      <c r="BB33" s="13"/>
      <c r="BC33" s="13"/>
      <c r="BD33" s="13"/>
      <c r="BH33" s="60"/>
      <c r="BJ33" s="310">
        <v>9</v>
      </c>
      <c r="BK33" s="114" t="s">
        <v>278</v>
      </c>
      <c r="BL33" s="307"/>
      <c r="BM33" s="114" t="s">
        <v>288</v>
      </c>
      <c r="BN33" s="306">
        <v>0</v>
      </c>
      <c r="BO33" s="114">
        <v>8</v>
      </c>
      <c r="BP33" s="305">
        <f t="shared" si="0"/>
        <v>0</v>
      </c>
      <c r="BQ33" s="79" t="s">
        <v>4</v>
      </c>
    </row>
    <row r="34" spans="1:69" ht="58.5" thickBot="1" x14ac:dyDescent="0.4">
      <c r="A34" s="43"/>
      <c r="B34" s="44"/>
      <c r="C34" s="13"/>
      <c r="D34" s="13"/>
      <c r="E34" s="13"/>
      <c r="F34" s="45"/>
      <c r="G34" s="45"/>
      <c r="H34" s="45"/>
      <c r="I34" s="45"/>
      <c r="J34" s="45"/>
      <c r="K34" s="13"/>
      <c r="L34" s="13"/>
      <c r="M34" s="13"/>
      <c r="N34" s="13"/>
      <c r="O34" s="13"/>
      <c r="P34" s="45"/>
      <c r="Q34" s="45"/>
      <c r="R34" s="45"/>
      <c r="S34" s="13"/>
      <c r="T34" s="13"/>
      <c r="U34" s="13"/>
      <c r="V34" s="13"/>
      <c r="W34" s="13"/>
      <c r="X34" s="13"/>
      <c r="Y34" s="13"/>
      <c r="Z34" s="13"/>
      <c r="AA34" s="13"/>
      <c r="AB34" s="13"/>
      <c r="AC34" s="13"/>
      <c r="AD34" s="13"/>
      <c r="AE34" s="13"/>
      <c r="AF34" s="13"/>
      <c r="AG34" s="13"/>
      <c r="AH34" s="13"/>
      <c r="AI34" s="13"/>
      <c r="AJ34" s="13"/>
      <c r="AK34" s="13"/>
      <c r="AL34" s="13"/>
      <c r="AM34" s="13"/>
      <c r="AN34" s="13"/>
      <c r="AO34" s="13"/>
      <c r="AP34" s="42" t="s">
        <v>103</v>
      </c>
      <c r="AQ34" s="4"/>
      <c r="AR34" s="4"/>
      <c r="AS34" s="4"/>
      <c r="AT34" s="4"/>
      <c r="AU34" s="4"/>
      <c r="AV34" s="4"/>
      <c r="AW34" s="179"/>
      <c r="AX34" s="179"/>
      <c r="AY34" s="42" t="s">
        <v>37</v>
      </c>
      <c r="AZ34" s="180"/>
      <c r="BA34" s="13"/>
      <c r="BB34" s="13"/>
      <c r="BC34" s="13"/>
      <c r="BD34" s="13"/>
      <c r="BH34" s="60"/>
      <c r="BJ34" s="311">
        <v>10</v>
      </c>
      <c r="BK34" s="72" t="s">
        <v>21</v>
      </c>
      <c r="BL34" s="312" t="s">
        <v>285</v>
      </c>
      <c r="BM34" s="308" t="s">
        <v>257</v>
      </c>
      <c r="BN34" s="308">
        <v>0.1</v>
      </c>
      <c r="BO34" s="72">
        <v>2</v>
      </c>
      <c r="BP34" s="309">
        <f t="shared" si="0"/>
        <v>0.05</v>
      </c>
      <c r="BQ34" s="84" t="s">
        <v>4</v>
      </c>
    </row>
    <row r="35" spans="1:69" x14ac:dyDescent="0.35">
      <c r="A35" s="43"/>
      <c r="B35" s="44"/>
      <c r="C35" s="45" t="s">
        <v>47</v>
      </c>
      <c r="D35" s="13" t="s">
        <v>112</v>
      </c>
      <c r="E35" s="13" t="s">
        <v>113</v>
      </c>
      <c r="F35" s="13"/>
      <c r="G35" s="13"/>
      <c r="H35" s="45"/>
      <c r="I35" s="45"/>
      <c r="J35" s="45"/>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t="s">
        <v>48</v>
      </c>
      <c r="AM35" s="13" t="s">
        <v>48</v>
      </c>
      <c r="AN35" s="13" t="s">
        <v>48</v>
      </c>
      <c r="AO35" s="13"/>
      <c r="AP35" s="46"/>
      <c r="AQ35" s="46"/>
      <c r="AR35" s="46"/>
      <c r="AS35" s="47" t="s">
        <v>48</v>
      </c>
      <c r="AT35" s="46"/>
      <c r="AU35" s="46"/>
      <c r="AZ35" s="46"/>
      <c r="BA35" s="46"/>
      <c r="BH35" s="60"/>
    </row>
    <row r="36" spans="1:69" x14ac:dyDescent="0.35">
      <c r="A36" s="43"/>
      <c r="B36" s="44"/>
      <c r="C36" s="45" t="s">
        <v>47</v>
      </c>
      <c r="D36" s="13" t="s">
        <v>114</v>
      </c>
      <c r="E36" s="13" t="s">
        <v>115</v>
      </c>
      <c r="F36" s="13"/>
      <c r="G36" s="13"/>
      <c r="H36" s="45"/>
      <c r="I36" s="45"/>
      <c r="J36" s="45"/>
      <c r="K36" s="13"/>
      <c r="L36" s="13"/>
      <c r="M36" s="13"/>
      <c r="N36" s="13"/>
      <c r="O36" s="13"/>
      <c r="P36" s="45"/>
      <c r="Q36" s="45"/>
      <c r="R36" s="45"/>
      <c r="S36" s="13"/>
      <c r="T36" s="13"/>
      <c r="U36" s="13"/>
      <c r="V36" s="13"/>
      <c r="W36" s="13"/>
      <c r="X36" s="13"/>
      <c r="Y36" s="13"/>
      <c r="Z36" s="13"/>
      <c r="AA36" s="13"/>
      <c r="AB36" s="13"/>
      <c r="AC36" s="13"/>
      <c r="AD36" s="13"/>
      <c r="AE36" s="13"/>
      <c r="AF36" s="13"/>
      <c r="AG36" s="13"/>
      <c r="AH36" s="13"/>
      <c r="AI36" s="13"/>
      <c r="AJ36" s="13"/>
      <c r="AK36" s="13" t="s">
        <v>48</v>
      </c>
      <c r="AL36" s="13" t="s">
        <v>48</v>
      </c>
      <c r="AM36" s="13" t="s">
        <v>48</v>
      </c>
      <c r="AN36" s="13" t="s">
        <v>48</v>
      </c>
      <c r="AO36" s="13"/>
      <c r="AP36" s="46"/>
      <c r="AQ36" s="46"/>
      <c r="AR36" s="46"/>
      <c r="AS36" s="47" t="s">
        <v>48</v>
      </c>
      <c r="AT36" s="46"/>
      <c r="AU36" s="46"/>
      <c r="AZ36" s="46"/>
      <c r="BA36" s="46"/>
      <c r="BH36" s="60"/>
    </row>
    <row r="37" spans="1:69" x14ac:dyDescent="0.35">
      <c r="A37" s="43"/>
      <c r="B37" s="44"/>
      <c r="C37" s="45" t="s">
        <v>47</v>
      </c>
      <c r="D37" s="13">
        <v>2</v>
      </c>
      <c r="E37" s="13" t="s">
        <v>116</v>
      </c>
      <c r="F37" s="13"/>
      <c r="G37" s="13"/>
      <c r="H37" s="45"/>
      <c r="I37" s="45"/>
      <c r="J37" s="45"/>
      <c r="K37" s="13"/>
      <c r="L37" s="13" t="s">
        <v>48</v>
      </c>
      <c r="M37" s="13" t="s">
        <v>48</v>
      </c>
      <c r="N37" s="13" t="s">
        <v>48</v>
      </c>
      <c r="O37" s="13" t="s">
        <v>48</v>
      </c>
      <c r="P37" s="13" t="s">
        <v>48</v>
      </c>
      <c r="Q37" s="13" t="s">
        <v>48</v>
      </c>
      <c r="R37" s="13" t="s">
        <v>48</v>
      </c>
      <c r="S37" s="13" t="s">
        <v>48</v>
      </c>
      <c r="T37" s="13" t="s">
        <v>48</v>
      </c>
      <c r="U37" s="13" t="s">
        <v>48</v>
      </c>
      <c r="V37" s="13" t="s">
        <v>48</v>
      </c>
      <c r="W37" s="13" t="s">
        <v>48</v>
      </c>
      <c r="X37" s="13" t="s">
        <v>48</v>
      </c>
      <c r="Y37" s="13" t="s">
        <v>48</v>
      </c>
      <c r="Z37" s="13" t="s">
        <v>48</v>
      </c>
      <c r="AA37" s="13" t="s">
        <v>48</v>
      </c>
      <c r="AB37" s="13" t="s">
        <v>48</v>
      </c>
      <c r="AC37" s="13" t="s">
        <v>48</v>
      </c>
      <c r="AD37" s="13" t="s">
        <v>48</v>
      </c>
      <c r="AE37" s="13" t="s">
        <v>48</v>
      </c>
      <c r="AF37" s="13" t="s">
        <v>48</v>
      </c>
      <c r="AG37" s="13" t="s">
        <v>48</v>
      </c>
      <c r="AH37" s="13" t="s">
        <v>48</v>
      </c>
      <c r="AI37" s="13" t="s">
        <v>48</v>
      </c>
      <c r="AJ37" s="13" t="s">
        <v>48</v>
      </c>
      <c r="AK37" s="13" t="s">
        <v>48</v>
      </c>
      <c r="AL37" s="13" t="s">
        <v>48</v>
      </c>
      <c r="AM37" s="13" t="s">
        <v>48</v>
      </c>
      <c r="AN37" s="13" t="s">
        <v>48</v>
      </c>
      <c r="AO37" s="13"/>
      <c r="AP37" s="46"/>
      <c r="AQ37" s="46"/>
      <c r="AR37" s="46"/>
      <c r="AS37" s="47" t="s">
        <v>48</v>
      </c>
      <c r="AT37" s="46"/>
      <c r="AU37" s="46"/>
      <c r="AZ37" s="46"/>
      <c r="BA37" s="46"/>
      <c r="BH37" s="60"/>
    </row>
    <row r="38" spans="1:69" x14ac:dyDescent="0.35">
      <c r="A38" s="43"/>
      <c r="B38" s="44"/>
      <c r="C38" s="45" t="s">
        <v>47</v>
      </c>
      <c r="D38" s="13">
        <v>3</v>
      </c>
      <c r="E38" s="13" t="s">
        <v>117</v>
      </c>
      <c r="F38" s="13"/>
      <c r="G38" s="13"/>
      <c r="H38" s="45"/>
      <c r="I38" s="45"/>
      <c r="J38" s="45"/>
      <c r="K38" s="13"/>
      <c r="L38" s="13"/>
      <c r="M38" s="13"/>
      <c r="N38" s="13"/>
      <c r="O38" s="13"/>
      <c r="P38" s="13"/>
      <c r="Q38" s="13"/>
      <c r="R38" s="13" t="s">
        <v>48</v>
      </c>
      <c r="S38" s="13" t="s">
        <v>48</v>
      </c>
      <c r="T38" s="13" t="s">
        <v>48</v>
      </c>
      <c r="U38" s="13" t="s">
        <v>48</v>
      </c>
      <c r="V38" s="13" t="s">
        <v>48</v>
      </c>
      <c r="W38" s="13" t="s">
        <v>48</v>
      </c>
      <c r="X38" s="13" t="s">
        <v>48</v>
      </c>
      <c r="Y38" s="13" t="s">
        <v>48</v>
      </c>
      <c r="Z38" s="13" t="s">
        <v>48</v>
      </c>
      <c r="AA38" s="13" t="s">
        <v>48</v>
      </c>
      <c r="AB38" s="13" t="s">
        <v>48</v>
      </c>
      <c r="AC38" s="13" t="s">
        <v>48</v>
      </c>
      <c r="AD38" s="13" t="s">
        <v>48</v>
      </c>
      <c r="AE38" s="13" t="s">
        <v>48</v>
      </c>
      <c r="AF38" s="13" t="s">
        <v>48</v>
      </c>
      <c r="AG38" s="13" t="s">
        <v>48</v>
      </c>
      <c r="AH38" s="13" t="s">
        <v>48</v>
      </c>
      <c r="AI38" s="13" t="s">
        <v>48</v>
      </c>
      <c r="AJ38" s="13" t="s">
        <v>48</v>
      </c>
      <c r="AK38" s="13" t="s">
        <v>48</v>
      </c>
      <c r="AL38" s="13" t="s">
        <v>48</v>
      </c>
      <c r="AM38" s="13" t="s">
        <v>48</v>
      </c>
      <c r="AN38" s="13" t="s">
        <v>48</v>
      </c>
      <c r="AO38" s="13"/>
      <c r="AP38" s="46"/>
      <c r="AQ38" s="46"/>
      <c r="AR38" s="98">
        <v>3</v>
      </c>
      <c r="AS38" s="97" t="s">
        <v>48</v>
      </c>
      <c r="AT38" s="98">
        <v>0</v>
      </c>
      <c r="AU38" s="98">
        <v>0</v>
      </c>
      <c r="AZ38" s="46" t="s">
        <v>92</v>
      </c>
      <c r="BA38" s="46" t="s">
        <v>93</v>
      </c>
      <c r="BH38" s="60"/>
      <c r="BJ38" s="528" t="s">
        <v>333</v>
      </c>
      <c r="BK38" s="528"/>
      <c r="BL38" s="528"/>
      <c r="BM38" s="528"/>
      <c r="BN38" s="528"/>
      <c r="BO38" s="528"/>
      <c r="BP38" s="543"/>
    </row>
    <row r="39" spans="1:69" ht="16" thickBot="1" x14ac:dyDescent="0.4">
      <c r="A39" s="43"/>
      <c r="B39" s="44"/>
      <c r="C39" s="45" t="s">
        <v>47</v>
      </c>
      <c r="D39" s="13">
        <v>4</v>
      </c>
      <c r="E39" s="13" t="s">
        <v>118</v>
      </c>
      <c r="F39" s="13"/>
      <c r="G39" s="13"/>
      <c r="H39" s="45"/>
      <c r="I39" s="45"/>
      <c r="J39" s="45"/>
      <c r="K39" s="13"/>
      <c r="L39" s="13"/>
      <c r="M39" s="13"/>
      <c r="N39" s="13"/>
      <c r="O39" s="13"/>
      <c r="P39" s="13"/>
      <c r="Q39" s="13" t="s">
        <v>48</v>
      </c>
      <c r="R39" s="13" t="s">
        <v>48</v>
      </c>
      <c r="S39" s="13" t="s">
        <v>48</v>
      </c>
      <c r="T39" s="13" t="s">
        <v>48</v>
      </c>
      <c r="U39" s="13" t="s">
        <v>48</v>
      </c>
      <c r="V39" s="13" t="s">
        <v>48</v>
      </c>
      <c r="W39" s="13" t="s">
        <v>48</v>
      </c>
      <c r="X39" s="13" t="s">
        <v>48</v>
      </c>
      <c r="Y39" s="13" t="s">
        <v>48</v>
      </c>
      <c r="Z39" s="13" t="s">
        <v>48</v>
      </c>
      <c r="AA39" s="13" t="s">
        <v>48</v>
      </c>
      <c r="AB39" s="13" t="s">
        <v>48</v>
      </c>
      <c r="AC39" s="13" t="s">
        <v>48</v>
      </c>
      <c r="AD39" s="13" t="s">
        <v>48</v>
      </c>
      <c r="AE39" s="13" t="s">
        <v>48</v>
      </c>
      <c r="AF39" s="13" t="s">
        <v>48</v>
      </c>
      <c r="AG39" s="13" t="s">
        <v>48</v>
      </c>
      <c r="AH39" s="13" t="s">
        <v>48</v>
      </c>
      <c r="AI39" s="13" t="s">
        <v>48</v>
      </c>
      <c r="AJ39" s="13" t="s">
        <v>48</v>
      </c>
      <c r="AK39" s="13" t="s">
        <v>48</v>
      </c>
      <c r="AL39" s="13" t="s">
        <v>48</v>
      </c>
      <c r="AM39" s="13" t="s">
        <v>48</v>
      </c>
      <c r="AN39" s="13" t="s">
        <v>48</v>
      </c>
      <c r="AO39" s="13"/>
      <c r="AP39" s="46"/>
      <c r="AQ39" s="46"/>
      <c r="AR39" s="46"/>
      <c r="AS39" s="47" t="s">
        <v>48</v>
      </c>
      <c r="AT39" s="46"/>
      <c r="AU39" s="46"/>
      <c r="AZ39" s="46"/>
      <c r="BA39" s="46"/>
      <c r="BH39" s="60"/>
      <c r="BJ39" s="3" t="s">
        <v>453</v>
      </c>
      <c r="BK39" s="3"/>
    </row>
    <row r="40" spans="1:69" ht="43.5" x14ac:dyDescent="0.35">
      <c r="A40" s="43"/>
      <c r="B40" s="44"/>
      <c r="C40" s="45" t="s">
        <v>47</v>
      </c>
      <c r="D40" s="13" t="s">
        <v>119</v>
      </c>
      <c r="E40" s="13" t="s">
        <v>120</v>
      </c>
      <c r="F40" s="13"/>
      <c r="G40" s="13"/>
      <c r="H40" s="45"/>
      <c r="I40" s="45"/>
      <c r="J40" s="45"/>
      <c r="K40" s="13"/>
      <c r="L40" s="13"/>
      <c r="M40" s="13"/>
      <c r="N40" s="13"/>
      <c r="O40" s="13"/>
      <c r="P40" s="45"/>
      <c r="Q40" s="45"/>
      <c r="R40" s="45"/>
      <c r="S40" s="13"/>
      <c r="T40" s="13"/>
      <c r="U40" s="13"/>
      <c r="V40" s="13"/>
      <c r="W40" s="13"/>
      <c r="X40" s="13"/>
      <c r="Y40" s="13"/>
      <c r="Z40" s="13"/>
      <c r="AA40" s="13"/>
      <c r="AB40" s="13"/>
      <c r="AC40" s="13"/>
      <c r="AD40" s="13"/>
      <c r="AE40" s="13"/>
      <c r="AF40" s="13"/>
      <c r="AG40" s="13"/>
      <c r="AH40" s="13"/>
      <c r="AI40" s="13"/>
      <c r="AJ40" s="13"/>
      <c r="AK40" s="13"/>
      <c r="AL40" s="13" t="s">
        <v>48</v>
      </c>
      <c r="AM40" s="13" t="s">
        <v>48</v>
      </c>
      <c r="AN40" s="13" t="s">
        <v>48</v>
      </c>
      <c r="AO40" s="13"/>
      <c r="AP40" s="46"/>
      <c r="AQ40" s="46"/>
      <c r="AR40" s="98">
        <v>6</v>
      </c>
      <c r="AS40" s="97" t="s">
        <v>48</v>
      </c>
      <c r="AT40" s="98">
        <v>0</v>
      </c>
      <c r="AU40" s="98">
        <v>0</v>
      </c>
      <c r="AZ40" s="46" t="s">
        <v>92</v>
      </c>
      <c r="BA40" s="46" t="s">
        <v>93</v>
      </c>
      <c r="BH40" s="60"/>
      <c r="BJ40" s="70" t="s">
        <v>3</v>
      </c>
      <c r="BK40" s="71" t="s">
        <v>184</v>
      </c>
      <c r="BL40" s="71" t="s">
        <v>7</v>
      </c>
    </row>
    <row r="41" spans="1:69" x14ac:dyDescent="0.35">
      <c r="A41" s="43"/>
      <c r="B41" s="44"/>
      <c r="C41" s="45" t="s">
        <v>47</v>
      </c>
      <c r="D41" s="13" t="s">
        <v>121</v>
      </c>
      <c r="E41" s="13" t="s">
        <v>122</v>
      </c>
      <c r="F41" s="13"/>
      <c r="G41" s="13"/>
      <c r="H41" s="45"/>
      <c r="I41" s="45"/>
      <c r="J41" s="45"/>
      <c r="K41" s="13"/>
      <c r="L41" s="13"/>
      <c r="M41" s="13"/>
      <c r="N41" s="13"/>
      <c r="O41" s="13"/>
      <c r="P41" s="45"/>
      <c r="Q41" s="45"/>
      <c r="R41" s="45"/>
      <c r="S41" s="13"/>
      <c r="T41" s="13"/>
      <c r="U41" s="13"/>
      <c r="V41" s="13"/>
      <c r="W41" s="13"/>
      <c r="X41" s="13"/>
      <c r="Y41" s="13"/>
      <c r="Z41" s="13"/>
      <c r="AA41" s="13"/>
      <c r="AB41" s="13"/>
      <c r="AC41" s="13"/>
      <c r="AD41" s="13"/>
      <c r="AE41" s="13"/>
      <c r="AF41" s="13"/>
      <c r="AG41" s="13"/>
      <c r="AH41" s="13"/>
      <c r="AI41" s="13"/>
      <c r="AJ41" s="13"/>
      <c r="AK41" s="13"/>
      <c r="AL41" s="13" t="s">
        <v>48</v>
      </c>
      <c r="AM41" s="13" t="s">
        <v>48</v>
      </c>
      <c r="AN41" s="13" t="s">
        <v>48</v>
      </c>
      <c r="AO41" s="13"/>
      <c r="AP41" s="46"/>
      <c r="AQ41" s="46"/>
      <c r="AR41" s="46"/>
      <c r="AS41" s="47" t="s">
        <v>48</v>
      </c>
      <c r="AT41" s="46"/>
      <c r="AU41" s="46"/>
      <c r="AZ41" s="46"/>
      <c r="BA41" s="46"/>
      <c r="BH41" s="60"/>
      <c r="BJ41" s="91" t="s">
        <v>4</v>
      </c>
      <c r="BK41" s="78">
        <f>BO25+BO26+BO29+BO33+BO34</f>
        <v>36</v>
      </c>
      <c r="BL41" s="172">
        <f>BK41/$BK$44</f>
        <v>0.31858407079646017</v>
      </c>
    </row>
    <row r="42" spans="1:69" x14ac:dyDescent="0.35">
      <c r="A42" s="43"/>
      <c r="B42" s="44"/>
      <c r="C42" s="45" t="s">
        <v>47</v>
      </c>
      <c r="D42" s="13">
        <v>6</v>
      </c>
      <c r="E42" s="13" t="s">
        <v>123</v>
      </c>
      <c r="F42" s="13"/>
      <c r="G42" s="13"/>
      <c r="H42" s="45"/>
      <c r="I42" s="45"/>
      <c r="J42" s="45"/>
      <c r="K42" s="13"/>
      <c r="L42" s="13"/>
      <c r="M42" s="13"/>
      <c r="N42" s="13"/>
      <c r="O42" s="13"/>
      <c r="P42" s="45"/>
      <c r="Q42" s="45"/>
      <c r="R42" s="13" t="s">
        <v>48</v>
      </c>
      <c r="S42" s="13" t="s">
        <v>48</v>
      </c>
      <c r="T42" s="13" t="s">
        <v>48</v>
      </c>
      <c r="U42" s="13" t="s">
        <v>48</v>
      </c>
      <c r="V42" s="13" t="s">
        <v>48</v>
      </c>
      <c r="W42" s="13" t="s">
        <v>48</v>
      </c>
      <c r="X42" s="13" t="s">
        <v>48</v>
      </c>
      <c r="Y42" s="13" t="s">
        <v>48</v>
      </c>
      <c r="Z42" s="13" t="s">
        <v>48</v>
      </c>
      <c r="AA42" s="13" t="s">
        <v>48</v>
      </c>
      <c r="AB42" s="13" t="s">
        <v>48</v>
      </c>
      <c r="AC42" s="13" t="s">
        <v>48</v>
      </c>
      <c r="AD42" s="13" t="s">
        <v>48</v>
      </c>
      <c r="AE42" s="13" t="s">
        <v>48</v>
      </c>
      <c r="AF42" s="13" t="s">
        <v>48</v>
      </c>
      <c r="AG42" s="13" t="s">
        <v>48</v>
      </c>
      <c r="AH42" s="13" t="s">
        <v>48</v>
      </c>
      <c r="AI42" s="13" t="s">
        <v>48</v>
      </c>
      <c r="AJ42" s="13" t="s">
        <v>48</v>
      </c>
      <c r="AK42" s="13" t="s">
        <v>48</v>
      </c>
      <c r="AL42" s="13" t="s">
        <v>48</v>
      </c>
      <c r="AM42" s="13" t="s">
        <v>48</v>
      </c>
      <c r="AN42" s="13" t="s">
        <v>48</v>
      </c>
      <c r="AO42" s="13"/>
      <c r="AP42" s="46"/>
      <c r="AQ42" s="46"/>
      <c r="AR42" s="46"/>
      <c r="AS42" s="47" t="s">
        <v>48</v>
      </c>
      <c r="AT42" s="46"/>
      <c r="AU42" s="46"/>
      <c r="AZ42" s="46"/>
      <c r="BA42" s="46"/>
      <c r="BH42" s="60"/>
      <c r="BJ42" s="92" t="s">
        <v>5</v>
      </c>
      <c r="BK42" s="86">
        <f>BO28+BO32</f>
        <v>37</v>
      </c>
      <c r="BL42" s="173">
        <f>BK42/$BK$44</f>
        <v>0.32743362831858408</v>
      </c>
    </row>
    <row r="43" spans="1:69" x14ac:dyDescent="0.35">
      <c r="A43" s="43"/>
      <c r="B43" s="44"/>
      <c r="C43" s="45"/>
      <c r="D43" s="13"/>
      <c r="E43" s="13"/>
      <c r="F43" s="13"/>
      <c r="G43" s="13"/>
      <c r="H43" s="45"/>
      <c r="I43" s="45"/>
      <c r="J43" s="45"/>
      <c r="K43" s="13"/>
      <c r="L43" s="13"/>
      <c r="M43" s="13"/>
      <c r="N43" s="13"/>
      <c r="O43" s="13"/>
      <c r="P43" s="45"/>
      <c r="Q43" s="45"/>
      <c r="R43" s="45"/>
      <c r="S43" s="13"/>
      <c r="T43" s="13"/>
      <c r="U43" s="13"/>
      <c r="V43" s="13"/>
      <c r="W43" s="13"/>
      <c r="X43" s="13"/>
      <c r="Y43" s="13"/>
      <c r="Z43" s="13"/>
      <c r="AA43" s="13"/>
      <c r="AB43" s="13"/>
      <c r="AC43" s="13"/>
      <c r="AD43" s="13"/>
      <c r="AE43" s="7"/>
      <c r="AF43" s="13"/>
      <c r="AG43" s="13"/>
      <c r="AH43" s="13"/>
      <c r="AI43" s="13"/>
      <c r="AJ43" s="13"/>
      <c r="AK43" s="13"/>
      <c r="AL43" s="13"/>
      <c r="AM43" s="13"/>
      <c r="AN43" s="11" t="s">
        <v>126</v>
      </c>
      <c r="AO43" s="13"/>
      <c r="AP43" s="46"/>
      <c r="AQ43" s="46"/>
      <c r="AR43" s="46">
        <v>9</v>
      </c>
      <c r="AS43" s="47" t="s">
        <v>48</v>
      </c>
      <c r="AT43" s="46">
        <v>0</v>
      </c>
      <c r="AU43" s="46">
        <v>0</v>
      </c>
      <c r="AZ43" s="46" t="s">
        <v>92</v>
      </c>
      <c r="BA43" s="46" t="s">
        <v>93</v>
      </c>
      <c r="BH43" s="60"/>
      <c r="BJ43" s="93" t="s">
        <v>8</v>
      </c>
      <c r="BK43" s="81">
        <f>BO27+BO30+BO31</f>
        <v>40</v>
      </c>
      <c r="BL43" s="170">
        <f>BK43/$BK$44</f>
        <v>0.35398230088495575</v>
      </c>
    </row>
    <row r="44" spans="1:69" ht="16" thickBot="1" x14ac:dyDescent="0.4">
      <c r="BH44" s="60"/>
      <c r="BJ44" s="94" t="s">
        <v>9</v>
      </c>
      <c r="BK44" s="89">
        <f>SUM(BK41:BK43)</f>
        <v>113</v>
      </c>
      <c r="BL44" s="171">
        <f>BK44/$BK$44</f>
        <v>1</v>
      </c>
    </row>
    <row r="45" spans="1:69" x14ac:dyDescent="0.35">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152"/>
    </row>
    <row r="46" spans="1:69" x14ac:dyDescent="0.35">
      <c r="BH46" s="60"/>
    </row>
    <row r="47" spans="1:69" x14ac:dyDescent="0.35">
      <c r="BH47" s="60"/>
    </row>
    <row r="48" spans="1:69" x14ac:dyDescent="0.35">
      <c r="BH48" s="60"/>
    </row>
    <row r="49" spans="60:60" x14ac:dyDescent="0.35">
      <c r="BH49" s="60"/>
    </row>
  </sheetData>
  <mergeCells count="2">
    <mergeCell ref="BJ5:BJ6"/>
    <mergeCell ref="BJ13:BJ14"/>
  </mergeCell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760"/>
  <sheetViews>
    <sheetView showGridLines="0" workbookViewId="0"/>
  </sheetViews>
  <sheetFormatPr defaultColWidth="11" defaultRowHeight="15.5" x14ac:dyDescent="0.35"/>
  <cols>
    <col min="1" max="1" width="3.58203125" customWidth="1"/>
    <col min="2" max="2" width="9.83203125" customWidth="1"/>
    <col min="3" max="3" width="6.08203125" customWidth="1"/>
    <col min="4" max="5" width="5.83203125" customWidth="1"/>
    <col min="6" max="22" width="3" customWidth="1"/>
    <col min="23" max="23" width="8.58203125" customWidth="1"/>
    <col min="24" max="24" width="2.83203125" customWidth="1"/>
    <col min="25" max="25" width="9" customWidth="1"/>
    <col min="26" max="38" width="3" customWidth="1"/>
    <col min="39" max="39" width="7.08203125" customWidth="1"/>
    <col min="40" max="41" width="3" customWidth="1"/>
    <col min="42" max="42" width="12.08203125" customWidth="1"/>
    <col min="43" max="43" width="13" bestFit="1" customWidth="1"/>
    <col min="44" max="50" width="3.33203125" customWidth="1"/>
    <col min="51" max="51" width="3.58203125" customWidth="1"/>
    <col min="52" max="52" width="11.58203125" bestFit="1" customWidth="1"/>
    <col min="53" max="53" width="21.5" customWidth="1"/>
  </cols>
  <sheetData>
    <row r="1" spans="1:58" ht="18" thickBot="1" x14ac:dyDescent="0.4">
      <c r="A1" s="102" t="s">
        <v>13</v>
      </c>
      <c r="B1" s="103"/>
      <c r="C1" s="103"/>
      <c r="D1" s="103"/>
      <c r="E1" s="103"/>
      <c r="F1" s="103"/>
      <c r="G1" s="103"/>
      <c r="H1" s="103"/>
      <c r="I1" s="103"/>
      <c r="J1" s="103"/>
      <c r="K1" s="103"/>
      <c r="L1" s="103"/>
      <c r="AM1" s="61"/>
    </row>
    <row r="2" spans="1:58" ht="16.5" thickTop="1" thickBot="1" x14ac:dyDescent="0.4">
      <c r="AM2" s="61"/>
      <c r="AO2" s="104" t="s">
        <v>173</v>
      </c>
      <c r="AP2" s="105"/>
      <c r="AQ2" s="105"/>
    </row>
    <row r="3" spans="1:58" ht="16" thickTop="1" x14ac:dyDescent="0.35">
      <c r="A3" s="69" t="s">
        <v>172</v>
      </c>
      <c r="AM3" s="61"/>
    </row>
    <row r="4" spans="1:58" x14ac:dyDescent="0.35">
      <c r="AM4" s="61"/>
    </row>
    <row r="5" spans="1:58" x14ac:dyDescent="0.35">
      <c r="A5" s="1" t="s">
        <v>147</v>
      </c>
      <c r="B5" s="8" t="s">
        <v>148</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61"/>
      <c r="AN5" s="3"/>
      <c r="AO5" s="3"/>
      <c r="AP5" s="527" t="s">
        <v>350</v>
      </c>
      <c r="AQ5" s="527"/>
      <c r="AR5" s="527"/>
      <c r="AS5" s="527"/>
      <c r="AT5" s="527"/>
      <c r="AU5" s="527"/>
      <c r="AV5" s="527"/>
      <c r="AW5" s="527"/>
      <c r="AX5" s="527"/>
      <c r="AY5" s="527"/>
      <c r="AZ5" s="527"/>
      <c r="BA5" s="528"/>
      <c r="BB5" s="528"/>
      <c r="BC5" s="528"/>
      <c r="BD5" s="528"/>
      <c r="BE5" s="528"/>
      <c r="BF5" s="543"/>
    </row>
    <row r="6" spans="1:58" ht="16" thickBot="1" x14ac:dyDescent="0.4">
      <c r="A6" s="3"/>
      <c r="B6" s="3" t="s">
        <v>31</v>
      </c>
      <c r="C6" s="4"/>
      <c r="D6" s="4"/>
      <c r="E6" s="4"/>
      <c r="F6" s="4" t="s">
        <v>32</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61"/>
      <c r="AN6" s="3"/>
      <c r="AO6" s="3"/>
      <c r="AP6" s="3" t="s">
        <v>349</v>
      </c>
      <c r="AQ6" s="3"/>
      <c r="AR6" s="3"/>
      <c r="AS6" s="3"/>
      <c r="AT6" s="3"/>
      <c r="AU6" s="3"/>
      <c r="AV6" s="3"/>
      <c r="AW6" s="3"/>
      <c r="AX6" s="3"/>
      <c r="AY6" s="3"/>
      <c r="AZ6" s="3"/>
    </row>
    <row r="7" spans="1:58" ht="16.5" customHeight="1" x14ac:dyDescent="0.35">
      <c r="A7" s="3"/>
      <c r="B7" s="6"/>
      <c r="C7" s="4" t="s">
        <v>149</v>
      </c>
      <c r="D7" s="4"/>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61"/>
      <c r="AN7" s="3"/>
      <c r="AO7" s="3"/>
      <c r="AP7" s="557" t="s">
        <v>308</v>
      </c>
      <c r="AQ7" s="581" t="s">
        <v>909</v>
      </c>
      <c r="AR7" s="581" t="s">
        <v>910</v>
      </c>
      <c r="AS7" s="581"/>
      <c r="AT7" s="581"/>
      <c r="AU7" s="581"/>
      <c r="AV7" s="581"/>
      <c r="AW7" s="581"/>
      <c r="AX7" s="581"/>
      <c r="AY7" s="582"/>
    </row>
    <row r="8" spans="1:58" x14ac:dyDescent="0.35">
      <c r="A8" s="3"/>
      <c r="B8" s="6"/>
      <c r="C8" s="5" t="s">
        <v>47</v>
      </c>
      <c r="D8" s="4">
        <v>1</v>
      </c>
      <c r="E8" s="3" t="s">
        <v>21</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61"/>
      <c r="AN8" s="3"/>
      <c r="AO8" s="3"/>
      <c r="AP8" s="589"/>
      <c r="AQ8" s="588"/>
      <c r="AR8" s="114" t="s">
        <v>167</v>
      </c>
      <c r="AS8" s="114" t="s">
        <v>168</v>
      </c>
      <c r="AT8" s="114" t="s">
        <v>169</v>
      </c>
      <c r="AU8" s="114" t="s">
        <v>170</v>
      </c>
      <c r="AV8" s="114">
        <v>5</v>
      </c>
      <c r="AW8" s="114">
        <v>6</v>
      </c>
      <c r="AX8" s="114">
        <v>7</v>
      </c>
      <c r="AY8" s="117">
        <v>8</v>
      </c>
    </row>
    <row r="9" spans="1:58" ht="16" thickBot="1" x14ac:dyDescent="0.4">
      <c r="A9" s="3"/>
      <c r="B9" s="6"/>
      <c r="C9" s="5" t="s">
        <v>47</v>
      </c>
      <c r="D9" s="4">
        <v>2</v>
      </c>
      <c r="E9" s="3" t="s">
        <v>150</v>
      </c>
      <c r="F9" s="3"/>
      <c r="G9" s="3"/>
      <c r="H9" s="3"/>
      <c r="I9" s="3"/>
      <c r="J9" s="3"/>
      <c r="K9" s="3"/>
      <c r="L9" s="3"/>
      <c r="M9" s="3"/>
      <c r="N9" s="3"/>
      <c r="O9" s="3"/>
      <c r="P9" s="3"/>
      <c r="Q9" s="3"/>
      <c r="R9" s="3"/>
      <c r="S9" s="3"/>
      <c r="T9" s="3"/>
      <c r="U9" s="3"/>
      <c r="V9" s="3"/>
      <c r="W9" s="3"/>
      <c r="X9" s="3"/>
      <c r="Y9" s="3"/>
      <c r="Z9" s="3"/>
      <c r="AA9" s="3"/>
      <c r="AB9" s="3"/>
      <c r="AC9" s="3"/>
      <c r="AD9" s="3"/>
      <c r="AE9" s="100" t="s">
        <v>151</v>
      </c>
      <c r="AF9" s="100" t="s">
        <v>908</v>
      </c>
      <c r="AG9" s="3"/>
      <c r="AH9" s="3"/>
      <c r="AI9" s="3"/>
      <c r="AJ9" s="3"/>
      <c r="AK9" s="3"/>
      <c r="AL9" s="3"/>
      <c r="AM9" s="61"/>
      <c r="AN9" s="3"/>
      <c r="AO9" s="3"/>
      <c r="AP9" s="558"/>
      <c r="AQ9" s="72" t="s">
        <v>21</v>
      </c>
      <c r="AR9" s="72">
        <v>0</v>
      </c>
      <c r="AS9" s="72">
        <v>0</v>
      </c>
      <c r="AT9" s="72">
        <v>0</v>
      </c>
      <c r="AU9" s="72">
        <v>1</v>
      </c>
      <c r="AV9" s="72">
        <v>0</v>
      </c>
      <c r="AW9" s="72">
        <v>0</v>
      </c>
      <c r="AX9" s="72">
        <v>1</v>
      </c>
      <c r="AY9" s="119">
        <v>1</v>
      </c>
    </row>
    <row r="10" spans="1:58" x14ac:dyDescent="0.35">
      <c r="A10" s="3"/>
      <c r="B10" s="6"/>
      <c r="C10" s="5"/>
      <c r="D10" s="4"/>
      <c r="E10" s="3"/>
      <c r="F10" s="3"/>
      <c r="G10" s="3"/>
      <c r="H10" s="3"/>
      <c r="I10" s="3"/>
      <c r="J10" s="3"/>
      <c r="K10" s="3"/>
      <c r="L10" s="3"/>
      <c r="M10" s="3"/>
      <c r="N10" s="3"/>
      <c r="O10" s="3"/>
      <c r="P10" s="3"/>
      <c r="Q10" s="3"/>
      <c r="R10" s="3"/>
      <c r="S10" s="3"/>
      <c r="T10" s="3"/>
      <c r="U10" s="3"/>
      <c r="V10" s="3"/>
      <c r="W10" s="3"/>
      <c r="X10" s="3"/>
      <c r="Y10" s="3"/>
      <c r="Z10" s="3"/>
      <c r="AA10" s="3"/>
      <c r="AB10" s="3"/>
      <c r="AC10" s="3"/>
      <c r="AD10" s="3"/>
      <c r="AE10" s="100"/>
      <c r="AF10" s="100"/>
      <c r="AG10" s="3"/>
      <c r="AH10" s="3"/>
      <c r="AI10" s="3"/>
      <c r="AJ10" s="3"/>
      <c r="AK10" s="3"/>
      <c r="AL10" s="3"/>
      <c r="AM10" s="61"/>
      <c r="AN10" s="3"/>
      <c r="AO10" s="3"/>
      <c r="AP10" s="3"/>
      <c r="AQ10" s="3"/>
      <c r="AR10" s="3"/>
      <c r="AS10" s="3"/>
      <c r="AT10" s="3"/>
      <c r="AU10" s="3"/>
      <c r="AV10" s="3"/>
      <c r="AW10" s="3"/>
      <c r="AX10" s="3"/>
      <c r="AY10" s="3"/>
      <c r="AZ10" s="3"/>
    </row>
    <row r="11" spans="1:58" x14ac:dyDescent="0.35">
      <c r="A11" s="3"/>
      <c r="B11" s="6"/>
      <c r="C11" s="5"/>
      <c r="D11" s="4"/>
      <c r="E11" s="3"/>
      <c r="F11" s="3"/>
      <c r="G11" s="3"/>
      <c r="H11" s="3"/>
      <c r="I11" s="3"/>
      <c r="J11" s="3"/>
      <c r="K11" s="3"/>
      <c r="L11" s="3"/>
      <c r="M11" s="3"/>
      <c r="N11" s="3"/>
      <c r="O11" s="3"/>
      <c r="P11" s="3"/>
      <c r="Q11" s="3"/>
      <c r="R11" s="3"/>
      <c r="S11" s="3"/>
      <c r="T11" s="3"/>
      <c r="U11" s="3"/>
      <c r="V11" s="3"/>
      <c r="W11" s="3"/>
      <c r="X11" s="3"/>
      <c r="Y11" s="3"/>
      <c r="Z11" s="3"/>
      <c r="AA11" s="3"/>
      <c r="AB11" s="3"/>
      <c r="AC11" s="3"/>
      <c r="AD11" s="3"/>
      <c r="AE11" s="100"/>
      <c r="AF11" s="100"/>
      <c r="AG11" s="3"/>
      <c r="AH11" s="3"/>
      <c r="AI11" s="3"/>
      <c r="AJ11" s="3"/>
      <c r="AK11" s="3"/>
      <c r="AL11" s="3"/>
      <c r="AM11" s="61"/>
      <c r="AN11" s="3"/>
      <c r="AO11" s="3"/>
      <c r="AP11" s="3"/>
      <c r="AQ11" s="3"/>
      <c r="AR11" s="3"/>
      <c r="AS11" s="3"/>
      <c r="AT11" s="3"/>
      <c r="AU11" s="3"/>
      <c r="AV11" s="3"/>
      <c r="AW11" s="3"/>
      <c r="AX11" s="3"/>
      <c r="AY11" s="3"/>
      <c r="AZ11" s="3"/>
    </row>
    <row r="12" spans="1:58" x14ac:dyDescent="0.35">
      <c r="A12" s="1" t="s">
        <v>153</v>
      </c>
      <c r="B12" s="8" t="s">
        <v>154</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61"/>
      <c r="AN12" s="3"/>
      <c r="AO12" s="3"/>
      <c r="AP12" s="3"/>
      <c r="AQ12" s="3"/>
      <c r="AR12" s="3"/>
      <c r="AS12" s="3"/>
      <c r="AT12" s="3"/>
      <c r="AU12" s="3"/>
      <c r="AV12" s="3"/>
      <c r="AW12" s="3"/>
      <c r="AX12" s="3"/>
      <c r="AY12" s="3"/>
      <c r="AZ12" s="3"/>
    </row>
    <row r="13" spans="1:58" x14ac:dyDescent="0.35">
      <c r="A13" s="3"/>
      <c r="B13" s="3" t="s">
        <v>31</v>
      </c>
      <c r="C13" s="4"/>
      <c r="D13" s="4"/>
      <c r="E13" s="4"/>
      <c r="F13" s="4" t="s">
        <v>32</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61"/>
      <c r="AN13" s="3"/>
      <c r="AO13" s="3"/>
      <c r="AP13" s="3"/>
      <c r="AQ13" s="3"/>
      <c r="AR13" s="3"/>
      <c r="AS13" s="3"/>
      <c r="AT13" s="3"/>
      <c r="AU13" s="3"/>
      <c r="AV13" s="3"/>
      <c r="AW13" s="3"/>
      <c r="AX13" s="3"/>
      <c r="AY13" s="3"/>
      <c r="AZ13" s="3"/>
    </row>
    <row r="14" spans="1:58" x14ac:dyDescent="0.35">
      <c r="A14" s="3"/>
      <c r="B14" s="6"/>
      <c r="C14" s="4" t="s">
        <v>149</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61"/>
      <c r="AN14" s="3"/>
      <c r="AO14" s="3"/>
      <c r="AP14" s="528" t="s">
        <v>185</v>
      </c>
      <c r="AQ14" s="527"/>
      <c r="AR14" s="527"/>
      <c r="AS14" s="527"/>
      <c r="AT14" s="527"/>
      <c r="AU14" s="527"/>
      <c r="AV14" s="527"/>
      <c r="AW14" s="527"/>
      <c r="AX14" s="527"/>
      <c r="AY14" s="527"/>
      <c r="AZ14" s="527"/>
      <c r="BA14" s="528"/>
      <c r="BB14" s="528"/>
      <c r="BC14" s="528"/>
      <c r="BD14" s="528"/>
    </row>
    <row r="15" spans="1:58" ht="16" thickBot="1" x14ac:dyDescent="0.4">
      <c r="A15" s="3"/>
      <c r="B15" s="6"/>
      <c r="C15" s="5" t="s">
        <v>47</v>
      </c>
      <c r="D15" s="4">
        <v>1</v>
      </c>
      <c r="E15" s="3" t="s">
        <v>21</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61"/>
      <c r="AN15" s="3"/>
      <c r="AO15" s="3"/>
      <c r="AP15" s="3" t="s">
        <v>351</v>
      </c>
      <c r="AQ15" s="3"/>
      <c r="AR15" s="3"/>
      <c r="AS15" s="3"/>
      <c r="AT15" s="3"/>
      <c r="AU15" s="3"/>
      <c r="AV15" s="3"/>
      <c r="AW15" s="3"/>
      <c r="AX15" s="3"/>
      <c r="AY15" s="3"/>
      <c r="AZ15" s="3"/>
    </row>
    <row r="16" spans="1:58" x14ac:dyDescent="0.35">
      <c r="A16" s="3"/>
      <c r="B16" s="6"/>
      <c r="C16" s="5" t="s">
        <v>47</v>
      </c>
      <c r="D16" s="4">
        <v>2</v>
      </c>
      <c r="E16" s="3" t="s">
        <v>150</v>
      </c>
      <c r="F16" s="3"/>
      <c r="G16" s="3"/>
      <c r="H16" s="3"/>
      <c r="I16" s="3"/>
      <c r="J16" s="3"/>
      <c r="K16" s="3"/>
      <c r="L16" s="3"/>
      <c r="M16" s="3"/>
      <c r="N16" s="3"/>
      <c r="O16" s="3"/>
      <c r="P16" s="3"/>
      <c r="Q16" s="3"/>
      <c r="R16" s="3"/>
      <c r="S16" s="3"/>
      <c r="T16" s="3"/>
      <c r="U16" s="3"/>
      <c r="V16" s="3"/>
      <c r="W16" s="3"/>
      <c r="X16" s="3"/>
      <c r="Y16" s="3"/>
      <c r="Z16" s="3"/>
      <c r="AA16" s="3"/>
      <c r="AB16" s="3"/>
      <c r="AC16" s="3"/>
      <c r="AD16" s="3"/>
      <c r="AE16" s="100" t="s">
        <v>151</v>
      </c>
      <c r="AF16" s="100" t="s">
        <v>152</v>
      </c>
      <c r="AG16" s="3"/>
      <c r="AH16" s="3"/>
      <c r="AI16" s="3"/>
      <c r="AJ16" s="3"/>
      <c r="AK16" s="3"/>
      <c r="AL16" s="3"/>
      <c r="AM16" s="61"/>
      <c r="AN16" s="3"/>
      <c r="AO16" s="3"/>
      <c r="AP16" s="557" t="s">
        <v>308</v>
      </c>
      <c r="AQ16" s="581" t="s">
        <v>909</v>
      </c>
      <c r="AR16" s="581" t="s">
        <v>910</v>
      </c>
      <c r="AS16" s="581"/>
      <c r="AT16" s="581"/>
      <c r="AU16" s="581"/>
      <c r="AV16" s="581"/>
      <c r="AW16" s="581"/>
      <c r="AX16" s="581"/>
      <c r="AY16" s="581"/>
      <c r="AZ16" s="582"/>
    </row>
    <row r="17" spans="1:53" ht="43.5" x14ac:dyDescent="0.35">
      <c r="A17" s="3"/>
      <c r="B17" s="6"/>
      <c r="C17" s="5"/>
      <c r="D17" s="4"/>
      <c r="E17" s="3"/>
      <c r="F17" s="3"/>
      <c r="G17" s="3"/>
      <c r="H17" s="3"/>
      <c r="I17" s="3"/>
      <c r="J17" s="3"/>
      <c r="K17" s="3"/>
      <c r="L17" s="3"/>
      <c r="M17" s="3"/>
      <c r="N17" s="3"/>
      <c r="O17" s="3"/>
      <c r="P17" s="3"/>
      <c r="Q17" s="3"/>
      <c r="R17" s="3"/>
      <c r="S17" s="3"/>
      <c r="T17" s="3"/>
      <c r="U17" s="3"/>
      <c r="V17" s="3"/>
      <c r="W17" s="3"/>
      <c r="X17" s="3"/>
      <c r="Y17" s="3"/>
      <c r="Z17" s="3"/>
      <c r="AA17" s="3"/>
      <c r="AB17" s="3"/>
      <c r="AC17" s="3"/>
      <c r="AD17" s="3"/>
      <c r="AE17" s="100"/>
      <c r="AF17" s="100"/>
      <c r="AG17" s="3"/>
      <c r="AH17" s="3"/>
      <c r="AI17" s="3"/>
      <c r="AJ17" s="3"/>
      <c r="AK17" s="3"/>
      <c r="AL17" s="3"/>
      <c r="AM17" s="61"/>
      <c r="AN17" s="4"/>
      <c r="AO17" s="4"/>
      <c r="AP17" s="589"/>
      <c r="AQ17" s="588"/>
      <c r="AR17" s="114">
        <v>1</v>
      </c>
      <c r="AS17" s="114">
        <v>2</v>
      </c>
      <c r="AT17" s="114">
        <v>3</v>
      </c>
      <c r="AU17" s="114">
        <v>4</v>
      </c>
      <c r="AV17" s="114">
        <v>5</v>
      </c>
      <c r="AW17" s="114">
        <v>6</v>
      </c>
      <c r="AX17" s="114">
        <v>7</v>
      </c>
      <c r="AY17" s="114">
        <v>8</v>
      </c>
      <c r="AZ17" s="117" t="s">
        <v>912</v>
      </c>
    </row>
    <row r="18" spans="1:53" ht="16" thickBot="1" x14ac:dyDescent="0.4">
      <c r="A18" s="3"/>
      <c r="B18" s="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61"/>
      <c r="AN18" s="3"/>
      <c r="AO18" s="3"/>
      <c r="AP18" s="558"/>
      <c r="AQ18" s="72" t="s">
        <v>21</v>
      </c>
      <c r="AR18" s="72">
        <v>0</v>
      </c>
      <c r="AS18" s="72">
        <v>0</v>
      </c>
      <c r="AT18" s="72">
        <v>0</v>
      </c>
      <c r="AU18" s="72">
        <v>1</v>
      </c>
      <c r="AV18" s="72">
        <v>0</v>
      </c>
      <c r="AW18" s="72">
        <v>0</v>
      </c>
      <c r="AX18" s="72">
        <v>1</v>
      </c>
      <c r="AY18" s="72">
        <v>1</v>
      </c>
      <c r="AZ18" s="119">
        <v>3</v>
      </c>
    </row>
    <row r="19" spans="1:53" x14ac:dyDescent="0.35">
      <c r="A19" s="1" t="s">
        <v>155</v>
      </c>
      <c r="B19" s="8" t="s">
        <v>156</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61"/>
      <c r="AN19" s="3"/>
      <c r="AO19" s="3"/>
      <c r="AP19" s="3"/>
      <c r="AQ19" s="3"/>
      <c r="AR19" s="3"/>
      <c r="AS19" s="3"/>
      <c r="AT19" s="3"/>
      <c r="AU19" s="3"/>
      <c r="AV19" s="3"/>
      <c r="AW19" s="3"/>
      <c r="AX19" s="3"/>
      <c r="AY19" s="3"/>
      <c r="AZ19" s="3"/>
    </row>
    <row r="20" spans="1:53" x14ac:dyDescent="0.35">
      <c r="A20" s="3"/>
      <c r="B20" s="3" t="s">
        <v>31</v>
      </c>
      <c r="C20" s="4"/>
      <c r="D20" s="4"/>
      <c r="E20" s="4"/>
      <c r="F20" s="4" t="s">
        <v>32</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61"/>
      <c r="AN20" s="3"/>
      <c r="AO20" s="3"/>
      <c r="AP20" s="3"/>
      <c r="AQ20" s="3"/>
      <c r="AR20" s="3"/>
      <c r="AS20" s="3"/>
      <c r="AT20" s="3"/>
      <c r="AU20" s="3"/>
      <c r="AV20" s="3"/>
      <c r="AW20" s="3"/>
      <c r="AX20" s="3"/>
      <c r="AY20" s="3"/>
      <c r="AZ20" s="3"/>
    </row>
    <row r="21" spans="1:53" x14ac:dyDescent="0.35">
      <c r="A21" s="3"/>
      <c r="B21" s="6"/>
      <c r="C21" s="4" t="s">
        <v>74</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61"/>
      <c r="AN21" s="3"/>
      <c r="AO21" s="3"/>
      <c r="AP21" s="3"/>
      <c r="AQ21" s="3"/>
      <c r="AR21" s="3"/>
      <c r="AS21" s="3"/>
      <c r="AT21" s="3"/>
      <c r="AU21" s="3"/>
      <c r="AV21" s="3"/>
      <c r="AW21" s="3"/>
      <c r="AX21" s="3"/>
      <c r="AY21" s="3"/>
      <c r="AZ21" s="3"/>
    </row>
    <row r="22" spans="1:53" x14ac:dyDescent="0.35">
      <c r="A22" s="3"/>
      <c r="B22" s="6"/>
      <c r="C22" s="5" t="s">
        <v>47</v>
      </c>
      <c r="D22" s="4">
        <v>1</v>
      </c>
      <c r="E22" s="101" t="s">
        <v>157</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61"/>
      <c r="AN22" s="3"/>
      <c r="AO22" s="3"/>
      <c r="AP22" s="528" t="s">
        <v>193</v>
      </c>
      <c r="AQ22" s="527"/>
      <c r="AR22" s="527"/>
      <c r="AS22" s="527"/>
      <c r="AT22" s="527"/>
      <c r="AU22" s="527"/>
      <c r="AV22" s="527"/>
      <c r="AW22" s="527"/>
      <c r="AX22" s="527"/>
      <c r="AY22" s="527"/>
      <c r="AZ22" s="527"/>
    </row>
    <row r="23" spans="1:53" x14ac:dyDescent="0.35">
      <c r="A23" s="3"/>
      <c r="B23" s="6"/>
      <c r="C23" s="5" t="s">
        <v>47</v>
      </c>
      <c r="D23" s="4">
        <v>2</v>
      </c>
      <c r="E23" s="101" t="s">
        <v>158</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61"/>
      <c r="AN23" s="3"/>
      <c r="AO23" s="3"/>
      <c r="AP23" s="120" t="s">
        <v>186</v>
      </c>
      <c r="AQ23" s="3"/>
      <c r="AR23" s="3"/>
      <c r="AS23" s="3"/>
      <c r="AT23" s="3"/>
      <c r="AU23" s="3"/>
      <c r="AV23" s="3"/>
      <c r="AW23" s="3"/>
      <c r="AX23" s="3"/>
      <c r="AY23" s="3"/>
      <c r="AZ23" s="3"/>
    </row>
    <row r="24" spans="1:53" x14ac:dyDescent="0.35">
      <c r="A24" s="3"/>
      <c r="B24" s="6"/>
      <c r="C24" s="5" t="s">
        <v>47</v>
      </c>
      <c r="D24" s="4">
        <v>3</v>
      </c>
      <c r="E24" s="3" t="s">
        <v>159</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61"/>
      <c r="AN24" s="3"/>
      <c r="AO24" s="3"/>
      <c r="AP24" s="76" t="s">
        <v>187</v>
      </c>
      <c r="AQ24" s="3"/>
      <c r="AR24" s="3"/>
      <c r="AS24" s="3"/>
      <c r="AT24" s="3"/>
      <c r="AU24" s="3"/>
      <c r="AV24" s="3"/>
      <c r="AW24" s="3"/>
      <c r="AX24" s="3"/>
      <c r="AY24" s="3"/>
      <c r="AZ24" s="3"/>
    </row>
    <row r="25" spans="1:53" x14ac:dyDescent="0.35">
      <c r="A25" s="3"/>
      <c r="B25" s="6"/>
      <c r="C25" s="5" t="s">
        <v>47</v>
      </c>
      <c r="D25" s="4">
        <v>4</v>
      </c>
      <c r="E25" s="3" t="s">
        <v>160</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61"/>
      <c r="AN25" s="3"/>
      <c r="AO25" s="3"/>
      <c r="AP25" s="77" t="s">
        <v>188</v>
      </c>
      <c r="AQ25" s="3"/>
      <c r="AR25" s="3"/>
      <c r="AS25" s="3"/>
      <c r="AT25" s="3"/>
      <c r="AU25" s="3"/>
      <c r="AV25" s="3"/>
      <c r="AW25" s="3"/>
      <c r="AX25" s="3"/>
      <c r="AY25" s="3"/>
      <c r="AZ25" s="3"/>
    </row>
    <row r="26" spans="1:53" ht="16" thickBot="1" x14ac:dyDescent="0.4">
      <c r="A26" s="3"/>
      <c r="B26" s="6"/>
      <c r="C26" s="5" t="s">
        <v>47</v>
      </c>
      <c r="D26" s="4">
        <v>5</v>
      </c>
      <c r="E26" s="3" t="s">
        <v>161</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61"/>
      <c r="AN26" s="3"/>
      <c r="AO26" s="3"/>
      <c r="AP26" s="3" t="s">
        <v>352</v>
      </c>
      <c r="AQ26" s="3"/>
      <c r="AR26" s="3"/>
      <c r="AS26" s="3"/>
      <c r="AT26" s="3"/>
      <c r="AU26" s="3"/>
      <c r="AV26" s="3"/>
      <c r="AW26" s="3"/>
      <c r="AX26" s="3"/>
      <c r="AY26" s="3"/>
      <c r="AZ26" s="3"/>
    </row>
    <row r="27" spans="1:53" x14ac:dyDescent="0.35">
      <c r="A27" s="3"/>
      <c r="B27" s="6"/>
      <c r="C27" s="5" t="s">
        <v>47</v>
      </c>
      <c r="D27" s="4">
        <v>6</v>
      </c>
      <c r="E27" s="3" t="s">
        <v>162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61"/>
      <c r="AN27" s="3"/>
      <c r="AO27" s="3"/>
      <c r="AP27" s="576" t="s">
        <v>2</v>
      </c>
      <c r="AQ27" s="581" t="s">
        <v>165</v>
      </c>
      <c r="AR27" s="581" t="s">
        <v>166</v>
      </c>
      <c r="AS27" s="581"/>
      <c r="AT27" s="581"/>
      <c r="AU27" s="581"/>
      <c r="AV27" s="581"/>
      <c r="AW27" s="581"/>
      <c r="AX27" s="581"/>
      <c r="AY27" s="581"/>
      <c r="AZ27" s="581"/>
      <c r="BA27" s="593" t="s">
        <v>192</v>
      </c>
    </row>
    <row r="28" spans="1:53" ht="43.5" x14ac:dyDescent="0.35">
      <c r="A28" s="3"/>
      <c r="B28" s="6"/>
      <c r="C28" s="5" t="s">
        <v>47</v>
      </c>
      <c r="D28" s="4">
        <v>7</v>
      </c>
      <c r="E28" s="3" t="s">
        <v>163</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61"/>
      <c r="AN28" s="3"/>
      <c r="AO28" s="3"/>
      <c r="AP28" s="592"/>
      <c r="AQ28" s="588"/>
      <c r="AR28" s="114">
        <v>1</v>
      </c>
      <c r="AS28" s="114">
        <v>2</v>
      </c>
      <c r="AT28" s="114">
        <v>3</v>
      </c>
      <c r="AU28" s="114">
        <v>4</v>
      </c>
      <c r="AV28" s="114">
        <v>5</v>
      </c>
      <c r="AW28" s="114">
        <v>6</v>
      </c>
      <c r="AX28" s="114">
        <v>7</v>
      </c>
      <c r="AY28" s="114">
        <v>8</v>
      </c>
      <c r="AZ28" s="114" t="s">
        <v>171</v>
      </c>
      <c r="BA28" s="594"/>
    </row>
    <row r="29" spans="1:53" x14ac:dyDescent="0.35">
      <c r="A29" s="3"/>
      <c r="B29" s="6"/>
      <c r="C29" s="5" t="s">
        <v>47</v>
      </c>
      <c r="D29" s="4">
        <v>8</v>
      </c>
      <c r="E29" s="3" t="s">
        <v>164</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61"/>
      <c r="AN29" s="3"/>
      <c r="AO29" s="3"/>
      <c r="AP29" s="116">
        <v>1</v>
      </c>
      <c r="AQ29" s="114" t="s">
        <v>21</v>
      </c>
      <c r="AR29" s="114">
        <v>0</v>
      </c>
      <c r="AS29" s="114">
        <v>0</v>
      </c>
      <c r="AT29" s="114">
        <v>0</v>
      </c>
      <c r="AU29" s="114">
        <v>1</v>
      </c>
      <c r="AV29" s="114">
        <v>0</v>
      </c>
      <c r="AW29" s="114">
        <v>0</v>
      </c>
      <c r="AX29" s="114">
        <v>1</v>
      </c>
      <c r="AY29" s="114">
        <v>1</v>
      </c>
      <c r="AZ29" s="114">
        <v>3</v>
      </c>
      <c r="BA29" s="80" t="s">
        <v>913</v>
      </c>
    </row>
    <row r="30" spans="1:53" x14ac:dyDescent="0.35">
      <c r="AM30" s="61"/>
      <c r="AN30" s="3"/>
      <c r="AO30" s="3"/>
      <c r="AP30" s="116">
        <v>2</v>
      </c>
      <c r="AQ30" s="114" t="s">
        <v>21</v>
      </c>
      <c r="AR30" s="114">
        <v>0</v>
      </c>
      <c r="AS30" s="114">
        <v>0</v>
      </c>
      <c r="AT30" s="114">
        <v>0</v>
      </c>
      <c r="AU30" s="114">
        <v>0</v>
      </c>
      <c r="AV30" s="114">
        <v>0</v>
      </c>
      <c r="AW30" s="114">
        <v>0</v>
      </c>
      <c r="AX30" s="114">
        <v>0</v>
      </c>
      <c r="AY30" s="114">
        <v>0</v>
      </c>
      <c r="AZ30" s="114">
        <v>0</v>
      </c>
      <c r="BA30" s="82" t="s">
        <v>8</v>
      </c>
    </row>
    <row r="31" spans="1:53" x14ac:dyDescent="0.35">
      <c r="A31" s="127"/>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8"/>
      <c r="AB31" s="127"/>
      <c r="AC31" s="127"/>
      <c r="AD31" s="127"/>
      <c r="AE31" s="127"/>
      <c r="AF31" s="127"/>
      <c r="AG31" s="127"/>
      <c r="AH31" s="127"/>
      <c r="AI31" s="127"/>
      <c r="AJ31" s="127"/>
      <c r="AK31" s="127"/>
      <c r="AL31" s="127"/>
      <c r="AM31" s="129"/>
      <c r="AN31" s="3"/>
      <c r="AO31" s="3"/>
      <c r="AP31" s="116">
        <v>3</v>
      </c>
      <c r="AQ31" s="114" t="s">
        <v>21</v>
      </c>
      <c r="AR31" s="114">
        <v>1</v>
      </c>
      <c r="AS31" s="114">
        <v>0</v>
      </c>
      <c r="AT31" s="114">
        <v>0</v>
      </c>
      <c r="AU31" s="114">
        <v>0</v>
      </c>
      <c r="AV31" s="114">
        <v>0</v>
      </c>
      <c r="AW31" s="114">
        <v>0</v>
      </c>
      <c r="AX31" s="114">
        <v>1</v>
      </c>
      <c r="AY31" s="114">
        <v>0</v>
      </c>
      <c r="AZ31" s="114">
        <v>2</v>
      </c>
      <c r="BA31" s="80" t="s">
        <v>913</v>
      </c>
    </row>
    <row r="32" spans="1:53" x14ac:dyDescent="0.35">
      <c r="A32" s="39" t="s">
        <v>110</v>
      </c>
      <c r="B32" s="3" t="s">
        <v>111</v>
      </c>
      <c r="C32" s="4"/>
      <c r="D32" s="4"/>
      <c r="E32" s="4"/>
      <c r="F32" s="5"/>
      <c r="G32" s="5"/>
      <c r="H32" s="5"/>
      <c r="I32" s="5"/>
      <c r="J32" s="4"/>
      <c r="K32" s="4"/>
      <c r="L32" s="4"/>
      <c r="M32" s="4"/>
      <c r="N32" s="4"/>
      <c r="O32" s="5"/>
      <c r="AM32" s="61"/>
      <c r="AN32" s="3"/>
      <c r="AO32" s="3"/>
      <c r="AP32" s="116">
        <v>4</v>
      </c>
      <c r="AQ32" s="114" t="s">
        <v>21</v>
      </c>
      <c r="AR32" s="114">
        <v>0</v>
      </c>
      <c r="AS32" s="114">
        <v>1</v>
      </c>
      <c r="AT32" s="114">
        <v>1</v>
      </c>
      <c r="AU32" s="114">
        <v>0</v>
      </c>
      <c r="AV32" s="114">
        <v>1</v>
      </c>
      <c r="AW32" s="114">
        <v>0</v>
      </c>
      <c r="AX32" s="114">
        <v>0</v>
      </c>
      <c r="AY32" s="114">
        <v>1</v>
      </c>
      <c r="AZ32" s="114">
        <v>4</v>
      </c>
      <c r="BA32" s="79" t="s">
        <v>4</v>
      </c>
    </row>
    <row r="33" spans="1:54" x14ac:dyDescent="0.35">
      <c r="A33" s="3"/>
      <c r="B33" s="3" t="s">
        <v>31</v>
      </c>
      <c r="D33" s="4" t="s">
        <v>32</v>
      </c>
      <c r="E33" s="4"/>
      <c r="F33" s="4"/>
      <c r="G33" s="5"/>
      <c r="H33" s="5"/>
      <c r="I33" s="5"/>
      <c r="J33" s="5"/>
      <c r="K33" s="4"/>
      <c r="L33" s="4"/>
      <c r="M33" s="4"/>
      <c r="N33" s="4"/>
      <c r="O33" s="4"/>
      <c r="P33" s="5"/>
      <c r="AM33" s="61"/>
      <c r="AN33" s="3"/>
      <c r="AO33" s="3"/>
      <c r="AP33" s="116">
        <v>5</v>
      </c>
      <c r="AQ33" s="114" t="s">
        <v>21</v>
      </c>
      <c r="AR33" s="114">
        <v>0</v>
      </c>
      <c r="AS33" s="114">
        <v>1</v>
      </c>
      <c r="AT33" s="114">
        <v>0</v>
      </c>
      <c r="AU33" s="114">
        <v>0</v>
      </c>
      <c r="AV33" s="114">
        <v>0</v>
      </c>
      <c r="AW33" s="114">
        <v>0</v>
      </c>
      <c r="AX33" s="114">
        <v>0</v>
      </c>
      <c r="AY33" s="114">
        <v>0</v>
      </c>
      <c r="AZ33" s="114">
        <v>1</v>
      </c>
      <c r="BA33" s="82" t="s">
        <v>8</v>
      </c>
    </row>
    <row r="34" spans="1:54" x14ac:dyDescent="0.35">
      <c r="A34" s="3"/>
      <c r="B34" s="6"/>
      <c r="C34" s="40"/>
      <c r="D34" s="4" t="s">
        <v>74</v>
      </c>
      <c r="E34" s="4"/>
      <c r="F34" s="4"/>
      <c r="G34" s="5"/>
      <c r="H34" s="5"/>
      <c r="I34" s="5"/>
      <c r="J34" s="5"/>
      <c r="K34" s="4"/>
      <c r="L34" s="4"/>
      <c r="M34" s="4"/>
      <c r="N34" s="4"/>
      <c r="O34" s="5"/>
      <c r="P34" s="5"/>
      <c r="AM34" s="61"/>
      <c r="AN34" s="3"/>
      <c r="AO34" s="3"/>
      <c r="AP34" s="116">
        <v>6</v>
      </c>
      <c r="AQ34" s="114" t="s">
        <v>150</v>
      </c>
      <c r="AR34" s="114"/>
      <c r="AS34" s="114"/>
      <c r="AT34" s="114"/>
      <c r="AU34" s="114"/>
      <c r="AV34" s="114"/>
      <c r="AW34" s="114"/>
      <c r="AX34" s="114"/>
      <c r="AY34" s="114"/>
      <c r="AZ34" s="114"/>
      <c r="BA34" s="79" t="s">
        <v>4</v>
      </c>
    </row>
    <row r="35" spans="1:54" x14ac:dyDescent="0.35">
      <c r="AM35" s="61"/>
      <c r="AN35" s="3"/>
      <c r="AO35" s="3"/>
      <c r="AP35" s="116">
        <v>7</v>
      </c>
      <c r="AQ35" s="114" t="s">
        <v>21</v>
      </c>
      <c r="AR35" s="114">
        <v>0</v>
      </c>
      <c r="AS35" s="114">
        <v>1</v>
      </c>
      <c r="AT35" s="114">
        <v>0</v>
      </c>
      <c r="AU35" s="114">
        <v>0</v>
      </c>
      <c r="AV35" s="114">
        <v>1</v>
      </c>
      <c r="AW35" s="114">
        <v>0</v>
      </c>
      <c r="AX35" s="114">
        <v>0</v>
      </c>
      <c r="AY35" s="114">
        <v>0</v>
      </c>
      <c r="AZ35" s="114">
        <v>2</v>
      </c>
      <c r="BA35" s="80" t="s">
        <v>913</v>
      </c>
    </row>
    <row r="36" spans="1:54" x14ac:dyDescent="0.35">
      <c r="A36" s="19"/>
      <c r="C36" s="6"/>
      <c r="D36" s="40"/>
      <c r="E36" s="4"/>
      <c r="F36" s="4"/>
      <c r="G36" s="4"/>
      <c r="Z36" s="42" t="s">
        <v>103</v>
      </c>
      <c r="AA36" s="4"/>
      <c r="AB36" s="4"/>
      <c r="AC36" s="4"/>
      <c r="AD36" s="4"/>
      <c r="AE36" s="4"/>
      <c r="AF36" s="4"/>
      <c r="AG36" s="42" t="s">
        <v>37</v>
      </c>
      <c r="AM36" s="61"/>
      <c r="AN36" s="3"/>
      <c r="AO36" s="3"/>
      <c r="AP36" s="116">
        <v>8</v>
      </c>
      <c r="AQ36" s="114" t="s">
        <v>21</v>
      </c>
      <c r="AR36" s="114">
        <v>1</v>
      </c>
      <c r="AS36" s="114">
        <v>0</v>
      </c>
      <c r="AT36" s="114">
        <v>1</v>
      </c>
      <c r="AU36" s="114">
        <v>0</v>
      </c>
      <c r="AV36" s="114">
        <v>0</v>
      </c>
      <c r="AW36" s="114">
        <v>0</v>
      </c>
      <c r="AX36" s="114">
        <v>0</v>
      </c>
      <c r="AY36" s="114">
        <v>1</v>
      </c>
      <c r="AZ36" s="114">
        <v>3</v>
      </c>
      <c r="BA36" s="80" t="s">
        <v>913</v>
      </c>
    </row>
    <row r="37" spans="1:54" x14ac:dyDescent="0.35">
      <c r="C37" s="5" t="s">
        <v>47</v>
      </c>
      <c r="D37" s="5" t="s">
        <v>112</v>
      </c>
      <c r="E37" s="4" t="s">
        <v>113</v>
      </c>
      <c r="G37" s="4"/>
      <c r="Z37" s="18"/>
      <c r="AA37" s="18"/>
      <c r="AB37" s="18"/>
      <c r="AC37" s="174" t="s">
        <v>48</v>
      </c>
      <c r="AD37" s="18"/>
      <c r="AE37" s="18"/>
      <c r="AG37" s="18"/>
      <c r="AH37" s="18"/>
      <c r="AM37" s="61"/>
      <c r="AP37" s="116">
        <v>9</v>
      </c>
      <c r="AQ37" s="114" t="s">
        <v>150</v>
      </c>
      <c r="AR37" s="114"/>
      <c r="AS37" s="114"/>
      <c r="AT37" s="114"/>
      <c r="AU37" s="114"/>
      <c r="AV37" s="114"/>
      <c r="AW37" s="114"/>
      <c r="AX37" s="114"/>
      <c r="AY37" s="114"/>
      <c r="AZ37" s="114"/>
      <c r="BA37" s="79" t="s">
        <v>4</v>
      </c>
    </row>
    <row r="38" spans="1:54" ht="16" thickBot="1" x14ac:dyDescent="0.4">
      <c r="C38" s="5" t="s">
        <v>47</v>
      </c>
      <c r="D38" s="5" t="s">
        <v>114</v>
      </c>
      <c r="E38" s="4" t="s">
        <v>115</v>
      </c>
      <c r="G38" s="4"/>
      <c r="Z38" s="18"/>
      <c r="AA38" s="18"/>
      <c r="AB38" s="18"/>
      <c r="AC38" s="174" t="s">
        <v>48</v>
      </c>
      <c r="AD38" s="18"/>
      <c r="AE38" s="18"/>
      <c r="AG38" s="18"/>
      <c r="AH38" s="18"/>
      <c r="AM38" s="61"/>
      <c r="AP38" s="118">
        <v>10</v>
      </c>
      <c r="AQ38" s="72" t="s">
        <v>21</v>
      </c>
      <c r="AR38" s="253">
        <v>1</v>
      </c>
      <c r="AS38" s="253">
        <v>1</v>
      </c>
      <c r="AT38" s="253">
        <v>1</v>
      </c>
      <c r="AU38" s="253">
        <v>1</v>
      </c>
      <c r="AV38" s="253">
        <v>1</v>
      </c>
      <c r="AW38" s="253">
        <v>1</v>
      </c>
      <c r="AX38" s="253">
        <v>1</v>
      </c>
      <c r="AY38" s="253">
        <v>0</v>
      </c>
      <c r="AZ38" s="253">
        <v>7</v>
      </c>
      <c r="BA38" s="121" t="s">
        <v>4</v>
      </c>
    </row>
    <row r="39" spans="1:54" x14ac:dyDescent="0.35">
      <c r="C39" s="5" t="s">
        <v>47</v>
      </c>
      <c r="D39" s="5">
        <v>2</v>
      </c>
      <c r="E39" s="4" t="s">
        <v>116</v>
      </c>
      <c r="G39" s="4"/>
      <c r="Z39" s="18"/>
      <c r="AA39" s="18"/>
      <c r="AB39" s="18"/>
      <c r="AC39" s="174" t="s">
        <v>48</v>
      </c>
      <c r="AD39" s="18"/>
      <c r="AE39" s="18"/>
      <c r="AG39" s="18"/>
      <c r="AH39" s="18"/>
      <c r="AM39" s="61"/>
    </row>
    <row r="40" spans="1:54" x14ac:dyDescent="0.35">
      <c r="C40" s="5" t="s">
        <v>47</v>
      </c>
      <c r="D40" s="5">
        <v>3</v>
      </c>
      <c r="E40" s="4" t="s">
        <v>117</v>
      </c>
      <c r="G40" s="4"/>
      <c r="Z40" s="18"/>
      <c r="AA40" s="18"/>
      <c r="AB40" s="54">
        <v>3</v>
      </c>
      <c r="AC40" s="486" t="s">
        <v>48</v>
      </c>
      <c r="AD40" s="54">
        <v>0</v>
      </c>
      <c r="AE40" s="54">
        <v>0</v>
      </c>
      <c r="AG40" s="18" t="s">
        <v>92</v>
      </c>
      <c r="AH40" s="18" t="s">
        <v>93</v>
      </c>
      <c r="AM40" s="61"/>
    </row>
    <row r="41" spans="1:54" x14ac:dyDescent="0.35">
      <c r="C41" s="5" t="s">
        <v>47</v>
      </c>
      <c r="D41" s="5">
        <v>4</v>
      </c>
      <c r="E41" s="4" t="s">
        <v>118</v>
      </c>
      <c r="G41" s="4"/>
      <c r="Z41" s="18"/>
      <c r="AA41" s="18"/>
      <c r="AB41" s="18"/>
      <c r="AC41" s="174" t="s">
        <v>48</v>
      </c>
      <c r="AD41" s="18"/>
      <c r="AE41" s="18"/>
      <c r="AG41" s="18"/>
      <c r="AH41" s="18"/>
      <c r="AM41" s="61"/>
      <c r="AP41" s="528" t="s">
        <v>194</v>
      </c>
      <c r="AQ41" s="528"/>
      <c r="AR41" s="528"/>
      <c r="AS41" s="528"/>
      <c r="AT41" s="528"/>
      <c r="AU41" s="528"/>
      <c r="AV41" s="528"/>
      <c r="AW41" s="528"/>
      <c r="AX41" s="528"/>
      <c r="AY41" s="528"/>
      <c r="AZ41" s="528"/>
      <c r="BA41" s="528"/>
      <c r="BB41" s="543"/>
    </row>
    <row r="42" spans="1:54" x14ac:dyDescent="0.35">
      <c r="C42" s="45" t="s">
        <v>47</v>
      </c>
      <c r="D42" s="45" t="s">
        <v>119</v>
      </c>
      <c r="E42" s="13" t="s">
        <v>120</v>
      </c>
      <c r="G42" s="13"/>
      <c r="Z42" s="46"/>
      <c r="AA42" s="46"/>
      <c r="AB42" s="98">
        <v>6</v>
      </c>
      <c r="AC42" s="97" t="s">
        <v>48</v>
      </c>
      <c r="AD42" s="98">
        <v>0</v>
      </c>
      <c r="AE42" s="98">
        <v>0</v>
      </c>
      <c r="AG42" s="46" t="s">
        <v>92</v>
      </c>
      <c r="AH42" s="46" t="s">
        <v>93</v>
      </c>
      <c r="AM42" s="61"/>
      <c r="AP42" t="s">
        <v>759</v>
      </c>
    </row>
    <row r="43" spans="1:54" x14ac:dyDescent="0.35">
      <c r="C43" s="45" t="s">
        <v>47</v>
      </c>
      <c r="D43" s="45" t="s">
        <v>121</v>
      </c>
      <c r="E43" s="13" t="s">
        <v>122</v>
      </c>
      <c r="G43" s="13"/>
      <c r="Z43" s="46"/>
      <c r="AA43" s="46"/>
      <c r="AB43" s="46"/>
      <c r="AC43" s="47" t="s">
        <v>48</v>
      </c>
      <c r="AD43" s="46"/>
      <c r="AE43" s="46"/>
      <c r="AG43" s="46"/>
      <c r="AH43" s="46"/>
      <c r="AM43" s="61"/>
      <c r="AP43" t="s">
        <v>760</v>
      </c>
    </row>
    <row r="44" spans="1:54" ht="16" thickBot="1" x14ac:dyDescent="0.4">
      <c r="C44" s="45" t="s">
        <v>47</v>
      </c>
      <c r="D44" s="45">
        <v>6</v>
      </c>
      <c r="E44" s="13" t="s">
        <v>123</v>
      </c>
      <c r="G44" s="13"/>
      <c r="Z44" s="46"/>
      <c r="AA44" s="46"/>
      <c r="AB44" s="46"/>
      <c r="AC44" s="47" t="s">
        <v>48</v>
      </c>
      <c r="AD44" s="46"/>
      <c r="AE44" s="46"/>
      <c r="AG44" s="46"/>
      <c r="AH44" s="46"/>
      <c r="AM44" s="61"/>
      <c r="AP44" s="3" t="s">
        <v>353</v>
      </c>
    </row>
    <row r="45" spans="1:54" ht="43.5" x14ac:dyDescent="0.35">
      <c r="C45" s="45"/>
      <c r="D45" s="45"/>
      <c r="E45" s="13"/>
      <c r="Y45" s="11" t="s">
        <v>126</v>
      </c>
      <c r="Z45" s="46"/>
      <c r="AA45" s="46"/>
      <c r="AB45" s="46">
        <v>9</v>
      </c>
      <c r="AC45" s="47" t="s">
        <v>48</v>
      </c>
      <c r="AD45" s="46">
        <v>0</v>
      </c>
      <c r="AE45" s="46">
        <v>0</v>
      </c>
      <c r="AG45" s="46" t="s">
        <v>92</v>
      </c>
      <c r="AH45" s="46" t="s">
        <v>93</v>
      </c>
      <c r="AM45" s="61"/>
      <c r="AP45" s="70" t="s">
        <v>2</v>
      </c>
      <c r="AQ45" s="71" t="s">
        <v>184</v>
      </c>
      <c r="AR45" s="560" t="s">
        <v>3</v>
      </c>
      <c r="AS45" s="560"/>
      <c r="AT45" s="560"/>
      <c r="AU45" s="560"/>
      <c r="AV45" s="560"/>
      <c r="AW45" s="578"/>
    </row>
    <row r="46" spans="1:54" ht="15.75" customHeight="1" x14ac:dyDescent="0.35">
      <c r="C46" s="45"/>
      <c r="D46" s="45"/>
      <c r="E46" s="13"/>
      <c r="G46" s="13"/>
      <c r="Z46" s="13"/>
      <c r="AA46" s="13"/>
      <c r="AB46" s="13"/>
      <c r="AC46" s="13"/>
      <c r="AD46" s="13"/>
      <c r="AE46" s="13"/>
      <c r="AG46" s="13"/>
      <c r="AH46" s="13"/>
      <c r="AM46" s="61"/>
      <c r="AP46" s="116">
        <v>1</v>
      </c>
      <c r="AQ46" s="114">
        <v>9</v>
      </c>
      <c r="AR46" s="590" t="s">
        <v>911</v>
      </c>
      <c r="AS46" s="590"/>
      <c r="AT46" s="590"/>
      <c r="AU46" s="590"/>
      <c r="AV46" s="590"/>
      <c r="AW46" s="591"/>
    </row>
    <row r="47" spans="1:54" ht="15.75" customHeight="1" x14ac:dyDescent="0.35">
      <c r="AM47" s="61"/>
      <c r="AP47" s="116">
        <v>2</v>
      </c>
      <c r="AQ47" s="114">
        <v>15</v>
      </c>
      <c r="AR47" s="595" t="s">
        <v>8</v>
      </c>
      <c r="AS47" s="595"/>
      <c r="AT47" s="595"/>
      <c r="AU47" s="595"/>
      <c r="AV47" s="595"/>
      <c r="AW47" s="596"/>
    </row>
    <row r="48" spans="1:54" ht="15.75" customHeight="1" x14ac:dyDescent="0.35">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130"/>
      <c r="AP48" s="116">
        <v>3</v>
      </c>
      <c r="AQ48" s="114">
        <v>20</v>
      </c>
      <c r="AR48" s="597" t="s">
        <v>911</v>
      </c>
      <c r="AS48" s="597"/>
      <c r="AT48" s="597"/>
      <c r="AU48" s="597"/>
      <c r="AV48" s="597"/>
      <c r="AW48" s="598"/>
    </row>
    <row r="49" spans="39:55" ht="15.75" customHeight="1" x14ac:dyDescent="0.35">
      <c r="AM49" s="61"/>
      <c r="AP49" s="116">
        <v>4</v>
      </c>
      <c r="AQ49" s="114">
        <v>14</v>
      </c>
      <c r="AR49" s="599" t="s">
        <v>4</v>
      </c>
      <c r="AS49" s="599"/>
      <c r="AT49" s="599"/>
      <c r="AU49" s="599"/>
      <c r="AV49" s="599"/>
      <c r="AW49" s="600"/>
    </row>
    <row r="50" spans="39:55" ht="15.75" customHeight="1" x14ac:dyDescent="0.35">
      <c r="AM50" s="61"/>
      <c r="AP50" s="116">
        <v>5</v>
      </c>
      <c r="AQ50" s="114">
        <v>2</v>
      </c>
      <c r="AR50" s="595" t="s">
        <v>8</v>
      </c>
      <c r="AS50" s="595"/>
      <c r="AT50" s="595"/>
      <c r="AU50" s="595"/>
      <c r="AV50" s="595"/>
      <c r="AW50" s="596"/>
    </row>
    <row r="51" spans="39:55" ht="15.75" customHeight="1" x14ac:dyDescent="0.35">
      <c r="AM51" s="61"/>
      <c r="AP51" s="116">
        <v>6</v>
      </c>
      <c r="AQ51" s="114">
        <v>17</v>
      </c>
      <c r="AR51" s="599" t="s">
        <v>4</v>
      </c>
      <c r="AS51" s="599"/>
      <c r="AT51" s="599"/>
      <c r="AU51" s="599"/>
      <c r="AV51" s="599"/>
      <c r="AW51" s="600"/>
    </row>
    <row r="52" spans="39:55" ht="15.75" customHeight="1" x14ac:dyDescent="0.35">
      <c r="AM52" s="61"/>
      <c r="AP52" s="116">
        <v>7</v>
      </c>
      <c r="AQ52" s="114">
        <v>3</v>
      </c>
      <c r="AR52" s="590" t="s">
        <v>911</v>
      </c>
      <c r="AS52" s="590"/>
      <c r="AT52" s="590"/>
      <c r="AU52" s="590"/>
      <c r="AV52" s="590"/>
      <c r="AW52" s="591"/>
    </row>
    <row r="53" spans="39:55" ht="15.75" customHeight="1" x14ac:dyDescent="0.35">
      <c r="AM53" s="61"/>
      <c r="AP53" s="116">
        <v>8</v>
      </c>
      <c r="AQ53" s="114">
        <v>23</v>
      </c>
      <c r="AR53" s="590" t="s">
        <v>911</v>
      </c>
      <c r="AS53" s="590"/>
      <c r="AT53" s="590"/>
      <c r="AU53" s="590"/>
      <c r="AV53" s="590"/>
      <c r="AW53" s="591"/>
    </row>
    <row r="54" spans="39:55" ht="15.75" customHeight="1" x14ac:dyDescent="0.35">
      <c r="AM54" s="61"/>
      <c r="AP54" s="116">
        <v>9</v>
      </c>
      <c r="AQ54" s="114">
        <v>8</v>
      </c>
      <c r="AR54" s="599" t="s">
        <v>4</v>
      </c>
      <c r="AS54" s="599"/>
      <c r="AT54" s="599"/>
      <c r="AU54" s="599"/>
      <c r="AV54" s="599"/>
      <c r="AW54" s="600"/>
    </row>
    <row r="55" spans="39:55" ht="16.5" customHeight="1" thickBot="1" x14ac:dyDescent="0.4">
      <c r="AM55" s="61"/>
      <c r="AP55" s="118">
        <v>10</v>
      </c>
      <c r="AQ55" s="72">
        <v>2</v>
      </c>
      <c r="AR55" s="605" t="s">
        <v>4</v>
      </c>
      <c r="AS55" s="605"/>
      <c r="AT55" s="605"/>
      <c r="AU55" s="605"/>
      <c r="AV55" s="605"/>
      <c r="AW55" s="606"/>
    </row>
    <row r="56" spans="39:55" x14ac:dyDescent="0.35">
      <c r="AM56" s="61"/>
    </row>
    <row r="57" spans="39:55" x14ac:dyDescent="0.35">
      <c r="AM57" s="61"/>
    </row>
    <row r="58" spans="39:55" x14ac:dyDescent="0.35">
      <c r="AM58" s="61"/>
      <c r="AP58" s="528" t="s">
        <v>253</v>
      </c>
      <c r="AQ58" s="528"/>
      <c r="AR58" s="528"/>
      <c r="AS58" s="528"/>
      <c r="AT58" s="528"/>
      <c r="AU58" s="528"/>
      <c r="AV58" s="528"/>
      <c r="AW58" s="528"/>
      <c r="AX58" s="528"/>
      <c r="AY58" s="528"/>
      <c r="AZ58" s="528"/>
      <c r="BA58" s="528"/>
      <c r="BB58" s="528"/>
      <c r="BC58" s="543"/>
    </row>
    <row r="59" spans="39:55" ht="16" thickBot="1" x14ac:dyDescent="0.4">
      <c r="AM59" s="61"/>
      <c r="AP59" s="3" t="s">
        <v>354</v>
      </c>
    </row>
    <row r="60" spans="39:55" ht="43.5" x14ac:dyDescent="0.35">
      <c r="AM60" s="61"/>
      <c r="AP60" s="70" t="s">
        <v>3</v>
      </c>
      <c r="AQ60" s="71" t="s">
        <v>184</v>
      </c>
      <c r="AR60" s="560" t="s">
        <v>7</v>
      </c>
      <c r="AS60" s="560"/>
      <c r="AT60" s="560"/>
      <c r="AU60" s="560"/>
      <c r="AV60" s="560"/>
      <c r="AW60" s="578"/>
    </row>
    <row r="61" spans="39:55" x14ac:dyDescent="0.35">
      <c r="AM61" s="61"/>
      <c r="AP61" s="91" t="s">
        <v>4</v>
      </c>
      <c r="AQ61" s="78">
        <f>AQ49+AQ51+AQ54+AQ55</f>
        <v>41</v>
      </c>
      <c r="AR61" s="607">
        <f>AQ61/$AQ$64</f>
        <v>0.36283185840707965</v>
      </c>
      <c r="AS61" s="607"/>
      <c r="AT61" s="607"/>
      <c r="AU61" s="607"/>
      <c r="AV61" s="607"/>
      <c r="AW61" s="608"/>
    </row>
    <row r="62" spans="39:55" x14ac:dyDescent="0.35">
      <c r="AM62" s="61"/>
      <c r="AP62" s="92" t="s">
        <v>5</v>
      </c>
      <c r="AQ62" s="86">
        <f>AQ46+AQ48+AQ52+AQ53</f>
        <v>55</v>
      </c>
      <c r="AR62" s="609">
        <f t="shared" ref="AR62:AR64" si="0">AQ62/$AQ$64</f>
        <v>0.48672566371681414</v>
      </c>
      <c r="AS62" s="609"/>
      <c r="AT62" s="609"/>
      <c r="AU62" s="609"/>
      <c r="AV62" s="609"/>
      <c r="AW62" s="610"/>
    </row>
    <row r="63" spans="39:55" x14ac:dyDescent="0.35">
      <c r="AM63" s="61"/>
      <c r="AP63" s="93" t="s">
        <v>8</v>
      </c>
      <c r="AQ63" s="81">
        <f>AQ47+AQ50</f>
        <v>17</v>
      </c>
      <c r="AR63" s="601">
        <f t="shared" si="0"/>
        <v>0.15044247787610621</v>
      </c>
      <c r="AS63" s="601"/>
      <c r="AT63" s="601"/>
      <c r="AU63" s="601"/>
      <c r="AV63" s="601"/>
      <c r="AW63" s="602"/>
    </row>
    <row r="64" spans="39:55" ht="16" thickBot="1" x14ac:dyDescent="0.4">
      <c r="AM64" s="61"/>
      <c r="AP64" s="94" t="s">
        <v>9</v>
      </c>
      <c r="AQ64" s="89">
        <f>SUM(AQ61:AQ63)</f>
        <v>113</v>
      </c>
      <c r="AR64" s="603">
        <f t="shared" si="0"/>
        <v>1</v>
      </c>
      <c r="AS64" s="603"/>
      <c r="AT64" s="603"/>
      <c r="AU64" s="603"/>
      <c r="AV64" s="603"/>
      <c r="AW64" s="604"/>
    </row>
    <row r="65" spans="39:39" x14ac:dyDescent="0.35">
      <c r="AM65" s="61"/>
    </row>
    <row r="66" spans="39:39" x14ac:dyDescent="0.35">
      <c r="AM66" s="61"/>
    </row>
    <row r="67" spans="39:39" x14ac:dyDescent="0.35">
      <c r="AM67" s="61"/>
    </row>
    <row r="68" spans="39:39" x14ac:dyDescent="0.35">
      <c r="AM68" s="61"/>
    </row>
    <row r="69" spans="39:39" x14ac:dyDescent="0.35">
      <c r="AM69" s="61"/>
    </row>
    <row r="70" spans="39:39" x14ac:dyDescent="0.35">
      <c r="AM70" s="61"/>
    </row>
    <row r="71" spans="39:39" x14ac:dyDescent="0.35">
      <c r="AM71" s="61"/>
    </row>
    <row r="72" spans="39:39" x14ac:dyDescent="0.35">
      <c r="AM72" s="61"/>
    </row>
    <row r="73" spans="39:39" x14ac:dyDescent="0.35">
      <c r="AM73" s="61"/>
    </row>
    <row r="74" spans="39:39" x14ac:dyDescent="0.35">
      <c r="AM74" s="61"/>
    </row>
    <row r="75" spans="39:39" x14ac:dyDescent="0.35">
      <c r="AM75" s="61"/>
    </row>
    <row r="76" spans="39:39" x14ac:dyDescent="0.35">
      <c r="AM76" s="61"/>
    </row>
    <row r="77" spans="39:39" x14ac:dyDescent="0.35">
      <c r="AM77" s="61"/>
    </row>
    <row r="78" spans="39:39" x14ac:dyDescent="0.35">
      <c r="AM78" s="61"/>
    </row>
    <row r="79" spans="39:39" x14ac:dyDescent="0.35">
      <c r="AM79" s="61"/>
    </row>
    <row r="80" spans="39:39" x14ac:dyDescent="0.35">
      <c r="AM80" s="61"/>
    </row>
    <row r="81" spans="39:39" x14ac:dyDescent="0.35">
      <c r="AM81" s="61"/>
    </row>
    <row r="82" spans="39:39" x14ac:dyDescent="0.35">
      <c r="AM82" s="61"/>
    </row>
    <row r="83" spans="39:39" x14ac:dyDescent="0.35">
      <c r="AM83" s="61"/>
    </row>
    <row r="84" spans="39:39" x14ac:dyDescent="0.35">
      <c r="AM84" s="61"/>
    </row>
    <row r="85" spans="39:39" x14ac:dyDescent="0.35">
      <c r="AM85" s="61"/>
    </row>
    <row r="86" spans="39:39" x14ac:dyDescent="0.35">
      <c r="AM86" s="61"/>
    </row>
    <row r="87" spans="39:39" x14ac:dyDescent="0.35">
      <c r="AM87" s="61"/>
    </row>
    <row r="88" spans="39:39" x14ac:dyDescent="0.35">
      <c r="AM88" s="61"/>
    </row>
    <row r="89" spans="39:39" x14ac:dyDescent="0.35">
      <c r="AM89" s="61"/>
    </row>
    <row r="90" spans="39:39" x14ac:dyDescent="0.35">
      <c r="AM90" s="61"/>
    </row>
    <row r="91" spans="39:39" x14ac:dyDescent="0.35">
      <c r="AM91" s="61"/>
    </row>
    <row r="92" spans="39:39" x14ac:dyDescent="0.35">
      <c r="AM92" s="61"/>
    </row>
    <row r="93" spans="39:39" x14ac:dyDescent="0.35">
      <c r="AM93" s="61"/>
    </row>
    <row r="94" spans="39:39" x14ac:dyDescent="0.35">
      <c r="AM94" s="61"/>
    </row>
    <row r="95" spans="39:39" x14ac:dyDescent="0.35">
      <c r="AM95" s="61"/>
    </row>
    <row r="96" spans="39:39" x14ac:dyDescent="0.35">
      <c r="AM96" s="61"/>
    </row>
    <row r="97" spans="39:39" x14ac:dyDescent="0.35">
      <c r="AM97" s="61"/>
    </row>
    <row r="98" spans="39:39" x14ac:dyDescent="0.35">
      <c r="AM98" s="61"/>
    </row>
    <row r="99" spans="39:39" x14ac:dyDescent="0.35">
      <c r="AM99" s="61"/>
    </row>
    <row r="100" spans="39:39" x14ac:dyDescent="0.35">
      <c r="AM100" s="61"/>
    </row>
    <row r="101" spans="39:39" x14ac:dyDescent="0.35">
      <c r="AM101" s="61"/>
    </row>
    <row r="102" spans="39:39" x14ac:dyDescent="0.35">
      <c r="AM102" s="61"/>
    </row>
    <row r="103" spans="39:39" x14ac:dyDescent="0.35">
      <c r="AM103" s="61"/>
    </row>
    <row r="104" spans="39:39" x14ac:dyDescent="0.35">
      <c r="AM104" s="61"/>
    </row>
    <row r="105" spans="39:39" x14ac:dyDescent="0.35">
      <c r="AM105" s="61"/>
    </row>
    <row r="106" spans="39:39" x14ac:dyDescent="0.35">
      <c r="AM106" s="61"/>
    </row>
    <row r="107" spans="39:39" x14ac:dyDescent="0.35">
      <c r="AM107" s="61"/>
    </row>
    <row r="108" spans="39:39" x14ac:dyDescent="0.35">
      <c r="AM108" s="61"/>
    </row>
    <row r="109" spans="39:39" x14ac:dyDescent="0.35">
      <c r="AM109" s="61"/>
    </row>
    <row r="110" spans="39:39" x14ac:dyDescent="0.35">
      <c r="AM110" s="61"/>
    </row>
    <row r="111" spans="39:39" x14ac:dyDescent="0.35">
      <c r="AM111" s="61"/>
    </row>
    <row r="112" spans="39:39" x14ac:dyDescent="0.35">
      <c r="AM112" s="61"/>
    </row>
    <row r="113" spans="39:39" x14ac:dyDescent="0.35">
      <c r="AM113" s="61"/>
    </row>
    <row r="114" spans="39:39" x14ac:dyDescent="0.35">
      <c r="AM114" s="61"/>
    </row>
    <row r="115" spans="39:39" x14ac:dyDescent="0.35">
      <c r="AM115" s="61"/>
    </row>
    <row r="116" spans="39:39" x14ac:dyDescent="0.35">
      <c r="AM116" s="61"/>
    </row>
    <row r="117" spans="39:39" x14ac:dyDescent="0.35">
      <c r="AM117" s="61"/>
    </row>
    <row r="118" spans="39:39" x14ac:dyDescent="0.35">
      <c r="AM118" s="61"/>
    </row>
    <row r="119" spans="39:39" x14ac:dyDescent="0.35">
      <c r="AM119" s="61"/>
    </row>
    <row r="120" spans="39:39" x14ac:dyDescent="0.35">
      <c r="AM120" s="61"/>
    </row>
    <row r="121" spans="39:39" x14ac:dyDescent="0.35">
      <c r="AM121" s="61"/>
    </row>
    <row r="122" spans="39:39" x14ac:dyDescent="0.35">
      <c r="AM122" s="61"/>
    </row>
    <row r="123" spans="39:39" x14ac:dyDescent="0.35">
      <c r="AM123" s="61"/>
    </row>
    <row r="124" spans="39:39" x14ac:dyDescent="0.35">
      <c r="AM124" s="61"/>
    </row>
    <row r="125" spans="39:39" x14ac:dyDescent="0.35">
      <c r="AM125" s="61"/>
    </row>
    <row r="126" spans="39:39" x14ac:dyDescent="0.35">
      <c r="AM126" s="61"/>
    </row>
    <row r="127" spans="39:39" x14ac:dyDescent="0.35">
      <c r="AM127" s="61"/>
    </row>
    <row r="128" spans="39:39" x14ac:dyDescent="0.35">
      <c r="AM128" s="61"/>
    </row>
    <row r="129" spans="39:39" x14ac:dyDescent="0.35">
      <c r="AM129" s="61"/>
    </row>
    <row r="130" spans="39:39" x14ac:dyDescent="0.35">
      <c r="AM130" s="61"/>
    </row>
    <row r="131" spans="39:39" x14ac:dyDescent="0.35">
      <c r="AM131" s="61"/>
    </row>
    <row r="132" spans="39:39" x14ac:dyDescent="0.35">
      <c r="AM132" s="61"/>
    </row>
    <row r="133" spans="39:39" x14ac:dyDescent="0.35">
      <c r="AM133" s="61"/>
    </row>
    <row r="134" spans="39:39" x14ac:dyDescent="0.35">
      <c r="AM134" s="61"/>
    </row>
    <row r="135" spans="39:39" x14ac:dyDescent="0.35">
      <c r="AM135" s="61"/>
    </row>
    <row r="136" spans="39:39" x14ac:dyDescent="0.35">
      <c r="AM136" s="61"/>
    </row>
    <row r="137" spans="39:39" x14ac:dyDescent="0.35">
      <c r="AM137" s="61"/>
    </row>
    <row r="138" spans="39:39" x14ac:dyDescent="0.35">
      <c r="AM138" s="61"/>
    </row>
    <row r="139" spans="39:39" x14ac:dyDescent="0.35">
      <c r="AM139" s="61"/>
    </row>
    <row r="140" spans="39:39" x14ac:dyDescent="0.35">
      <c r="AM140" s="61"/>
    </row>
    <row r="141" spans="39:39" x14ac:dyDescent="0.35">
      <c r="AM141" s="61"/>
    </row>
    <row r="142" spans="39:39" x14ac:dyDescent="0.35">
      <c r="AM142" s="61"/>
    </row>
    <row r="143" spans="39:39" x14ac:dyDescent="0.35">
      <c r="AM143" s="61"/>
    </row>
    <row r="144" spans="39:39" x14ac:dyDescent="0.35">
      <c r="AM144" s="61"/>
    </row>
    <row r="145" spans="39:39" x14ac:dyDescent="0.35">
      <c r="AM145" s="61"/>
    </row>
    <row r="146" spans="39:39" x14ac:dyDescent="0.35">
      <c r="AM146" s="61"/>
    </row>
    <row r="147" spans="39:39" x14ac:dyDescent="0.35">
      <c r="AM147" s="61"/>
    </row>
    <row r="148" spans="39:39" x14ac:dyDescent="0.35">
      <c r="AM148" s="61"/>
    </row>
    <row r="149" spans="39:39" x14ac:dyDescent="0.35">
      <c r="AM149" s="61"/>
    </row>
    <row r="150" spans="39:39" x14ac:dyDescent="0.35">
      <c r="AM150" s="61"/>
    </row>
    <row r="151" spans="39:39" x14ac:dyDescent="0.35">
      <c r="AM151" s="61"/>
    </row>
    <row r="152" spans="39:39" x14ac:dyDescent="0.35">
      <c r="AM152" s="61"/>
    </row>
    <row r="153" spans="39:39" x14ac:dyDescent="0.35">
      <c r="AM153" s="61"/>
    </row>
    <row r="154" spans="39:39" x14ac:dyDescent="0.35">
      <c r="AM154" s="61"/>
    </row>
    <row r="155" spans="39:39" x14ac:dyDescent="0.35">
      <c r="AM155" s="61"/>
    </row>
    <row r="156" spans="39:39" x14ac:dyDescent="0.35">
      <c r="AM156" s="61"/>
    </row>
    <row r="157" spans="39:39" x14ac:dyDescent="0.35">
      <c r="AM157" s="61"/>
    </row>
    <row r="158" spans="39:39" x14ac:dyDescent="0.35">
      <c r="AM158" s="61"/>
    </row>
    <row r="159" spans="39:39" x14ac:dyDescent="0.35">
      <c r="AM159" s="61"/>
    </row>
    <row r="160" spans="39:39" x14ac:dyDescent="0.35">
      <c r="AM160" s="61"/>
    </row>
    <row r="161" spans="39:39" x14ac:dyDescent="0.35">
      <c r="AM161" s="61"/>
    </row>
    <row r="162" spans="39:39" x14ac:dyDescent="0.35">
      <c r="AM162" s="61"/>
    </row>
    <row r="163" spans="39:39" x14ac:dyDescent="0.35">
      <c r="AM163" s="61"/>
    </row>
    <row r="164" spans="39:39" x14ac:dyDescent="0.35">
      <c r="AM164" s="61"/>
    </row>
    <row r="165" spans="39:39" x14ac:dyDescent="0.35">
      <c r="AM165" s="61"/>
    </row>
    <row r="166" spans="39:39" x14ac:dyDescent="0.35">
      <c r="AM166" s="61"/>
    </row>
    <row r="167" spans="39:39" x14ac:dyDescent="0.35">
      <c r="AM167" s="61"/>
    </row>
    <row r="168" spans="39:39" x14ac:dyDescent="0.35">
      <c r="AM168" s="61"/>
    </row>
    <row r="169" spans="39:39" x14ac:dyDescent="0.35">
      <c r="AM169" s="61"/>
    </row>
    <row r="170" spans="39:39" x14ac:dyDescent="0.35">
      <c r="AM170" s="61"/>
    </row>
    <row r="171" spans="39:39" x14ac:dyDescent="0.35">
      <c r="AM171" s="61"/>
    </row>
    <row r="172" spans="39:39" x14ac:dyDescent="0.35">
      <c r="AM172" s="61"/>
    </row>
    <row r="173" spans="39:39" x14ac:dyDescent="0.35">
      <c r="AM173" s="61"/>
    </row>
    <row r="174" spans="39:39" x14ac:dyDescent="0.35">
      <c r="AM174" s="61"/>
    </row>
    <row r="175" spans="39:39" x14ac:dyDescent="0.35">
      <c r="AM175" s="61"/>
    </row>
    <row r="176" spans="39:39" x14ac:dyDescent="0.35">
      <c r="AM176" s="61"/>
    </row>
    <row r="177" spans="39:39" x14ac:dyDescent="0.35">
      <c r="AM177" s="61"/>
    </row>
    <row r="178" spans="39:39" x14ac:dyDescent="0.35">
      <c r="AM178" s="61"/>
    </row>
    <row r="179" spans="39:39" x14ac:dyDescent="0.35">
      <c r="AM179" s="61"/>
    </row>
    <row r="180" spans="39:39" x14ac:dyDescent="0.35">
      <c r="AM180" s="61"/>
    </row>
    <row r="181" spans="39:39" x14ac:dyDescent="0.35">
      <c r="AM181" s="61"/>
    </row>
    <row r="182" spans="39:39" x14ac:dyDescent="0.35">
      <c r="AM182" s="61"/>
    </row>
    <row r="183" spans="39:39" x14ac:dyDescent="0.35">
      <c r="AM183" s="61"/>
    </row>
    <row r="184" spans="39:39" x14ac:dyDescent="0.35">
      <c r="AM184" s="61"/>
    </row>
    <row r="185" spans="39:39" x14ac:dyDescent="0.35">
      <c r="AM185" s="61"/>
    </row>
    <row r="186" spans="39:39" x14ac:dyDescent="0.35">
      <c r="AM186" s="61"/>
    </row>
    <row r="187" spans="39:39" x14ac:dyDescent="0.35">
      <c r="AM187" s="61"/>
    </row>
    <row r="188" spans="39:39" x14ac:dyDescent="0.35">
      <c r="AM188" s="61"/>
    </row>
    <row r="189" spans="39:39" x14ac:dyDescent="0.35">
      <c r="AM189" s="61"/>
    </row>
    <row r="190" spans="39:39" x14ac:dyDescent="0.35">
      <c r="AM190" s="61"/>
    </row>
    <row r="191" spans="39:39" x14ac:dyDescent="0.35">
      <c r="AM191" s="61"/>
    </row>
    <row r="192" spans="39:39" x14ac:dyDescent="0.35">
      <c r="AM192" s="61"/>
    </row>
    <row r="193" spans="39:39" x14ac:dyDescent="0.35">
      <c r="AM193" s="61"/>
    </row>
    <row r="194" spans="39:39" x14ac:dyDescent="0.35">
      <c r="AM194" s="61"/>
    </row>
    <row r="195" spans="39:39" x14ac:dyDescent="0.35">
      <c r="AM195" s="61"/>
    </row>
    <row r="196" spans="39:39" x14ac:dyDescent="0.35">
      <c r="AM196" s="61"/>
    </row>
    <row r="197" spans="39:39" x14ac:dyDescent="0.35">
      <c r="AM197" s="61"/>
    </row>
    <row r="198" spans="39:39" x14ac:dyDescent="0.35">
      <c r="AM198" s="61"/>
    </row>
    <row r="199" spans="39:39" x14ac:dyDescent="0.35">
      <c r="AM199" s="61"/>
    </row>
    <row r="200" spans="39:39" x14ac:dyDescent="0.35">
      <c r="AM200" s="61"/>
    </row>
    <row r="201" spans="39:39" x14ac:dyDescent="0.35">
      <c r="AM201" s="61"/>
    </row>
    <row r="202" spans="39:39" x14ac:dyDescent="0.35">
      <c r="AM202" s="61"/>
    </row>
    <row r="203" spans="39:39" x14ac:dyDescent="0.35">
      <c r="AM203" s="61"/>
    </row>
    <row r="204" spans="39:39" x14ac:dyDescent="0.35">
      <c r="AM204" s="61"/>
    </row>
    <row r="205" spans="39:39" x14ac:dyDescent="0.35">
      <c r="AM205" s="61"/>
    </row>
    <row r="206" spans="39:39" x14ac:dyDescent="0.35">
      <c r="AM206" s="61"/>
    </row>
    <row r="207" spans="39:39" x14ac:dyDescent="0.35">
      <c r="AM207" s="61"/>
    </row>
    <row r="208" spans="39:39" x14ac:dyDescent="0.35">
      <c r="AM208" s="61"/>
    </row>
    <row r="209" spans="39:39" x14ac:dyDescent="0.35">
      <c r="AM209" s="61"/>
    </row>
    <row r="210" spans="39:39" x14ac:dyDescent="0.35">
      <c r="AM210" s="61"/>
    </row>
    <row r="211" spans="39:39" x14ac:dyDescent="0.35">
      <c r="AM211" s="61"/>
    </row>
    <row r="212" spans="39:39" x14ac:dyDescent="0.35">
      <c r="AM212" s="61"/>
    </row>
    <row r="213" spans="39:39" x14ac:dyDescent="0.35">
      <c r="AM213" s="61"/>
    </row>
    <row r="214" spans="39:39" x14ac:dyDescent="0.35">
      <c r="AM214" s="61"/>
    </row>
    <row r="215" spans="39:39" x14ac:dyDescent="0.35">
      <c r="AM215" s="61"/>
    </row>
    <row r="216" spans="39:39" x14ac:dyDescent="0.35">
      <c r="AM216" s="61"/>
    </row>
    <row r="217" spans="39:39" x14ac:dyDescent="0.35">
      <c r="AM217" s="61"/>
    </row>
    <row r="218" spans="39:39" x14ac:dyDescent="0.35">
      <c r="AM218" s="61"/>
    </row>
    <row r="219" spans="39:39" x14ac:dyDescent="0.35">
      <c r="AM219" s="61"/>
    </row>
    <row r="220" spans="39:39" x14ac:dyDescent="0.35">
      <c r="AM220" s="61"/>
    </row>
    <row r="221" spans="39:39" x14ac:dyDescent="0.35">
      <c r="AM221" s="61"/>
    </row>
    <row r="222" spans="39:39" x14ac:dyDescent="0.35">
      <c r="AM222" s="61"/>
    </row>
    <row r="223" spans="39:39" x14ac:dyDescent="0.35">
      <c r="AM223" s="61"/>
    </row>
    <row r="224" spans="39:39" x14ac:dyDescent="0.35">
      <c r="AM224" s="61"/>
    </row>
    <row r="225" spans="39:39" x14ac:dyDescent="0.35">
      <c r="AM225" s="61"/>
    </row>
    <row r="226" spans="39:39" x14ac:dyDescent="0.35">
      <c r="AM226" s="61"/>
    </row>
    <row r="227" spans="39:39" x14ac:dyDescent="0.35">
      <c r="AM227" s="61"/>
    </row>
    <row r="228" spans="39:39" x14ac:dyDescent="0.35">
      <c r="AM228" s="61"/>
    </row>
    <row r="229" spans="39:39" x14ac:dyDescent="0.35">
      <c r="AM229" s="61"/>
    </row>
    <row r="230" spans="39:39" x14ac:dyDescent="0.35">
      <c r="AM230" s="61"/>
    </row>
    <row r="231" spans="39:39" x14ac:dyDescent="0.35">
      <c r="AM231" s="61"/>
    </row>
    <row r="232" spans="39:39" x14ac:dyDescent="0.35">
      <c r="AM232" s="61"/>
    </row>
    <row r="233" spans="39:39" x14ac:dyDescent="0.35">
      <c r="AM233" s="61"/>
    </row>
    <row r="234" spans="39:39" x14ac:dyDescent="0.35">
      <c r="AM234" s="61"/>
    </row>
    <row r="235" spans="39:39" x14ac:dyDescent="0.35">
      <c r="AM235" s="61"/>
    </row>
    <row r="236" spans="39:39" x14ac:dyDescent="0.35">
      <c r="AM236" s="61"/>
    </row>
    <row r="237" spans="39:39" x14ac:dyDescent="0.35">
      <c r="AM237" s="61"/>
    </row>
    <row r="238" spans="39:39" x14ac:dyDescent="0.35">
      <c r="AM238" s="61"/>
    </row>
    <row r="239" spans="39:39" x14ac:dyDescent="0.35">
      <c r="AM239" s="61"/>
    </row>
    <row r="240" spans="39:39" x14ac:dyDescent="0.35">
      <c r="AM240" s="61"/>
    </row>
    <row r="241" spans="39:39" x14ac:dyDescent="0.35">
      <c r="AM241" s="61"/>
    </row>
    <row r="242" spans="39:39" x14ac:dyDescent="0.35">
      <c r="AM242" s="61"/>
    </row>
    <row r="243" spans="39:39" x14ac:dyDescent="0.35">
      <c r="AM243" s="61"/>
    </row>
    <row r="244" spans="39:39" x14ac:dyDescent="0.35">
      <c r="AM244" s="61"/>
    </row>
    <row r="245" spans="39:39" x14ac:dyDescent="0.35">
      <c r="AM245" s="61"/>
    </row>
    <row r="246" spans="39:39" x14ac:dyDescent="0.35">
      <c r="AM246" s="61"/>
    </row>
    <row r="247" spans="39:39" x14ac:dyDescent="0.35">
      <c r="AM247" s="61"/>
    </row>
    <row r="248" spans="39:39" x14ac:dyDescent="0.35">
      <c r="AM248" s="61"/>
    </row>
    <row r="249" spans="39:39" x14ac:dyDescent="0.35">
      <c r="AM249" s="61"/>
    </row>
    <row r="250" spans="39:39" x14ac:dyDescent="0.35">
      <c r="AM250" s="61"/>
    </row>
    <row r="251" spans="39:39" x14ac:dyDescent="0.35">
      <c r="AM251" s="61"/>
    </row>
    <row r="252" spans="39:39" x14ac:dyDescent="0.35">
      <c r="AM252" s="61"/>
    </row>
    <row r="253" spans="39:39" x14ac:dyDescent="0.35">
      <c r="AM253" s="61"/>
    </row>
    <row r="254" spans="39:39" x14ac:dyDescent="0.35">
      <c r="AM254" s="61"/>
    </row>
    <row r="255" spans="39:39" x14ac:dyDescent="0.35">
      <c r="AM255" s="61"/>
    </row>
    <row r="256" spans="39:39" x14ac:dyDescent="0.35">
      <c r="AM256" s="61"/>
    </row>
    <row r="257" spans="39:39" x14ac:dyDescent="0.35">
      <c r="AM257" s="61"/>
    </row>
    <row r="258" spans="39:39" x14ac:dyDescent="0.35">
      <c r="AM258" s="61"/>
    </row>
    <row r="259" spans="39:39" x14ac:dyDescent="0.35">
      <c r="AM259" s="61"/>
    </row>
    <row r="260" spans="39:39" x14ac:dyDescent="0.35">
      <c r="AM260" s="61"/>
    </row>
    <row r="261" spans="39:39" x14ac:dyDescent="0.35">
      <c r="AM261" s="61"/>
    </row>
    <row r="262" spans="39:39" x14ac:dyDescent="0.35">
      <c r="AM262" s="61"/>
    </row>
    <row r="263" spans="39:39" x14ac:dyDescent="0.35">
      <c r="AM263" s="61"/>
    </row>
    <row r="264" spans="39:39" x14ac:dyDescent="0.35">
      <c r="AM264" s="61"/>
    </row>
    <row r="265" spans="39:39" x14ac:dyDescent="0.35">
      <c r="AM265" s="61"/>
    </row>
    <row r="266" spans="39:39" x14ac:dyDescent="0.35">
      <c r="AM266" s="61"/>
    </row>
    <row r="267" spans="39:39" x14ac:dyDescent="0.35">
      <c r="AM267" s="61"/>
    </row>
    <row r="268" spans="39:39" x14ac:dyDescent="0.35">
      <c r="AM268" s="61"/>
    </row>
    <row r="269" spans="39:39" x14ac:dyDescent="0.35">
      <c r="AM269" s="61"/>
    </row>
    <row r="270" spans="39:39" x14ac:dyDescent="0.35">
      <c r="AM270" s="61"/>
    </row>
    <row r="271" spans="39:39" x14ac:dyDescent="0.35">
      <c r="AM271" s="61"/>
    </row>
    <row r="272" spans="39:39" x14ac:dyDescent="0.35">
      <c r="AM272" s="61"/>
    </row>
    <row r="273" spans="39:39" x14ac:dyDescent="0.35">
      <c r="AM273" s="61"/>
    </row>
    <row r="274" spans="39:39" x14ac:dyDescent="0.35">
      <c r="AM274" s="61"/>
    </row>
    <row r="275" spans="39:39" x14ac:dyDescent="0.35">
      <c r="AM275" s="61"/>
    </row>
    <row r="276" spans="39:39" x14ac:dyDescent="0.35">
      <c r="AM276" s="61"/>
    </row>
    <row r="277" spans="39:39" x14ac:dyDescent="0.35">
      <c r="AM277" s="61"/>
    </row>
    <row r="278" spans="39:39" x14ac:dyDescent="0.35">
      <c r="AM278" s="61"/>
    </row>
    <row r="279" spans="39:39" x14ac:dyDescent="0.35">
      <c r="AM279" s="61"/>
    </row>
    <row r="280" spans="39:39" x14ac:dyDescent="0.35">
      <c r="AM280" s="61"/>
    </row>
    <row r="281" spans="39:39" x14ac:dyDescent="0.35">
      <c r="AM281" s="61"/>
    </row>
    <row r="282" spans="39:39" x14ac:dyDescent="0.35">
      <c r="AM282" s="61"/>
    </row>
    <row r="283" spans="39:39" x14ac:dyDescent="0.35">
      <c r="AM283" s="61"/>
    </row>
    <row r="284" spans="39:39" x14ac:dyDescent="0.35">
      <c r="AM284" s="61"/>
    </row>
    <row r="285" spans="39:39" x14ac:dyDescent="0.35">
      <c r="AM285" s="61"/>
    </row>
    <row r="286" spans="39:39" x14ac:dyDescent="0.35">
      <c r="AM286" s="61"/>
    </row>
    <row r="287" spans="39:39" x14ac:dyDescent="0.35">
      <c r="AM287" s="61"/>
    </row>
    <row r="288" spans="39:39" x14ac:dyDescent="0.35">
      <c r="AM288" s="61"/>
    </row>
    <row r="289" spans="39:39" x14ac:dyDescent="0.35">
      <c r="AM289" s="61"/>
    </row>
    <row r="290" spans="39:39" x14ac:dyDescent="0.35">
      <c r="AM290" s="61"/>
    </row>
    <row r="291" spans="39:39" x14ac:dyDescent="0.35">
      <c r="AM291" s="61"/>
    </row>
    <row r="292" spans="39:39" x14ac:dyDescent="0.35">
      <c r="AM292" s="61"/>
    </row>
    <row r="293" spans="39:39" x14ac:dyDescent="0.35">
      <c r="AM293" s="61"/>
    </row>
    <row r="294" spans="39:39" x14ac:dyDescent="0.35">
      <c r="AM294" s="61"/>
    </row>
    <row r="295" spans="39:39" x14ac:dyDescent="0.35">
      <c r="AM295" s="61"/>
    </row>
    <row r="296" spans="39:39" x14ac:dyDescent="0.35">
      <c r="AM296" s="61"/>
    </row>
    <row r="297" spans="39:39" x14ac:dyDescent="0.35">
      <c r="AM297" s="61"/>
    </row>
    <row r="298" spans="39:39" x14ac:dyDescent="0.35">
      <c r="AM298" s="61"/>
    </row>
    <row r="299" spans="39:39" x14ac:dyDescent="0.35">
      <c r="AM299" s="61"/>
    </row>
    <row r="300" spans="39:39" x14ac:dyDescent="0.35">
      <c r="AM300" s="61"/>
    </row>
    <row r="301" spans="39:39" x14ac:dyDescent="0.35">
      <c r="AM301" s="61"/>
    </row>
    <row r="302" spans="39:39" x14ac:dyDescent="0.35">
      <c r="AM302" s="61"/>
    </row>
    <row r="303" spans="39:39" x14ac:dyDescent="0.35">
      <c r="AM303" s="61"/>
    </row>
    <row r="304" spans="39:39" x14ac:dyDescent="0.35">
      <c r="AM304" s="61"/>
    </row>
    <row r="305" spans="39:39" x14ac:dyDescent="0.35">
      <c r="AM305" s="61"/>
    </row>
    <row r="306" spans="39:39" x14ac:dyDescent="0.35">
      <c r="AM306" s="61"/>
    </row>
    <row r="307" spans="39:39" x14ac:dyDescent="0.35">
      <c r="AM307" s="61"/>
    </row>
    <row r="308" spans="39:39" x14ac:dyDescent="0.35">
      <c r="AM308" s="61"/>
    </row>
    <row r="309" spans="39:39" x14ac:dyDescent="0.35">
      <c r="AM309" s="61"/>
    </row>
    <row r="310" spans="39:39" x14ac:dyDescent="0.35">
      <c r="AM310" s="61"/>
    </row>
    <row r="311" spans="39:39" x14ac:dyDescent="0.35">
      <c r="AM311" s="61"/>
    </row>
    <row r="312" spans="39:39" x14ac:dyDescent="0.35">
      <c r="AM312" s="61"/>
    </row>
    <row r="313" spans="39:39" x14ac:dyDescent="0.35">
      <c r="AM313" s="61"/>
    </row>
    <row r="314" spans="39:39" x14ac:dyDescent="0.35">
      <c r="AM314" s="61"/>
    </row>
    <row r="315" spans="39:39" x14ac:dyDescent="0.35">
      <c r="AM315" s="61"/>
    </row>
    <row r="316" spans="39:39" x14ac:dyDescent="0.35">
      <c r="AM316" s="61"/>
    </row>
    <row r="317" spans="39:39" x14ac:dyDescent="0.35">
      <c r="AM317" s="61"/>
    </row>
    <row r="318" spans="39:39" x14ac:dyDescent="0.35">
      <c r="AM318" s="61"/>
    </row>
    <row r="319" spans="39:39" x14ac:dyDescent="0.35">
      <c r="AM319" s="61"/>
    </row>
    <row r="320" spans="39:39" x14ac:dyDescent="0.35">
      <c r="AM320" s="61"/>
    </row>
    <row r="321" spans="39:39" x14ac:dyDescent="0.35">
      <c r="AM321" s="61"/>
    </row>
    <row r="322" spans="39:39" x14ac:dyDescent="0.35">
      <c r="AM322" s="61"/>
    </row>
    <row r="323" spans="39:39" x14ac:dyDescent="0.35">
      <c r="AM323" s="61"/>
    </row>
    <row r="324" spans="39:39" x14ac:dyDescent="0.35">
      <c r="AM324" s="61"/>
    </row>
    <row r="325" spans="39:39" x14ac:dyDescent="0.35">
      <c r="AM325" s="61"/>
    </row>
    <row r="326" spans="39:39" x14ac:dyDescent="0.35">
      <c r="AM326" s="61"/>
    </row>
    <row r="327" spans="39:39" x14ac:dyDescent="0.35">
      <c r="AM327" s="61"/>
    </row>
    <row r="328" spans="39:39" x14ac:dyDescent="0.35">
      <c r="AM328" s="61"/>
    </row>
    <row r="329" spans="39:39" x14ac:dyDescent="0.35">
      <c r="AM329" s="61"/>
    </row>
    <row r="330" spans="39:39" x14ac:dyDescent="0.35">
      <c r="AM330" s="61"/>
    </row>
    <row r="331" spans="39:39" x14ac:dyDescent="0.35">
      <c r="AM331" s="61"/>
    </row>
    <row r="332" spans="39:39" x14ac:dyDescent="0.35">
      <c r="AM332" s="61"/>
    </row>
    <row r="333" spans="39:39" x14ac:dyDescent="0.35">
      <c r="AM333" s="61"/>
    </row>
    <row r="334" spans="39:39" x14ac:dyDescent="0.35">
      <c r="AM334" s="61"/>
    </row>
    <row r="335" spans="39:39" x14ac:dyDescent="0.35">
      <c r="AM335" s="61"/>
    </row>
    <row r="336" spans="39:39" x14ac:dyDescent="0.35">
      <c r="AM336" s="61"/>
    </row>
    <row r="337" spans="39:39" x14ac:dyDescent="0.35">
      <c r="AM337" s="61"/>
    </row>
    <row r="338" spans="39:39" x14ac:dyDescent="0.35">
      <c r="AM338" s="61"/>
    </row>
    <row r="339" spans="39:39" x14ac:dyDescent="0.35">
      <c r="AM339" s="61"/>
    </row>
    <row r="340" spans="39:39" x14ac:dyDescent="0.35">
      <c r="AM340" s="61"/>
    </row>
    <row r="341" spans="39:39" x14ac:dyDescent="0.35">
      <c r="AM341" s="61"/>
    </row>
    <row r="342" spans="39:39" x14ac:dyDescent="0.35">
      <c r="AM342" s="61"/>
    </row>
    <row r="343" spans="39:39" x14ac:dyDescent="0.35">
      <c r="AM343" s="61"/>
    </row>
    <row r="344" spans="39:39" x14ac:dyDescent="0.35">
      <c r="AM344" s="61"/>
    </row>
    <row r="345" spans="39:39" x14ac:dyDescent="0.35">
      <c r="AM345" s="61"/>
    </row>
    <row r="346" spans="39:39" x14ac:dyDescent="0.35">
      <c r="AM346" s="61"/>
    </row>
    <row r="347" spans="39:39" x14ac:dyDescent="0.35">
      <c r="AM347" s="61"/>
    </row>
    <row r="348" spans="39:39" x14ac:dyDescent="0.35">
      <c r="AM348" s="61"/>
    </row>
    <row r="349" spans="39:39" x14ac:dyDescent="0.35">
      <c r="AM349" s="61"/>
    </row>
    <row r="350" spans="39:39" x14ac:dyDescent="0.35">
      <c r="AM350" s="61"/>
    </row>
    <row r="351" spans="39:39" x14ac:dyDescent="0.35">
      <c r="AM351" s="61"/>
    </row>
    <row r="352" spans="39:39" x14ac:dyDescent="0.35">
      <c r="AM352" s="61"/>
    </row>
    <row r="353" spans="39:39" x14ac:dyDescent="0.35">
      <c r="AM353" s="61"/>
    </row>
    <row r="354" spans="39:39" x14ac:dyDescent="0.35">
      <c r="AM354" s="61"/>
    </row>
    <row r="355" spans="39:39" x14ac:dyDescent="0.35">
      <c r="AM355" s="61"/>
    </row>
    <row r="356" spans="39:39" x14ac:dyDescent="0.35">
      <c r="AM356" s="61"/>
    </row>
    <row r="357" spans="39:39" x14ac:dyDescent="0.35">
      <c r="AM357" s="61"/>
    </row>
    <row r="358" spans="39:39" x14ac:dyDescent="0.35">
      <c r="AM358" s="61"/>
    </row>
    <row r="359" spans="39:39" x14ac:dyDescent="0.35">
      <c r="AM359" s="61"/>
    </row>
    <row r="360" spans="39:39" x14ac:dyDescent="0.35">
      <c r="AM360" s="61"/>
    </row>
    <row r="361" spans="39:39" x14ac:dyDescent="0.35">
      <c r="AM361" s="61"/>
    </row>
    <row r="362" spans="39:39" x14ac:dyDescent="0.35">
      <c r="AM362" s="61"/>
    </row>
    <row r="363" spans="39:39" x14ac:dyDescent="0.35">
      <c r="AM363" s="61"/>
    </row>
    <row r="364" spans="39:39" x14ac:dyDescent="0.35">
      <c r="AM364" s="61"/>
    </row>
    <row r="365" spans="39:39" x14ac:dyDescent="0.35">
      <c r="AM365" s="61"/>
    </row>
    <row r="366" spans="39:39" x14ac:dyDescent="0.35">
      <c r="AM366" s="61"/>
    </row>
    <row r="367" spans="39:39" x14ac:dyDescent="0.35">
      <c r="AM367" s="61"/>
    </row>
    <row r="368" spans="39:39" x14ac:dyDescent="0.35">
      <c r="AM368" s="61"/>
    </row>
    <row r="369" spans="39:39" x14ac:dyDescent="0.35">
      <c r="AM369" s="61"/>
    </row>
    <row r="370" spans="39:39" x14ac:dyDescent="0.35">
      <c r="AM370" s="61"/>
    </row>
    <row r="371" spans="39:39" x14ac:dyDescent="0.35">
      <c r="AM371" s="61"/>
    </row>
    <row r="372" spans="39:39" x14ac:dyDescent="0.35">
      <c r="AM372" s="61"/>
    </row>
    <row r="373" spans="39:39" x14ac:dyDescent="0.35">
      <c r="AM373" s="61"/>
    </row>
    <row r="374" spans="39:39" x14ac:dyDescent="0.35">
      <c r="AM374" s="61"/>
    </row>
    <row r="375" spans="39:39" x14ac:dyDescent="0.35">
      <c r="AM375" s="61"/>
    </row>
    <row r="376" spans="39:39" x14ac:dyDescent="0.35">
      <c r="AM376" s="61"/>
    </row>
    <row r="377" spans="39:39" x14ac:dyDescent="0.35">
      <c r="AM377" s="61"/>
    </row>
    <row r="378" spans="39:39" x14ac:dyDescent="0.35">
      <c r="AM378" s="61"/>
    </row>
    <row r="379" spans="39:39" x14ac:dyDescent="0.35">
      <c r="AM379" s="61"/>
    </row>
    <row r="380" spans="39:39" x14ac:dyDescent="0.35">
      <c r="AM380" s="61"/>
    </row>
    <row r="381" spans="39:39" x14ac:dyDescent="0.35">
      <c r="AM381" s="61"/>
    </row>
    <row r="382" spans="39:39" x14ac:dyDescent="0.35">
      <c r="AM382" s="61"/>
    </row>
    <row r="383" spans="39:39" x14ac:dyDescent="0.35">
      <c r="AM383" s="61"/>
    </row>
    <row r="384" spans="39:39" x14ac:dyDescent="0.35">
      <c r="AM384" s="61"/>
    </row>
    <row r="385" spans="39:39" x14ac:dyDescent="0.35">
      <c r="AM385" s="61"/>
    </row>
    <row r="386" spans="39:39" x14ac:dyDescent="0.35">
      <c r="AM386" s="61"/>
    </row>
    <row r="387" spans="39:39" x14ac:dyDescent="0.35">
      <c r="AM387" s="61"/>
    </row>
    <row r="388" spans="39:39" x14ac:dyDescent="0.35">
      <c r="AM388" s="61"/>
    </row>
    <row r="389" spans="39:39" x14ac:dyDescent="0.35">
      <c r="AM389" s="61"/>
    </row>
    <row r="390" spans="39:39" x14ac:dyDescent="0.35">
      <c r="AM390" s="61"/>
    </row>
    <row r="391" spans="39:39" x14ac:dyDescent="0.35">
      <c r="AM391" s="61"/>
    </row>
    <row r="392" spans="39:39" x14ac:dyDescent="0.35">
      <c r="AM392" s="61"/>
    </row>
    <row r="393" spans="39:39" x14ac:dyDescent="0.35">
      <c r="AM393" s="61"/>
    </row>
    <row r="394" spans="39:39" x14ac:dyDescent="0.35">
      <c r="AM394" s="61"/>
    </row>
    <row r="395" spans="39:39" x14ac:dyDescent="0.35">
      <c r="AM395" s="61"/>
    </row>
    <row r="396" spans="39:39" x14ac:dyDescent="0.35">
      <c r="AM396" s="61"/>
    </row>
    <row r="397" spans="39:39" x14ac:dyDescent="0.35">
      <c r="AM397" s="61"/>
    </row>
    <row r="398" spans="39:39" x14ac:dyDescent="0.35">
      <c r="AM398" s="61"/>
    </row>
    <row r="399" spans="39:39" x14ac:dyDescent="0.35">
      <c r="AM399" s="61"/>
    </row>
    <row r="400" spans="39:39" x14ac:dyDescent="0.35">
      <c r="AM400" s="61"/>
    </row>
    <row r="401" spans="39:39" x14ac:dyDescent="0.35">
      <c r="AM401" s="61"/>
    </row>
    <row r="402" spans="39:39" x14ac:dyDescent="0.35">
      <c r="AM402" s="61"/>
    </row>
    <row r="403" spans="39:39" x14ac:dyDescent="0.35">
      <c r="AM403" s="61"/>
    </row>
    <row r="404" spans="39:39" x14ac:dyDescent="0.35">
      <c r="AM404" s="61"/>
    </row>
    <row r="405" spans="39:39" x14ac:dyDescent="0.35">
      <c r="AM405" s="61"/>
    </row>
    <row r="406" spans="39:39" x14ac:dyDescent="0.35">
      <c r="AM406" s="61"/>
    </row>
    <row r="407" spans="39:39" x14ac:dyDescent="0.35">
      <c r="AM407" s="61"/>
    </row>
    <row r="408" spans="39:39" x14ac:dyDescent="0.35">
      <c r="AM408" s="61"/>
    </row>
    <row r="409" spans="39:39" x14ac:dyDescent="0.35">
      <c r="AM409" s="61"/>
    </row>
    <row r="410" spans="39:39" x14ac:dyDescent="0.35">
      <c r="AM410" s="61"/>
    </row>
    <row r="411" spans="39:39" x14ac:dyDescent="0.35">
      <c r="AM411" s="61"/>
    </row>
    <row r="412" spans="39:39" x14ac:dyDescent="0.35">
      <c r="AM412" s="61"/>
    </row>
    <row r="413" spans="39:39" x14ac:dyDescent="0.35">
      <c r="AM413" s="61"/>
    </row>
    <row r="414" spans="39:39" x14ac:dyDescent="0.35">
      <c r="AM414" s="61"/>
    </row>
    <row r="415" spans="39:39" x14ac:dyDescent="0.35">
      <c r="AM415" s="61"/>
    </row>
    <row r="416" spans="39:39" x14ac:dyDescent="0.35">
      <c r="AM416" s="61"/>
    </row>
    <row r="417" spans="39:39" x14ac:dyDescent="0.35">
      <c r="AM417" s="61"/>
    </row>
    <row r="418" spans="39:39" x14ac:dyDescent="0.35">
      <c r="AM418" s="61"/>
    </row>
    <row r="419" spans="39:39" x14ac:dyDescent="0.35">
      <c r="AM419" s="61"/>
    </row>
    <row r="420" spans="39:39" x14ac:dyDescent="0.35">
      <c r="AM420" s="61"/>
    </row>
    <row r="421" spans="39:39" x14ac:dyDescent="0.35">
      <c r="AM421" s="61"/>
    </row>
    <row r="422" spans="39:39" x14ac:dyDescent="0.35">
      <c r="AM422" s="61"/>
    </row>
    <row r="423" spans="39:39" x14ac:dyDescent="0.35">
      <c r="AM423" s="61"/>
    </row>
    <row r="424" spans="39:39" x14ac:dyDescent="0.35">
      <c r="AM424" s="61"/>
    </row>
    <row r="425" spans="39:39" x14ac:dyDescent="0.35">
      <c r="AM425" s="61"/>
    </row>
    <row r="426" spans="39:39" x14ac:dyDescent="0.35">
      <c r="AM426" s="61"/>
    </row>
    <row r="427" spans="39:39" x14ac:dyDescent="0.35">
      <c r="AM427" s="61"/>
    </row>
    <row r="428" spans="39:39" x14ac:dyDescent="0.35">
      <c r="AM428" s="61"/>
    </row>
    <row r="429" spans="39:39" x14ac:dyDescent="0.35">
      <c r="AM429" s="61"/>
    </row>
    <row r="430" spans="39:39" x14ac:dyDescent="0.35">
      <c r="AM430" s="61"/>
    </row>
    <row r="431" spans="39:39" x14ac:dyDescent="0.35">
      <c r="AM431" s="61"/>
    </row>
    <row r="432" spans="39:39" x14ac:dyDescent="0.35">
      <c r="AM432" s="61"/>
    </row>
    <row r="433" spans="39:39" x14ac:dyDescent="0.35">
      <c r="AM433" s="61"/>
    </row>
    <row r="434" spans="39:39" x14ac:dyDescent="0.35">
      <c r="AM434" s="61"/>
    </row>
    <row r="435" spans="39:39" x14ac:dyDescent="0.35">
      <c r="AM435" s="61"/>
    </row>
    <row r="436" spans="39:39" x14ac:dyDescent="0.35">
      <c r="AM436" s="61"/>
    </row>
    <row r="437" spans="39:39" x14ac:dyDescent="0.35">
      <c r="AM437" s="61"/>
    </row>
    <row r="438" spans="39:39" x14ac:dyDescent="0.35">
      <c r="AM438" s="61"/>
    </row>
    <row r="439" spans="39:39" x14ac:dyDescent="0.35">
      <c r="AM439" s="61"/>
    </row>
    <row r="440" spans="39:39" x14ac:dyDescent="0.35">
      <c r="AM440" s="61"/>
    </row>
    <row r="441" spans="39:39" x14ac:dyDescent="0.35">
      <c r="AM441" s="61"/>
    </row>
    <row r="442" spans="39:39" x14ac:dyDescent="0.35">
      <c r="AM442" s="61"/>
    </row>
    <row r="443" spans="39:39" x14ac:dyDescent="0.35">
      <c r="AM443" s="61"/>
    </row>
    <row r="444" spans="39:39" x14ac:dyDescent="0.35">
      <c r="AM444" s="61"/>
    </row>
    <row r="445" spans="39:39" x14ac:dyDescent="0.35">
      <c r="AM445" s="61"/>
    </row>
    <row r="446" spans="39:39" x14ac:dyDescent="0.35">
      <c r="AM446" s="61"/>
    </row>
    <row r="447" spans="39:39" x14ac:dyDescent="0.35">
      <c r="AM447" s="61"/>
    </row>
    <row r="448" spans="39:39" x14ac:dyDescent="0.35">
      <c r="AM448" s="61"/>
    </row>
    <row r="449" spans="39:39" x14ac:dyDescent="0.35">
      <c r="AM449" s="61"/>
    </row>
    <row r="450" spans="39:39" x14ac:dyDescent="0.35">
      <c r="AM450" s="61"/>
    </row>
    <row r="451" spans="39:39" x14ac:dyDescent="0.35">
      <c r="AM451" s="61"/>
    </row>
    <row r="452" spans="39:39" x14ac:dyDescent="0.35">
      <c r="AM452" s="61"/>
    </row>
    <row r="453" spans="39:39" x14ac:dyDescent="0.35">
      <c r="AM453" s="61"/>
    </row>
    <row r="454" spans="39:39" x14ac:dyDescent="0.35">
      <c r="AM454" s="61"/>
    </row>
    <row r="455" spans="39:39" x14ac:dyDescent="0.35">
      <c r="AM455" s="61"/>
    </row>
    <row r="456" spans="39:39" x14ac:dyDescent="0.35">
      <c r="AM456" s="61"/>
    </row>
    <row r="457" spans="39:39" x14ac:dyDescent="0.35">
      <c r="AM457" s="61"/>
    </row>
    <row r="458" spans="39:39" x14ac:dyDescent="0.35">
      <c r="AM458" s="61"/>
    </row>
    <row r="459" spans="39:39" x14ac:dyDescent="0.35">
      <c r="AM459" s="61"/>
    </row>
    <row r="460" spans="39:39" x14ac:dyDescent="0.35">
      <c r="AM460" s="61"/>
    </row>
    <row r="461" spans="39:39" x14ac:dyDescent="0.35">
      <c r="AM461" s="61"/>
    </row>
    <row r="462" spans="39:39" x14ac:dyDescent="0.35">
      <c r="AM462" s="61"/>
    </row>
    <row r="463" spans="39:39" x14ac:dyDescent="0.35">
      <c r="AM463" s="61"/>
    </row>
    <row r="464" spans="39:39" x14ac:dyDescent="0.35">
      <c r="AM464" s="61"/>
    </row>
    <row r="465" spans="39:39" x14ac:dyDescent="0.35">
      <c r="AM465" s="61"/>
    </row>
    <row r="466" spans="39:39" x14ac:dyDescent="0.35">
      <c r="AM466" s="61"/>
    </row>
    <row r="467" spans="39:39" x14ac:dyDescent="0.35">
      <c r="AM467" s="61"/>
    </row>
    <row r="468" spans="39:39" x14ac:dyDescent="0.35">
      <c r="AM468" s="61"/>
    </row>
    <row r="469" spans="39:39" x14ac:dyDescent="0.35">
      <c r="AM469" s="61"/>
    </row>
    <row r="470" spans="39:39" x14ac:dyDescent="0.35">
      <c r="AM470" s="61"/>
    </row>
    <row r="471" spans="39:39" x14ac:dyDescent="0.35">
      <c r="AM471" s="61"/>
    </row>
    <row r="472" spans="39:39" x14ac:dyDescent="0.35">
      <c r="AM472" s="61"/>
    </row>
    <row r="473" spans="39:39" x14ac:dyDescent="0.35">
      <c r="AM473" s="61"/>
    </row>
    <row r="474" spans="39:39" x14ac:dyDescent="0.35">
      <c r="AM474" s="61"/>
    </row>
    <row r="475" spans="39:39" x14ac:dyDescent="0.35">
      <c r="AM475" s="61"/>
    </row>
    <row r="476" spans="39:39" x14ac:dyDescent="0.35">
      <c r="AM476" s="61"/>
    </row>
    <row r="477" spans="39:39" x14ac:dyDescent="0.35">
      <c r="AM477" s="61"/>
    </row>
    <row r="478" spans="39:39" x14ac:dyDescent="0.35">
      <c r="AM478" s="61"/>
    </row>
    <row r="479" spans="39:39" x14ac:dyDescent="0.35">
      <c r="AM479" s="61"/>
    </row>
    <row r="480" spans="39:39" x14ac:dyDescent="0.35">
      <c r="AM480" s="61"/>
    </row>
    <row r="481" spans="39:39" x14ac:dyDescent="0.35">
      <c r="AM481" s="61"/>
    </row>
    <row r="482" spans="39:39" x14ac:dyDescent="0.35">
      <c r="AM482" s="61"/>
    </row>
    <row r="483" spans="39:39" x14ac:dyDescent="0.35">
      <c r="AM483" s="61"/>
    </row>
    <row r="484" spans="39:39" x14ac:dyDescent="0.35">
      <c r="AM484" s="61"/>
    </row>
    <row r="485" spans="39:39" x14ac:dyDescent="0.35">
      <c r="AM485" s="61"/>
    </row>
    <row r="486" spans="39:39" x14ac:dyDescent="0.35">
      <c r="AM486" s="61"/>
    </row>
    <row r="487" spans="39:39" x14ac:dyDescent="0.35">
      <c r="AM487" s="61"/>
    </row>
    <row r="488" spans="39:39" x14ac:dyDescent="0.35">
      <c r="AM488" s="61"/>
    </row>
    <row r="489" spans="39:39" x14ac:dyDescent="0.35">
      <c r="AM489" s="61"/>
    </row>
    <row r="490" spans="39:39" x14ac:dyDescent="0.35">
      <c r="AM490" s="61"/>
    </row>
    <row r="491" spans="39:39" x14ac:dyDescent="0.35">
      <c r="AM491" s="61"/>
    </row>
    <row r="492" spans="39:39" x14ac:dyDescent="0.35">
      <c r="AM492" s="61"/>
    </row>
    <row r="493" spans="39:39" x14ac:dyDescent="0.35">
      <c r="AM493" s="61"/>
    </row>
    <row r="494" spans="39:39" x14ac:dyDescent="0.35">
      <c r="AM494" s="61"/>
    </row>
    <row r="495" spans="39:39" x14ac:dyDescent="0.35">
      <c r="AM495" s="61"/>
    </row>
    <row r="496" spans="39:39" x14ac:dyDescent="0.35">
      <c r="AM496" s="61"/>
    </row>
    <row r="497" spans="39:39" x14ac:dyDescent="0.35">
      <c r="AM497" s="61"/>
    </row>
    <row r="498" spans="39:39" x14ac:dyDescent="0.35">
      <c r="AM498" s="61"/>
    </row>
    <row r="499" spans="39:39" x14ac:dyDescent="0.35">
      <c r="AM499" s="61"/>
    </row>
    <row r="500" spans="39:39" x14ac:dyDescent="0.35">
      <c r="AM500" s="61"/>
    </row>
    <row r="501" spans="39:39" x14ac:dyDescent="0.35">
      <c r="AM501" s="61"/>
    </row>
    <row r="502" spans="39:39" x14ac:dyDescent="0.35">
      <c r="AM502" s="61"/>
    </row>
    <row r="503" spans="39:39" x14ac:dyDescent="0.35">
      <c r="AM503" s="61"/>
    </row>
    <row r="504" spans="39:39" x14ac:dyDescent="0.35">
      <c r="AM504" s="61"/>
    </row>
    <row r="505" spans="39:39" x14ac:dyDescent="0.35">
      <c r="AM505" s="61"/>
    </row>
    <row r="506" spans="39:39" x14ac:dyDescent="0.35">
      <c r="AM506" s="61"/>
    </row>
    <row r="507" spans="39:39" x14ac:dyDescent="0.35">
      <c r="AM507" s="61"/>
    </row>
    <row r="508" spans="39:39" x14ac:dyDescent="0.35">
      <c r="AM508" s="61"/>
    </row>
    <row r="509" spans="39:39" x14ac:dyDescent="0.35">
      <c r="AM509" s="61"/>
    </row>
    <row r="510" spans="39:39" x14ac:dyDescent="0.35">
      <c r="AM510" s="61"/>
    </row>
    <row r="511" spans="39:39" x14ac:dyDescent="0.35">
      <c r="AM511" s="61"/>
    </row>
    <row r="512" spans="39:39" x14ac:dyDescent="0.35">
      <c r="AM512" s="61"/>
    </row>
    <row r="513" spans="39:39" x14ac:dyDescent="0.35">
      <c r="AM513" s="61"/>
    </row>
    <row r="514" spans="39:39" x14ac:dyDescent="0.35">
      <c r="AM514" s="61"/>
    </row>
    <row r="515" spans="39:39" x14ac:dyDescent="0.35">
      <c r="AM515" s="61"/>
    </row>
    <row r="516" spans="39:39" x14ac:dyDescent="0.35">
      <c r="AM516" s="61"/>
    </row>
    <row r="517" spans="39:39" x14ac:dyDescent="0.35">
      <c r="AM517" s="61"/>
    </row>
    <row r="518" spans="39:39" x14ac:dyDescent="0.35">
      <c r="AM518" s="61"/>
    </row>
    <row r="519" spans="39:39" x14ac:dyDescent="0.35">
      <c r="AM519" s="61"/>
    </row>
    <row r="520" spans="39:39" x14ac:dyDescent="0.35">
      <c r="AM520" s="61"/>
    </row>
    <row r="521" spans="39:39" x14ac:dyDescent="0.35">
      <c r="AM521" s="61"/>
    </row>
    <row r="522" spans="39:39" x14ac:dyDescent="0.35">
      <c r="AM522" s="61"/>
    </row>
    <row r="523" spans="39:39" x14ac:dyDescent="0.35">
      <c r="AM523" s="61"/>
    </row>
    <row r="524" spans="39:39" x14ac:dyDescent="0.35">
      <c r="AM524" s="61"/>
    </row>
    <row r="525" spans="39:39" x14ac:dyDescent="0.35">
      <c r="AM525" s="61"/>
    </row>
    <row r="526" spans="39:39" x14ac:dyDescent="0.35">
      <c r="AM526" s="61"/>
    </row>
    <row r="527" spans="39:39" x14ac:dyDescent="0.35">
      <c r="AM527" s="61"/>
    </row>
    <row r="528" spans="39:39" x14ac:dyDescent="0.35">
      <c r="AM528" s="61"/>
    </row>
    <row r="529" spans="39:39" x14ac:dyDescent="0.35">
      <c r="AM529" s="61"/>
    </row>
    <row r="530" spans="39:39" x14ac:dyDescent="0.35">
      <c r="AM530" s="61"/>
    </row>
    <row r="531" spans="39:39" x14ac:dyDescent="0.35">
      <c r="AM531" s="61"/>
    </row>
    <row r="532" spans="39:39" x14ac:dyDescent="0.35">
      <c r="AM532" s="61"/>
    </row>
    <row r="533" spans="39:39" x14ac:dyDescent="0.35">
      <c r="AM533" s="61"/>
    </row>
    <row r="534" spans="39:39" x14ac:dyDescent="0.35">
      <c r="AM534" s="61"/>
    </row>
    <row r="535" spans="39:39" x14ac:dyDescent="0.35">
      <c r="AM535" s="61"/>
    </row>
    <row r="536" spans="39:39" x14ac:dyDescent="0.35">
      <c r="AM536" s="61"/>
    </row>
    <row r="537" spans="39:39" x14ac:dyDescent="0.35">
      <c r="AM537" s="61"/>
    </row>
    <row r="538" spans="39:39" x14ac:dyDescent="0.35">
      <c r="AM538" s="61"/>
    </row>
    <row r="539" spans="39:39" x14ac:dyDescent="0.35">
      <c r="AM539" s="61"/>
    </row>
    <row r="540" spans="39:39" x14ac:dyDescent="0.35">
      <c r="AM540" s="61"/>
    </row>
    <row r="541" spans="39:39" x14ac:dyDescent="0.35">
      <c r="AM541" s="61"/>
    </row>
    <row r="542" spans="39:39" x14ac:dyDescent="0.35">
      <c r="AM542" s="61"/>
    </row>
    <row r="543" spans="39:39" x14ac:dyDescent="0.35">
      <c r="AM543" s="61"/>
    </row>
    <row r="544" spans="39:39" x14ac:dyDescent="0.35">
      <c r="AM544" s="61"/>
    </row>
    <row r="545" spans="39:39" x14ac:dyDescent="0.35">
      <c r="AM545" s="61"/>
    </row>
    <row r="546" spans="39:39" x14ac:dyDescent="0.35">
      <c r="AM546" s="61"/>
    </row>
    <row r="547" spans="39:39" x14ac:dyDescent="0.35">
      <c r="AM547" s="61"/>
    </row>
    <row r="548" spans="39:39" x14ac:dyDescent="0.35">
      <c r="AM548" s="61"/>
    </row>
    <row r="549" spans="39:39" x14ac:dyDescent="0.35">
      <c r="AM549" s="61"/>
    </row>
    <row r="550" spans="39:39" x14ac:dyDescent="0.35">
      <c r="AM550" s="61"/>
    </row>
    <row r="551" spans="39:39" x14ac:dyDescent="0.35">
      <c r="AM551" s="61"/>
    </row>
    <row r="552" spans="39:39" x14ac:dyDescent="0.35">
      <c r="AM552" s="61"/>
    </row>
    <row r="553" spans="39:39" x14ac:dyDescent="0.35">
      <c r="AM553" s="61"/>
    </row>
    <row r="554" spans="39:39" x14ac:dyDescent="0.35">
      <c r="AM554" s="61"/>
    </row>
    <row r="555" spans="39:39" x14ac:dyDescent="0.35">
      <c r="AM555" s="61"/>
    </row>
    <row r="556" spans="39:39" x14ac:dyDescent="0.35">
      <c r="AM556" s="61"/>
    </row>
    <row r="557" spans="39:39" x14ac:dyDescent="0.35">
      <c r="AM557" s="61"/>
    </row>
    <row r="558" spans="39:39" x14ac:dyDescent="0.35">
      <c r="AM558" s="61"/>
    </row>
    <row r="559" spans="39:39" x14ac:dyDescent="0.35">
      <c r="AM559" s="61"/>
    </row>
    <row r="560" spans="39:39" x14ac:dyDescent="0.35">
      <c r="AM560" s="61"/>
    </row>
    <row r="561" spans="39:39" x14ac:dyDescent="0.35">
      <c r="AM561" s="61"/>
    </row>
    <row r="562" spans="39:39" x14ac:dyDescent="0.35">
      <c r="AM562" s="61"/>
    </row>
    <row r="563" spans="39:39" x14ac:dyDescent="0.35">
      <c r="AM563" s="61"/>
    </row>
    <row r="564" spans="39:39" x14ac:dyDescent="0.35">
      <c r="AM564" s="61"/>
    </row>
    <row r="565" spans="39:39" x14ac:dyDescent="0.35">
      <c r="AM565" s="61"/>
    </row>
    <row r="566" spans="39:39" x14ac:dyDescent="0.35">
      <c r="AM566" s="61"/>
    </row>
    <row r="567" spans="39:39" x14ac:dyDescent="0.35">
      <c r="AM567" s="61"/>
    </row>
    <row r="568" spans="39:39" x14ac:dyDescent="0.35">
      <c r="AM568" s="61"/>
    </row>
    <row r="569" spans="39:39" x14ac:dyDescent="0.35">
      <c r="AM569" s="61"/>
    </row>
    <row r="570" spans="39:39" x14ac:dyDescent="0.35">
      <c r="AM570" s="61"/>
    </row>
    <row r="571" spans="39:39" x14ac:dyDescent="0.35">
      <c r="AM571" s="61"/>
    </row>
    <row r="572" spans="39:39" x14ac:dyDescent="0.35">
      <c r="AM572" s="61"/>
    </row>
    <row r="573" spans="39:39" x14ac:dyDescent="0.35">
      <c r="AM573" s="61"/>
    </row>
    <row r="574" spans="39:39" x14ac:dyDescent="0.35">
      <c r="AM574" s="61"/>
    </row>
    <row r="575" spans="39:39" x14ac:dyDescent="0.35">
      <c r="AM575" s="61"/>
    </row>
    <row r="576" spans="39:39" x14ac:dyDescent="0.35">
      <c r="AM576" s="61"/>
    </row>
    <row r="577" spans="39:39" x14ac:dyDescent="0.35">
      <c r="AM577" s="61"/>
    </row>
    <row r="578" spans="39:39" x14ac:dyDescent="0.35">
      <c r="AM578" s="61"/>
    </row>
    <row r="579" spans="39:39" x14ac:dyDescent="0.35">
      <c r="AM579" s="61"/>
    </row>
    <row r="580" spans="39:39" x14ac:dyDescent="0.35">
      <c r="AM580" s="61"/>
    </row>
    <row r="581" spans="39:39" x14ac:dyDescent="0.35">
      <c r="AM581" s="61"/>
    </row>
    <row r="582" spans="39:39" x14ac:dyDescent="0.35">
      <c r="AM582" s="61"/>
    </row>
    <row r="583" spans="39:39" x14ac:dyDescent="0.35">
      <c r="AM583" s="61"/>
    </row>
    <row r="584" spans="39:39" x14ac:dyDescent="0.35">
      <c r="AM584" s="61"/>
    </row>
    <row r="585" spans="39:39" x14ac:dyDescent="0.35">
      <c r="AM585" s="61"/>
    </row>
    <row r="586" spans="39:39" x14ac:dyDescent="0.35">
      <c r="AM586" s="61"/>
    </row>
    <row r="587" spans="39:39" x14ac:dyDescent="0.35">
      <c r="AM587" s="61"/>
    </row>
    <row r="588" spans="39:39" x14ac:dyDescent="0.35">
      <c r="AM588" s="61"/>
    </row>
    <row r="589" spans="39:39" x14ac:dyDescent="0.35">
      <c r="AM589" s="61"/>
    </row>
    <row r="590" spans="39:39" x14ac:dyDescent="0.35">
      <c r="AM590" s="61"/>
    </row>
    <row r="591" spans="39:39" x14ac:dyDescent="0.35">
      <c r="AM591" s="61"/>
    </row>
    <row r="592" spans="39:39" x14ac:dyDescent="0.35">
      <c r="AM592" s="61"/>
    </row>
    <row r="593" spans="39:39" x14ac:dyDescent="0.35">
      <c r="AM593" s="61"/>
    </row>
    <row r="594" spans="39:39" x14ac:dyDescent="0.35">
      <c r="AM594" s="61"/>
    </row>
    <row r="595" spans="39:39" x14ac:dyDescent="0.35">
      <c r="AM595" s="61"/>
    </row>
    <row r="596" spans="39:39" x14ac:dyDescent="0.35">
      <c r="AM596" s="61"/>
    </row>
    <row r="597" spans="39:39" x14ac:dyDescent="0.35">
      <c r="AM597" s="61"/>
    </row>
    <row r="598" spans="39:39" x14ac:dyDescent="0.35">
      <c r="AM598" s="61"/>
    </row>
    <row r="599" spans="39:39" x14ac:dyDescent="0.35">
      <c r="AM599" s="61"/>
    </row>
    <row r="600" spans="39:39" x14ac:dyDescent="0.35">
      <c r="AM600" s="61"/>
    </row>
    <row r="601" spans="39:39" x14ac:dyDescent="0.35">
      <c r="AM601" s="61"/>
    </row>
    <row r="602" spans="39:39" x14ac:dyDescent="0.35">
      <c r="AM602" s="61"/>
    </row>
    <row r="603" spans="39:39" x14ac:dyDescent="0.35">
      <c r="AM603" s="61"/>
    </row>
    <row r="604" spans="39:39" x14ac:dyDescent="0.35">
      <c r="AM604" s="61"/>
    </row>
    <row r="605" spans="39:39" x14ac:dyDescent="0.35">
      <c r="AM605" s="61"/>
    </row>
    <row r="606" spans="39:39" x14ac:dyDescent="0.35">
      <c r="AM606" s="61"/>
    </row>
    <row r="607" spans="39:39" x14ac:dyDescent="0.35">
      <c r="AM607" s="61"/>
    </row>
    <row r="608" spans="39:39" x14ac:dyDescent="0.35">
      <c r="AM608" s="61"/>
    </row>
    <row r="609" spans="39:39" x14ac:dyDescent="0.35">
      <c r="AM609" s="61"/>
    </row>
    <row r="610" spans="39:39" x14ac:dyDescent="0.35">
      <c r="AM610" s="61"/>
    </row>
    <row r="611" spans="39:39" x14ac:dyDescent="0.35">
      <c r="AM611" s="61"/>
    </row>
    <row r="612" spans="39:39" x14ac:dyDescent="0.35">
      <c r="AM612" s="61"/>
    </row>
    <row r="613" spans="39:39" x14ac:dyDescent="0.35">
      <c r="AM613" s="61"/>
    </row>
    <row r="614" spans="39:39" x14ac:dyDescent="0.35">
      <c r="AM614" s="61"/>
    </row>
    <row r="615" spans="39:39" x14ac:dyDescent="0.35">
      <c r="AM615" s="61"/>
    </row>
    <row r="616" spans="39:39" x14ac:dyDescent="0.35">
      <c r="AM616" s="61"/>
    </row>
    <row r="617" spans="39:39" x14ac:dyDescent="0.35">
      <c r="AM617" s="61"/>
    </row>
    <row r="618" spans="39:39" x14ac:dyDescent="0.35">
      <c r="AM618" s="61"/>
    </row>
    <row r="619" spans="39:39" x14ac:dyDescent="0.35">
      <c r="AM619" s="61"/>
    </row>
    <row r="620" spans="39:39" x14ac:dyDescent="0.35">
      <c r="AM620" s="61"/>
    </row>
    <row r="621" spans="39:39" x14ac:dyDescent="0.35">
      <c r="AM621" s="61"/>
    </row>
    <row r="622" spans="39:39" x14ac:dyDescent="0.35">
      <c r="AM622" s="61"/>
    </row>
    <row r="623" spans="39:39" x14ac:dyDescent="0.35">
      <c r="AM623" s="61"/>
    </row>
    <row r="624" spans="39:39" x14ac:dyDescent="0.35">
      <c r="AM624" s="61"/>
    </row>
    <row r="625" spans="39:39" x14ac:dyDescent="0.35">
      <c r="AM625" s="61"/>
    </row>
    <row r="626" spans="39:39" x14ac:dyDescent="0.35">
      <c r="AM626" s="61"/>
    </row>
    <row r="627" spans="39:39" x14ac:dyDescent="0.35">
      <c r="AM627" s="61"/>
    </row>
    <row r="628" spans="39:39" x14ac:dyDescent="0.35">
      <c r="AM628" s="61"/>
    </row>
    <row r="629" spans="39:39" x14ac:dyDescent="0.35">
      <c r="AM629" s="61"/>
    </row>
    <row r="630" spans="39:39" x14ac:dyDescent="0.35">
      <c r="AM630" s="61"/>
    </row>
    <row r="631" spans="39:39" x14ac:dyDescent="0.35">
      <c r="AM631" s="61"/>
    </row>
    <row r="632" spans="39:39" x14ac:dyDescent="0.35">
      <c r="AM632" s="61"/>
    </row>
    <row r="633" spans="39:39" x14ac:dyDescent="0.35">
      <c r="AM633" s="61"/>
    </row>
    <row r="634" spans="39:39" x14ac:dyDescent="0.35">
      <c r="AM634" s="61"/>
    </row>
    <row r="635" spans="39:39" x14ac:dyDescent="0.35">
      <c r="AM635" s="61"/>
    </row>
    <row r="636" spans="39:39" x14ac:dyDescent="0.35">
      <c r="AM636" s="61"/>
    </row>
    <row r="637" spans="39:39" x14ac:dyDescent="0.35">
      <c r="AM637" s="61"/>
    </row>
    <row r="638" spans="39:39" x14ac:dyDescent="0.35">
      <c r="AM638" s="61"/>
    </row>
    <row r="639" spans="39:39" x14ac:dyDescent="0.35">
      <c r="AM639" s="61"/>
    </row>
    <row r="640" spans="39:39" x14ac:dyDescent="0.35">
      <c r="AM640" s="61"/>
    </row>
    <row r="641" spans="39:39" x14ac:dyDescent="0.35">
      <c r="AM641" s="61"/>
    </row>
    <row r="642" spans="39:39" x14ac:dyDescent="0.35">
      <c r="AM642" s="61"/>
    </row>
    <row r="643" spans="39:39" x14ac:dyDescent="0.35">
      <c r="AM643" s="61"/>
    </row>
    <row r="644" spans="39:39" x14ac:dyDescent="0.35">
      <c r="AM644" s="61"/>
    </row>
    <row r="645" spans="39:39" x14ac:dyDescent="0.35">
      <c r="AM645" s="61"/>
    </row>
    <row r="646" spans="39:39" x14ac:dyDescent="0.35">
      <c r="AM646" s="61"/>
    </row>
    <row r="647" spans="39:39" x14ac:dyDescent="0.35">
      <c r="AM647" s="61"/>
    </row>
    <row r="648" spans="39:39" x14ac:dyDescent="0.35">
      <c r="AM648" s="61"/>
    </row>
    <row r="649" spans="39:39" x14ac:dyDescent="0.35">
      <c r="AM649" s="61"/>
    </row>
    <row r="650" spans="39:39" x14ac:dyDescent="0.35">
      <c r="AM650" s="61"/>
    </row>
    <row r="651" spans="39:39" x14ac:dyDescent="0.35">
      <c r="AM651" s="61"/>
    </row>
    <row r="652" spans="39:39" x14ac:dyDescent="0.35">
      <c r="AM652" s="61"/>
    </row>
    <row r="653" spans="39:39" x14ac:dyDescent="0.35">
      <c r="AM653" s="61"/>
    </row>
    <row r="654" spans="39:39" x14ac:dyDescent="0.35">
      <c r="AM654" s="61"/>
    </row>
    <row r="655" spans="39:39" x14ac:dyDescent="0.35">
      <c r="AM655" s="61"/>
    </row>
    <row r="656" spans="39:39" x14ac:dyDescent="0.35">
      <c r="AM656" s="61"/>
    </row>
    <row r="657" spans="39:39" x14ac:dyDescent="0.35">
      <c r="AM657" s="61"/>
    </row>
    <row r="658" spans="39:39" x14ac:dyDescent="0.35">
      <c r="AM658" s="61"/>
    </row>
    <row r="659" spans="39:39" x14ac:dyDescent="0.35">
      <c r="AM659" s="61"/>
    </row>
    <row r="660" spans="39:39" x14ac:dyDescent="0.35">
      <c r="AM660" s="61"/>
    </row>
    <row r="661" spans="39:39" x14ac:dyDescent="0.35">
      <c r="AM661" s="61"/>
    </row>
    <row r="662" spans="39:39" x14ac:dyDescent="0.35">
      <c r="AM662" s="61"/>
    </row>
    <row r="663" spans="39:39" x14ac:dyDescent="0.35">
      <c r="AM663" s="61"/>
    </row>
    <row r="664" spans="39:39" x14ac:dyDescent="0.35">
      <c r="AM664" s="61"/>
    </row>
    <row r="665" spans="39:39" x14ac:dyDescent="0.35">
      <c r="AM665" s="61"/>
    </row>
    <row r="666" spans="39:39" x14ac:dyDescent="0.35">
      <c r="AM666" s="61"/>
    </row>
    <row r="667" spans="39:39" x14ac:dyDescent="0.35">
      <c r="AM667" s="61"/>
    </row>
    <row r="668" spans="39:39" x14ac:dyDescent="0.35">
      <c r="AM668" s="61"/>
    </row>
    <row r="669" spans="39:39" x14ac:dyDescent="0.35">
      <c r="AM669" s="61"/>
    </row>
    <row r="670" spans="39:39" x14ac:dyDescent="0.35">
      <c r="AM670" s="61"/>
    </row>
    <row r="671" spans="39:39" x14ac:dyDescent="0.35">
      <c r="AM671" s="61"/>
    </row>
    <row r="672" spans="39:39" x14ac:dyDescent="0.35">
      <c r="AM672" s="61"/>
    </row>
    <row r="673" spans="39:39" x14ac:dyDescent="0.35">
      <c r="AM673" s="61"/>
    </row>
    <row r="674" spans="39:39" x14ac:dyDescent="0.35">
      <c r="AM674" s="61"/>
    </row>
    <row r="675" spans="39:39" x14ac:dyDescent="0.35">
      <c r="AM675" s="61"/>
    </row>
    <row r="676" spans="39:39" x14ac:dyDescent="0.35">
      <c r="AM676" s="61"/>
    </row>
    <row r="677" spans="39:39" x14ac:dyDescent="0.35">
      <c r="AM677" s="61"/>
    </row>
    <row r="678" spans="39:39" x14ac:dyDescent="0.35">
      <c r="AM678" s="61"/>
    </row>
    <row r="679" spans="39:39" x14ac:dyDescent="0.35">
      <c r="AM679" s="61"/>
    </row>
    <row r="680" spans="39:39" x14ac:dyDescent="0.35">
      <c r="AM680" s="61"/>
    </row>
    <row r="681" spans="39:39" x14ac:dyDescent="0.35">
      <c r="AM681" s="61"/>
    </row>
    <row r="682" spans="39:39" x14ac:dyDescent="0.35">
      <c r="AM682" s="61"/>
    </row>
    <row r="683" spans="39:39" x14ac:dyDescent="0.35">
      <c r="AM683" s="61"/>
    </row>
    <row r="684" spans="39:39" x14ac:dyDescent="0.35">
      <c r="AM684" s="61"/>
    </row>
    <row r="685" spans="39:39" x14ac:dyDescent="0.35">
      <c r="AM685" s="61"/>
    </row>
    <row r="686" spans="39:39" x14ac:dyDescent="0.35">
      <c r="AM686" s="61"/>
    </row>
    <row r="687" spans="39:39" x14ac:dyDescent="0.35">
      <c r="AM687" s="61"/>
    </row>
    <row r="688" spans="39:39" x14ac:dyDescent="0.35">
      <c r="AM688" s="61"/>
    </row>
    <row r="689" spans="39:39" x14ac:dyDescent="0.35">
      <c r="AM689" s="61"/>
    </row>
    <row r="690" spans="39:39" x14ac:dyDescent="0.35">
      <c r="AM690" s="61"/>
    </row>
    <row r="691" spans="39:39" x14ac:dyDescent="0.35">
      <c r="AM691" s="61"/>
    </row>
    <row r="692" spans="39:39" x14ac:dyDescent="0.35">
      <c r="AM692" s="61"/>
    </row>
    <row r="693" spans="39:39" x14ac:dyDescent="0.35">
      <c r="AM693" s="61"/>
    </row>
    <row r="694" spans="39:39" x14ac:dyDescent="0.35">
      <c r="AM694" s="61"/>
    </row>
    <row r="695" spans="39:39" x14ac:dyDescent="0.35">
      <c r="AM695" s="61"/>
    </row>
    <row r="696" spans="39:39" x14ac:dyDescent="0.35">
      <c r="AM696" s="61"/>
    </row>
    <row r="697" spans="39:39" x14ac:dyDescent="0.35">
      <c r="AM697" s="61"/>
    </row>
    <row r="698" spans="39:39" x14ac:dyDescent="0.35">
      <c r="AM698" s="61"/>
    </row>
    <row r="699" spans="39:39" x14ac:dyDescent="0.35">
      <c r="AM699" s="61"/>
    </row>
    <row r="700" spans="39:39" x14ac:dyDescent="0.35">
      <c r="AM700" s="61"/>
    </row>
    <row r="701" spans="39:39" x14ac:dyDescent="0.35">
      <c r="AM701" s="61"/>
    </row>
    <row r="702" spans="39:39" x14ac:dyDescent="0.35">
      <c r="AM702" s="61"/>
    </row>
    <row r="703" spans="39:39" x14ac:dyDescent="0.35">
      <c r="AM703" s="61"/>
    </row>
    <row r="704" spans="39:39" x14ac:dyDescent="0.35">
      <c r="AM704" s="61"/>
    </row>
    <row r="705" spans="39:39" x14ac:dyDescent="0.35">
      <c r="AM705" s="61"/>
    </row>
    <row r="706" spans="39:39" x14ac:dyDescent="0.35">
      <c r="AM706" s="61"/>
    </row>
    <row r="707" spans="39:39" x14ac:dyDescent="0.35">
      <c r="AM707" s="61"/>
    </row>
    <row r="708" spans="39:39" x14ac:dyDescent="0.35">
      <c r="AM708" s="61"/>
    </row>
    <row r="709" spans="39:39" x14ac:dyDescent="0.35">
      <c r="AM709" s="61"/>
    </row>
    <row r="710" spans="39:39" x14ac:dyDescent="0.35">
      <c r="AM710" s="61"/>
    </row>
    <row r="711" spans="39:39" x14ac:dyDescent="0.35">
      <c r="AM711" s="61"/>
    </row>
    <row r="712" spans="39:39" x14ac:dyDescent="0.35">
      <c r="AM712" s="61"/>
    </row>
    <row r="713" spans="39:39" x14ac:dyDescent="0.35">
      <c r="AM713" s="61"/>
    </row>
    <row r="714" spans="39:39" x14ac:dyDescent="0.35">
      <c r="AM714" s="61"/>
    </row>
    <row r="715" spans="39:39" x14ac:dyDescent="0.35">
      <c r="AM715" s="61"/>
    </row>
    <row r="716" spans="39:39" x14ac:dyDescent="0.35">
      <c r="AM716" s="61"/>
    </row>
    <row r="717" spans="39:39" x14ac:dyDescent="0.35">
      <c r="AM717" s="61"/>
    </row>
    <row r="718" spans="39:39" x14ac:dyDescent="0.35">
      <c r="AM718" s="61"/>
    </row>
    <row r="719" spans="39:39" x14ac:dyDescent="0.35">
      <c r="AM719" s="61"/>
    </row>
    <row r="720" spans="39:39" x14ac:dyDescent="0.35">
      <c r="AM720" s="61"/>
    </row>
    <row r="721" spans="39:39" x14ac:dyDescent="0.35">
      <c r="AM721" s="61"/>
    </row>
    <row r="722" spans="39:39" x14ac:dyDescent="0.35">
      <c r="AM722" s="61"/>
    </row>
    <row r="723" spans="39:39" x14ac:dyDescent="0.35">
      <c r="AM723" s="61"/>
    </row>
    <row r="724" spans="39:39" x14ac:dyDescent="0.35">
      <c r="AM724" s="61"/>
    </row>
    <row r="725" spans="39:39" x14ac:dyDescent="0.35">
      <c r="AM725" s="61"/>
    </row>
    <row r="726" spans="39:39" x14ac:dyDescent="0.35">
      <c r="AM726" s="61"/>
    </row>
    <row r="727" spans="39:39" x14ac:dyDescent="0.35">
      <c r="AM727" s="61"/>
    </row>
    <row r="728" spans="39:39" x14ac:dyDescent="0.35">
      <c r="AM728" s="61"/>
    </row>
    <row r="729" spans="39:39" x14ac:dyDescent="0.35">
      <c r="AM729" s="61"/>
    </row>
    <row r="730" spans="39:39" x14ac:dyDescent="0.35">
      <c r="AM730" s="61"/>
    </row>
    <row r="731" spans="39:39" x14ac:dyDescent="0.35">
      <c r="AM731" s="61"/>
    </row>
    <row r="732" spans="39:39" x14ac:dyDescent="0.35">
      <c r="AM732" s="61"/>
    </row>
    <row r="733" spans="39:39" x14ac:dyDescent="0.35">
      <c r="AM733" s="61"/>
    </row>
    <row r="734" spans="39:39" x14ac:dyDescent="0.35">
      <c r="AM734" s="61"/>
    </row>
    <row r="735" spans="39:39" x14ac:dyDescent="0.35">
      <c r="AM735" s="61"/>
    </row>
    <row r="736" spans="39:39" x14ac:dyDescent="0.35">
      <c r="AM736" s="61"/>
    </row>
    <row r="737" spans="39:39" x14ac:dyDescent="0.35">
      <c r="AM737" s="61"/>
    </row>
    <row r="738" spans="39:39" x14ac:dyDescent="0.35">
      <c r="AM738" s="61"/>
    </row>
    <row r="739" spans="39:39" x14ac:dyDescent="0.35">
      <c r="AM739" s="61"/>
    </row>
    <row r="740" spans="39:39" x14ac:dyDescent="0.35">
      <c r="AM740" s="61"/>
    </row>
    <row r="741" spans="39:39" x14ac:dyDescent="0.35">
      <c r="AM741" s="61"/>
    </row>
    <row r="742" spans="39:39" x14ac:dyDescent="0.35">
      <c r="AM742" s="61"/>
    </row>
    <row r="743" spans="39:39" x14ac:dyDescent="0.35">
      <c r="AM743" s="61"/>
    </row>
    <row r="744" spans="39:39" x14ac:dyDescent="0.35">
      <c r="AM744" s="61"/>
    </row>
    <row r="745" spans="39:39" x14ac:dyDescent="0.35">
      <c r="AM745" s="61"/>
    </row>
    <row r="746" spans="39:39" x14ac:dyDescent="0.35">
      <c r="AM746" s="61"/>
    </row>
    <row r="747" spans="39:39" x14ac:dyDescent="0.35">
      <c r="AM747" s="61"/>
    </row>
    <row r="748" spans="39:39" x14ac:dyDescent="0.35">
      <c r="AM748" s="61"/>
    </row>
    <row r="749" spans="39:39" x14ac:dyDescent="0.35">
      <c r="AM749" s="61"/>
    </row>
    <row r="750" spans="39:39" x14ac:dyDescent="0.35">
      <c r="AM750" s="61"/>
    </row>
    <row r="751" spans="39:39" x14ac:dyDescent="0.35">
      <c r="AM751" s="61"/>
    </row>
    <row r="752" spans="39:39" x14ac:dyDescent="0.35">
      <c r="AM752" s="61"/>
    </row>
    <row r="753" spans="39:39" x14ac:dyDescent="0.35">
      <c r="AM753" s="61"/>
    </row>
    <row r="754" spans="39:39" x14ac:dyDescent="0.35">
      <c r="AM754" s="61"/>
    </row>
    <row r="755" spans="39:39" x14ac:dyDescent="0.35">
      <c r="AM755" s="61"/>
    </row>
    <row r="756" spans="39:39" x14ac:dyDescent="0.35">
      <c r="AM756" s="61"/>
    </row>
    <row r="757" spans="39:39" x14ac:dyDescent="0.35">
      <c r="AM757" s="61"/>
    </row>
    <row r="758" spans="39:39" x14ac:dyDescent="0.35">
      <c r="AM758" s="61"/>
    </row>
    <row r="759" spans="39:39" x14ac:dyDescent="0.35">
      <c r="AM759" s="61"/>
    </row>
    <row r="760" spans="39:39" x14ac:dyDescent="0.35">
      <c r="AM760" s="61"/>
    </row>
  </sheetData>
  <mergeCells count="26">
    <mergeCell ref="AR63:AW63"/>
    <mergeCell ref="AR64:AW64"/>
    <mergeCell ref="AR53:AW53"/>
    <mergeCell ref="AR54:AW54"/>
    <mergeCell ref="AR55:AW55"/>
    <mergeCell ref="AR60:AW60"/>
    <mergeCell ref="AR61:AW61"/>
    <mergeCell ref="AR62:AW62"/>
    <mergeCell ref="AR52:AW52"/>
    <mergeCell ref="AP27:AP28"/>
    <mergeCell ref="AQ27:AQ28"/>
    <mergeCell ref="AR27:AZ27"/>
    <mergeCell ref="BA27:BA28"/>
    <mergeCell ref="AR45:AW45"/>
    <mergeCell ref="AR46:AW46"/>
    <mergeCell ref="AR47:AW47"/>
    <mergeCell ref="AR48:AW48"/>
    <mergeCell ref="AR49:AW49"/>
    <mergeCell ref="AR50:AW50"/>
    <mergeCell ref="AR51:AW51"/>
    <mergeCell ref="AQ7:AQ8"/>
    <mergeCell ref="AQ16:AQ17"/>
    <mergeCell ref="AR16:AZ16"/>
    <mergeCell ref="AR7:AY7"/>
    <mergeCell ref="AP7:AP9"/>
    <mergeCell ref="AP16:AP18"/>
  </mergeCells>
  <pageMargins left="0.7" right="0.7" top="0.75" bottom="0.75" header="0.3" footer="0.3"/>
  <pageSetup orientation="portrait"/>
  <ignoredErrors>
    <ignoredError sqref="AR8:AU8"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N88"/>
  <sheetViews>
    <sheetView showGridLines="0" workbookViewId="0"/>
  </sheetViews>
  <sheetFormatPr defaultColWidth="11" defaultRowHeight="15.5" x14ac:dyDescent="0.35"/>
  <cols>
    <col min="1" max="2" width="3.83203125" customWidth="1"/>
    <col min="4" max="4" width="4.33203125" customWidth="1"/>
    <col min="5" max="22" width="2.58203125" customWidth="1"/>
    <col min="23" max="23" width="3.08203125" customWidth="1"/>
    <col min="24" max="24" width="2.58203125" customWidth="1"/>
    <col min="25" max="25" width="24.58203125" customWidth="1"/>
    <col min="26" max="42" width="2.58203125" customWidth="1"/>
    <col min="43" max="43" width="3" customWidth="1"/>
    <col min="44" max="45" width="2.58203125" customWidth="1"/>
    <col min="46" max="46" width="11.58203125" customWidth="1"/>
    <col min="47" max="47" width="12.58203125" customWidth="1"/>
    <col min="48" max="52" width="6.08203125" customWidth="1"/>
    <col min="53" max="53" width="7.08203125" customWidth="1"/>
    <col min="54" max="59" width="6.08203125" customWidth="1"/>
    <col min="60" max="60" width="7.08203125" customWidth="1"/>
    <col min="61" max="61" width="4.33203125" customWidth="1"/>
    <col min="62" max="62" width="4.5" customWidth="1"/>
  </cols>
  <sheetData>
    <row r="1" spans="1:66" ht="18" thickBot="1" x14ac:dyDescent="0.4">
      <c r="A1" s="106" t="s">
        <v>14</v>
      </c>
      <c r="B1" s="103"/>
      <c r="C1" s="103"/>
      <c r="D1" s="103"/>
      <c r="E1" s="103"/>
      <c r="F1" s="103"/>
      <c r="G1" s="103"/>
      <c r="H1" s="103"/>
      <c r="I1" s="103"/>
      <c r="J1" s="103"/>
      <c r="K1" s="103"/>
      <c r="L1" s="103"/>
      <c r="AQ1" s="61"/>
    </row>
    <row r="2" spans="1:66" ht="16.5" thickTop="1" thickBot="1" x14ac:dyDescent="0.4">
      <c r="AQ2" s="61"/>
      <c r="AT2" s="104" t="s">
        <v>173</v>
      </c>
      <c r="AU2" s="105"/>
      <c r="AV2" s="105"/>
    </row>
    <row r="3" spans="1:66" ht="16" thickTop="1" x14ac:dyDescent="0.35">
      <c r="A3" s="69" t="s">
        <v>172</v>
      </c>
      <c r="AQ3" s="61"/>
    </row>
    <row r="4" spans="1:66" x14ac:dyDescent="0.35">
      <c r="AQ4" s="61"/>
      <c r="AT4" s="527" t="s">
        <v>340</v>
      </c>
      <c r="AU4" s="527"/>
      <c r="AV4" s="527"/>
      <c r="AW4" s="527"/>
      <c r="AX4" s="527"/>
      <c r="AY4" s="527"/>
      <c r="AZ4" s="528"/>
      <c r="BA4" s="528"/>
      <c r="BB4" s="528"/>
      <c r="BC4" s="528"/>
      <c r="BD4" s="528"/>
      <c r="BE4" s="543"/>
      <c r="BF4" s="543"/>
      <c r="BG4" s="543"/>
      <c r="BH4" s="543"/>
    </row>
    <row r="5" spans="1:66" ht="16" thickBot="1" x14ac:dyDescent="0.4">
      <c r="A5" s="1" t="s">
        <v>196</v>
      </c>
      <c r="B5" s="8" t="s">
        <v>197</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61"/>
      <c r="AR5" s="3"/>
      <c r="AS5" s="3"/>
      <c r="AT5" s="3" t="s">
        <v>339</v>
      </c>
      <c r="AU5" s="3"/>
      <c r="AV5" s="3"/>
      <c r="AW5" s="3"/>
      <c r="AX5" s="3"/>
      <c r="AY5" s="3"/>
    </row>
    <row r="6" spans="1:66" ht="29" x14ac:dyDescent="0.35">
      <c r="A6" s="3"/>
      <c r="B6" s="3" t="s">
        <v>31</v>
      </c>
      <c r="C6" s="4"/>
      <c r="D6" s="4"/>
      <c r="E6" s="4"/>
      <c r="F6" s="4" t="s">
        <v>32</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61"/>
      <c r="AR6" s="3"/>
      <c r="AS6" s="3"/>
      <c r="AT6" s="557" t="s">
        <v>308</v>
      </c>
      <c r="AU6" s="131" t="s">
        <v>917</v>
      </c>
      <c r="AV6" s="581" t="s">
        <v>231</v>
      </c>
      <c r="AW6" s="581"/>
      <c r="AX6" s="581"/>
      <c r="AY6" s="581"/>
      <c r="AZ6" s="581"/>
      <c r="BA6" s="582"/>
    </row>
    <row r="7" spans="1:66" ht="15.75" customHeight="1" thickBot="1" x14ac:dyDescent="0.4">
      <c r="A7" s="3"/>
      <c r="B7" s="6"/>
      <c r="C7" s="4" t="s">
        <v>149</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61"/>
      <c r="AR7" s="3"/>
      <c r="AS7" s="3"/>
      <c r="AT7" s="558"/>
      <c r="AU7" s="133" t="s">
        <v>21</v>
      </c>
      <c r="AV7" s="650" t="s">
        <v>919</v>
      </c>
      <c r="AW7" s="651"/>
      <c r="AX7" s="651"/>
      <c r="AY7" s="651"/>
      <c r="AZ7" s="651"/>
      <c r="BA7" s="652"/>
    </row>
    <row r="8" spans="1:66" x14ac:dyDescent="0.35">
      <c r="A8" s="3"/>
      <c r="B8" s="6"/>
      <c r="C8" s="5" t="s">
        <v>47</v>
      </c>
      <c r="D8" s="4">
        <v>1</v>
      </c>
      <c r="E8" s="3" t="s">
        <v>21</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61"/>
      <c r="AR8" s="3"/>
      <c r="AS8" s="3"/>
    </row>
    <row r="9" spans="1:66" x14ac:dyDescent="0.35">
      <c r="A9" s="3"/>
      <c r="B9" s="6"/>
      <c r="C9" s="5" t="s">
        <v>47</v>
      </c>
      <c r="D9" s="4">
        <v>2</v>
      </c>
      <c r="E9" s="3" t="s">
        <v>150</v>
      </c>
      <c r="F9" s="3"/>
      <c r="G9" s="3"/>
      <c r="H9" s="3"/>
      <c r="I9" s="3"/>
      <c r="J9" s="3"/>
      <c r="K9" s="3"/>
      <c r="L9" s="3"/>
      <c r="M9" s="3"/>
      <c r="N9" s="3"/>
      <c r="O9" s="3"/>
      <c r="P9" s="3"/>
      <c r="Q9" s="3"/>
      <c r="R9" s="3"/>
      <c r="S9" s="3"/>
      <c r="T9" s="3"/>
      <c r="U9" s="3"/>
      <c r="V9" s="3"/>
      <c r="W9" s="3"/>
      <c r="X9" s="3"/>
      <c r="Y9" s="3"/>
      <c r="Z9" s="3"/>
      <c r="AA9" s="3"/>
      <c r="AB9" s="3"/>
      <c r="AC9" s="3"/>
      <c r="AD9" s="100" t="s">
        <v>151</v>
      </c>
      <c r="AE9" s="100" t="s">
        <v>915</v>
      </c>
      <c r="AF9" s="3"/>
      <c r="AG9" s="3"/>
      <c r="AH9" s="3"/>
      <c r="AI9" s="3"/>
      <c r="AJ9" s="3"/>
      <c r="AK9" s="3"/>
      <c r="AL9" s="3"/>
      <c r="AM9" s="3"/>
      <c r="AN9" s="3"/>
      <c r="AO9" s="3"/>
      <c r="AP9" s="3"/>
      <c r="AQ9" s="61"/>
      <c r="AR9" s="3"/>
      <c r="AS9" s="3"/>
    </row>
    <row r="10" spans="1:66" x14ac:dyDescent="0.35">
      <c r="A10" s="3"/>
      <c r="B10" s="6"/>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61"/>
      <c r="AR10" s="3"/>
      <c r="AS10" s="3"/>
      <c r="AT10" s="527" t="s">
        <v>342</v>
      </c>
      <c r="AU10" s="527"/>
      <c r="AV10" s="527"/>
      <c r="AW10" s="527"/>
      <c r="AX10" s="527"/>
      <c r="AY10" s="527"/>
      <c r="AZ10" s="527"/>
      <c r="BA10" s="527"/>
      <c r="BB10" s="527"/>
      <c r="BC10" s="527"/>
      <c r="BD10" s="528"/>
      <c r="BE10" s="528"/>
      <c r="BF10" s="528"/>
      <c r="BG10" s="528"/>
      <c r="BH10" s="528"/>
      <c r="BI10" s="528"/>
      <c r="BJ10" s="528"/>
      <c r="BK10" s="528"/>
      <c r="BL10" s="528"/>
      <c r="BM10" s="543"/>
      <c r="BN10" s="543"/>
    </row>
    <row r="11" spans="1:66" ht="16" thickBot="1" x14ac:dyDescent="0.4">
      <c r="A11" s="1" t="s">
        <v>199</v>
      </c>
      <c r="B11" s="4" t="s">
        <v>200</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61"/>
      <c r="AR11" s="3"/>
      <c r="AS11" s="3"/>
      <c r="AT11" s="3" t="s">
        <v>341</v>
      </c>
      <c r="AU11" s="3"/>
      <c r="AV11" s="3"/>
      <c r="AW11" s="3"/>
      <c r="AX11" s="3"/>
      <c r="AY11" s="3"/>
      <c r="AZ11" s="3"/>
      <c r="BA11" s="3"/>
      <c r="BB11" s="3"/>
      <c r="BC11" s="3"/>
    </row>
    <row r="12" spans="1:66" x14ac:dyDescent="0.35">
      <c r="A12" s="3"/>
      <c r="B12" s="3" t="s">
        <v>31</v>
      </c>
      <c r="C12" s="4"/>
      <c r="D12" s="4"/>
      <c r="E12" s="4"/>
      <c r="F12" s="4" t="s">
        <v>32</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61"/>
      <c r="AR12" s="3"/>
      <c r="AS12" s="3"/>
      <c r="AT12" s="557" t="s">
        <v>308</v>
      </c>
      <c r="AU12" s="581" t="s">
        <v>917</v>
      </c>
      <c r="AV12" s="581" t="s">
        <v>229</v>
      </c>
      <c r="AW12" s="581"/>
      <c r="AX12" s="581"/>
      <c r="AY12" s="582"/>
    </row>
    <row r="13" spans="1:66" x14ac:dyDescent="0.35">
      <c r="A13" s="3"/>
      <c r="B13" s="6"/>
      <c r="C13" s="4" t="s">
        <v>149</v>
      </c>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61"/>
      <c r="AR13" s="3"/>
      <c r="AS13" s="3"/>
      <c r="AT13" s="589"/>
      <c r="AU13" s="588"/>
      <c r="AV13" s="114">
        <v>1</v>
      </c>
      <c r="AW13" s="114">
        <v>2</v>
      </c>
      <c r="AX13" s="114">
        <v>3</v>
      </c>
      <c r="AY13" s="117" t="s">
        <v>9</v>
      </c>
    </row>
    <row r="14" spans="1:66" ht="16" thickBot="1" x14ac:dyDescent="0.4">
      <c r="A14" s="3"/>
      <c r="B14" s="6"/>
      <c r="C14" s="5" t="s">
        <v>47</v>
      </c>
      <c r="D14" s="4">
        <v>1</v>
      </c>
      <c r="E14" s="4" t="s">
        <v>914</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61"/>
      <c r="AR14" s="3"/>
      <c r="AS14" s="3"/>
      <c r="AT14" s="558"/>
      <c r="AU14" s="72" t="s">
        <v>21</v>
      </c>
      <c r="AV14" s="72">
        <v>1</v>
      </c>
      <c r="AW14" s="72">
        <v>0</v>
      </c>
      <c r="AX14" s="72">
        <v>0</v>
      </c>
      <c r="AY14" s="119">
        <v>1</v>
      </c>
    </row>
    <row r="15" spans="1:66" ht="15.75" customHeight="1" x14ac:dyDescent="0.35">
      <c r="A15" s="3"/>
      <c r="B15" s="6"/>
      <c r="C15" s="5" t="s">
        <v>47</v>
      </c>
      <c r="D15" s="4">
        <v>2</v>
      </c>
      <c r="E15" s="3" t="s">
        <v>202</v>
      </c>
      <c r="F15" s="3"/>
      <c r="G15" s="3"/>
      <c r="H15" s="3"/>
      <c r="I15" s="3"/>
      <c r="J15" s="3"/>
      <c r="K15" s="3"/>
      <c r="L15" s="3"/>
      <c r="M15" s="3"/>
      <c r="N15" s="3"/>
      <c r="O15" s="3"/>
      <c r="P15" s="3"/>
      <c r="Q15" s="3"/>
      <c r="R15" s="3"/>
      <c r="S15" s="3"/>
      <c r="T15" s="3"/>
      <c r="U15" s="3"/>
      <c r="V15" s="3"/>
      <c r="W15" s="3"/>
      <c r="X15" s="3"/>
      <c r="Y15" s="3"/>
      <c r="Z15" s="3"/>
      <c r="AA15" s="3"/>
      <c r="AB15" s="3"/>
      <c r="AC15" s="3"/>
      <c r="AD15" s="100"/>
      <c r="AE15" s="100"/>
      <c r="AF15" s="3"/>
      <c r="AG15" s="3"/>
      <c r="AH15" s="3"/>
      <c r="AI15" s="3"/>
      <c r="AJ15" s="3"/>
      <c r="AK15" s="3"/>
      <c r="AL15" s="3"/>
      <c r="AM15" s="3"/>
      <c r="AN15" s="3"/>
      <c r="AO15" s="3"/>
      <c r="AP15" s="3"/>
      <c r="AQ15" s="61"/>
      <c r="AR15" s="3"/>
      <c r="AS15" s="3"/>
      <c r="AT15" s="3"/>
      <c r="AU15" s="3"/>
    </row>
    <row r="16" spans="1:66" x14ac:dyDescent="0.35">
      <c r="A16" s="3"/>
      <c r="B16" s="6"/>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61"/>
      <c r="AR16" s="3"/>
      <c r="AS16" s="3"/>
      <c r="AT16" s="3"/>
      <c r="AU16" s="3"/>
    </row>
    <row r="17" spans="1:65" x14ac:dyDescent="0.35">
      <c r="A17" s="1" t="s">
        <v>203</v>
      </c>
      <c r="B17" s="8" t="s">
        <v>204</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61"/>
      <c r="AR17" s="3"/>
      <c r="AS17" s="3"/>
      <c r="AT17" s="3"/>
      <c r="AU17" s="3"/>
    </row>
    <row r="18" spans="1:65" x14ac:dyDescent="0.35">
      <c r="A18" s="3"/>
      <c r="B18" s="3" t="s">
        <v>31</v>
      </c>
      <c r="C18" s="4"/>
      <c r="D18" s="4"/>
      <c r="E18" s="4"/>
      <c r="F18" s="4" t="s">
        <v>32</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61"/>
      <c r="AR18" s="3"/>
      <c r="AS18" s="3"/>
      <c r="AT18" s="527" t="s">
        <v>344</v>
      </c>
      <c r="AU18" s="527"/>
      <c r="AV18" s="528"/>
      <c r="AW18" s="528"/>
      <c r="AX18" s="528"/>
      <c r="AY18" s="528"/>
      <c r="AZ18" s="528"/>
      <c r="BA18" s="528"/>
      <c r="BB18" s="528"/>
      <c r="BC18" s="528"/>
      <c r="BD18" s="528"/>
      <c r="BE18" s="528"/>
      <c r="BF18" s="528"/>
      <c r="BG18" s="528"/>
      <c r="BH18" s="528"/>
      <c r="BI18" s="528"/>
      <c r="BJ18" s="528"/>
      <c r="BK18" s="543"/>
      <c r="BL18" s="543"/>
      <c r="BM18" s="543"/>
    </row>
    <row r="19" spans="1:65" ht="16" thickBot="1" x14ac:dyDescent="0.4">
      <c r="A19" s="3"/>
      <c r="B19" s="6"/>
      <c r="C19" s="4" t="s">
        <v>149</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61"/>
      <c r="AR19" s="3"/>
      <c r="AS19" s="3"/>
      <c r="AT19" s="3" t="s">
        <v>343</v>
      </c>
      <c r="AU19" s="3"/>
    </row>
    <row r="20" spans="1:65" x14ac:dyDescent="0.35">
      <c r="A20" s="3"/>
      <c r="B20" s="6"/>
      <c r="C20" s="5" t="s">
        <v>47</v>
      </c>
      <c r="D20" s="4">
        <v>1</v>
      </c>
      <c r="E20" s="3" t="s">
        <v>21</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61"/>
      <c r="AR20" s="3"/>
      <c r="AS20" s="3"/>
      <c r="AT20" s="557" t="s">
        <v>308</v>
      </c>
      <c r="AU20" s="581" t="s">
        <v>228</v>
      </c>
      <c r="AV20" s="581" t="s">
        <v>230</v>
      </c>
      <c r="AW20" s="581"/>
      <c r="AX20" s="581"/>
      <c r="AY20" s="581"/>
      <c r="AZ20" s="581"/>
      <c r="BA20" s="581"/>
      <c r="BB20" s="581"/>
      <c r="BC20" s="581"/>
      <c r="BD20" s="581"/>
      <c r="BE20" s="581"/>
      <c r="BF20" s="581"/>
      <c r="BG20" s="581"/>
      <c r="BH20" s="582"/>
    </row>
    <row r="21" spans="1:65" x14ac:dyDescent="0.35">
      <c r="A21" s="3"/>
      <c r="B21" s="6"/>
      <c r="C21" s="5" t="s">
        <v>47</v>
      </c>
      <c r="D21" s="4">
        <v>2</v>
      </c>
      <c r="E21" s="3" t="s">
        <v>150</v>
      </c>
      <c r="F21" s="3"/>
      <c r="G21" s="3"/>
      <c r="H21" s="3"/>
      <c r="I21" s="3"/>
      <c r="J21" s="3"/>
      <c r="K21" s="3"/>
      <c r="L21" s="3"/>
      <c r="M21" s="3"/>
      <c r="N21" s="3"/>
      <c r="O21" s="3"/>
      <c r="P21" s="3"/>
      <c r="Q21" s="3"/>
      <c r="R21" s="3"/>
      <c r="S21" s="3"/>
      <c r="T21" s="3"/>
      <c r="U21" s="3"/>
      <c r="V21" s="3"/>
      <c r="W21" s="3"/>
      <c r="X21" s="3"/>
      <c r="Y21" s="3"/>
      <c r="Z21" s="3"/>
      <c r="AA21" s="3"/>
      <c r="AB21" s="3"/>
      <c r="AC21" s="3"/>
      <c r="AD21" s="100" t="s">
        <v>151</v>
      </c>
      <c r="AE21" s="100" t="s">
        <v>205</v>
      </c>
      <c r="AF21" s="3"/>
      <c r="AG21" s="3"/>
      <c r="AH21" s="3"/>
      <c r="AI21" s="3"/>
      <c r="AJ21" s="3"/>
      <c r="AK21" s="3"/>
      <c r="AL21" s="3"/>
      <c r="AM21" s="3"/>
      <c r="AN21" s="3"/>
      <c r="AO21" s="3"/>
      <c r="AP21" s="3"/>
      <c r="AQ21" s="61"/>
      <c r="AR21" s="3"/>
      <c r="AS21" s="3"/>
      <c r="AT21" s="589"/>
      <c r="AU21" s="588"/>
      <c r="AV21" s="114">
        <v>1</v>
      </c>
      <c r="AW21" s="114">
        <v>2</v>
      </c>
      <c r="AX21" s="114">
        <v>3</v>
      </c>
      <c r="AY21" s="114">
        <v>4</v>
      </c>
      <c r="AZ21" s="114">
        <v>5</v>
      </c>
      <c r="BA21" s="114">
        <v>6</v>
      </c>
      <c r="BB21" s="114">
        <v>7</v>
      </c>
      <c r="BC21" s="114">
        <v>8</v>
      </c>
      <c r="BD21" s="114">
        <v>9</v>
      </c>
      <c r="BE21" s="114">
        <v>10</v>
      </c>
      <c r="BF21" s="114">
        <v>11</v>
      </c>
      <c r="BG21" s="114">
        <v>12</v>
      </c>
      <c r="BH21" s="117" t="s">
        <v>9</v>
      </c>
    </row>
    <row r="22" spans="1:65" ht="16" thickBot="1" x14ac:dyDescent="0.4">
      <c r="A22" s="3"/>
      <c r="B22" s="6"/>
      <c r="C22" s="5"/>
      <c r="D22" s="4"/>
      <c r="E22" s="3"/>
      <c r="F22" s="3"/>
      <c r="G22" s="3"/>
      <c r="H22" s="3"/>
      <c r="I22" s="3"/>
      <c r="J22" s="3"/>
      <c r="K22" s="3"/>
      <c r="L22" s="3"/>
      <c r="M22" s="3"/>
      <c r="N22" s="3"/>
      <c r="O22" s="3"/>
      <c r="P22" s="3"/>
      <c r="Q22" s="3"/>
      <c r="R22" s="3"/>
      <c r="S22" s="3"/>
      <c r="T22" s="3"/>
      <c r="U22" s="3"/>
      <c r="V22" s="3"/>
      <c r="W22" s="3"/>
      <c r="X22" s="3"/>
      <c r="Y22" s="3"/>
      <c r="Z22" s="3"/>
      <c r="AA22" s="3"/>
      <c r="AB22" s="3"/>
      <c r="AC22" s="3"/>
      <c r="AD22" s="100"/>
      <c r="AE22" s="100"/>
      <c r="AF22" s="3"/>
      <c r="AG22" s="3"/>
      <c r="AH22" s="3"/>
      <c r="AI22" s="3"/>
      <c r="AJ22" s="3"/>
      <c r="AK22" s="3"/>
      <c r="AL22" s="3"/>
      <c r="AM22" s="3"/>
      <c r="AN22" s="3"/>
      <c r="AO22" s="3"/>
      <c r="AP22" s="3"/>
      <c r="AQ22" s="61"/>
      <c r="AR22" s="3"/>
      <c r="AS22" s="3"/>
      <c r="AT22" s="558"/>
      <c r="AU22" s="72" t="s">
        <v>21</v>
      </c>
      <c r="AV22" s="72">
        <v>0</v>
      </c>
      <c r="AW22" s="72">
        <v>0</v>
      </c>
      <c r="AX22" s="72">
        <v>0</v>
      </c>
      <c r="AY22" s="72">
        <v>1</v>
      </c>
      <c r="AZ22" s="72">
        <v>0</v>
      </c>
      <c r="BA22" s="72">
        <v>0</v>
      </c>
      <c r="BB22" s="72">
        <v>1</v>
      </c>
      <c r="BC22" s="72">
        <v>0</v>
      </c>
      <c r="BD22" s="72">
        <v>0</v>
      </c>
      <c r="BE22" s="72">
        <v>1</v>
      </c>
      <c r="BF22" s="72">
        <v>0</v>
      </c>
      <c r="BG22" s="72">
        <v>0</v>
      </c>
      <c r="BH22" s="119">
        <v>3</v>
      </c>
    </row>
    <row r="23" spans="1:65" x14ac:dyDescent="0.35">
      <c r="A23" s="1" t="s">
        <v>206</v>
      </c>
      <c r="B23" s="8" t="s">
        <v>207</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61"/>
      <c r="AR23" s="3"/>
      <c r="AS23" s="3"/>
      <c r="AT23" s="3"/>
      <c r="AU23" s="3"/>
    </row>
    <row r="24" spans="1:65" x14ac:dyDescent="0.35">
      <c r="A24" s="3"/>
      <c r="B24" s="3" t="s">
        <v>31</v>
      </c>
      <c r="C24" s="4"/>
      <c r="D24" s="4"/>
      <c r="E24" s="4"/>
      <c r="F24" s="4" t="s">
        <v>32</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61"/>
      <c r="AR24" s="3"/>
      <c r="AS24" s="3"/>
      <c r="AT24" s="3"/>
      <c r="AU24" s="3"/>
    </row>
    <row r="25" spans="1:65" x14ac:dyDescent="0.35">
      <c r="A25" s="3"/>
      <c r="B25" s="6"/>
      <c r="C25" s="4" t="s">
        <v>74</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61"/>
      <c r="AR25" s="3"/>
      <c r="AS25" s="3"/>
      <c r="AT25" s="3"/>
      <c r="AU25" s="3"/>
    </row>
    <row r="26" spans="1:65" x14ac:dyDescent="0.35">
      <c r="A26" s="3"/>
      <c r="B26" s="6"/>
      <c r="C26" s="5" t="s">
        <v>47</v>
      </c>
      <c r="D26" s="4">
        <v>1</v>
      </c>
      <c r="E26" s="101" t="s">
        <v>208</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61"/>
      <c r="AR26" s="3"/>
      <c r="AS26" s="3"/>
      <c r="AT26" s="549" t="s">
        <v>1057</v>
      </c>
      <c r="AU26" s="527"/>
      <c r="AV26" s="527"/>
      <c r="AW26" s="527"/>
      <c r="AX26" s="527"/>
      <c r="AY26" s="527"/>
      <c r="AZ26" s="527"/>
      <c r="BA26" s="527"/>
      <c r="BB26" s="527"/>
      <c r="BC26" s="527"/>
      <c r="BD26" s="527"/>
      <c r="BE26" s="528"/>
      <c r="BF26" s="528"/>
      <c r="BG26" s="528"/>
      <c r="BH26" s="528"/>
      <c r="BI26" s="528"/>
      <c r="BJ26" s="528"/>
      <c r="BK26" s="528"/>
    </row>
    <row r="27" spans="1:65" ht="16" thickBot="1" x14ac:dyDescent="0.4">
      <c r="A27" s="3"/>
      <c r="B27" s="6"/>
      <c r="C27" s="5" t="s">
        <v>47</v>
      </c>
      <c r="D27" s="4">
        <v>2</v>
      </c>
      <c r="E27" s="101" t="s">
        <v>209</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61"/>
      <c r="AR27" s="3"/>
      <c r="AS27" s="3"/>
      <c r="AT27" s="3" t="s">
        <v>345</v>
      </c>
      <c r="AU27" s="3"/>
    </row>
    <row r="28" spans="1:65" ht="15.75" customHeight="1" x14ac:dyDescent="0.35">
      <c r="A28" s="3"/>
      <c r="B28" s="6"/>
      <c r="C28" s="5" t="s">
        <v>47</v>
      </c>
      <c r="D28" s="4">
        <v>3</v>
      </c>
      <c r="E28" s="101" t="s">
        <v>210</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61"/>
      <c r="AR28" s="3"/>
      <c r="AS28" s="3"/>
      <c r="AT28" s="212" t="s">
        <v>916</v>
      </c>
      <c r="AU28" s="135" t="s">
        <v>918</v>
      </c>
      <c r="AV28" s="648" t="s">
        <v>920</v>
      </c>
      <c r="AW28" s="648"/>
      <c r="AX28" s="648"/>
      <c r="AY28" s="648"/>
      <c r="AZ28" s="648"/>
      <c r="BA28" s="136" t="s">
        <v>923</v>
      </c>
      <c r="BB28" s="137"/>
      <c r="BC28" s="136"/>
      <c r="BD28" s="644" t="s">
        <v>229</v>
      </c>
      <c r="BE28" s="645"/>
      <c r="BF28" s="649"/>
      <c r="BG28" s="3"/>
      <c r="BH28" s="3"/>
      <c r="BI28" s="134"/>
      <c r="BJ28" s="134"/>
    </row>
    <row r="29" spans="1:65" x14ac:dyDescent="0.35">
      <c r="A29" s="3"/>
      <c r="B29" s="6"/>
      <c r="C29" s="3"/>
      <c r="D29" s="4"/>
      <c r="E29" s="4"/>
      <c r="F29" s="4"/>
      <c r="G29" s="4"/>
      <c r="H29" s="4"/>
      <c r="I29" s="4"/>
      <c r="J29" s="4"/>
      <c r="K29" s="4"/>
      <c r="L29" s="4"/>
      <c r="M29" s="4"/>
      <c r="N29" s="4"/>
      <c r="O29" s="4"/>
      <c r="P29" s="5"/>
      <c r="Q29" s="4"/>
      <c r="R29" s="4"/>
      <c r="S29" s="4"/>
      <c r="T29" s="4"/>
      <c r="U29" s="4"/>
      <c r="V29" s="4"/>
      <c r="W29" s="4"/>
      <c r="X29" s="4"/>
      <c r="Y29" s="4"/>
      <c r="Z29" s="4"/>
      <c r="AA29" s="4"/>
      <c r="AB29" s="4"/>
      <c r="AC29" s="4"/>
      <c r="AD29" s="3"/>
      <c r="AE29" s="3"/>
      <c r="AF29" s="3"/>
      <c r="AG29" s="3"/>
      <c r="AH29" s="3"/>
      <c r="AI29" s="3"/>
      <c r="AJ29" s="3"/>
      <c r="AK29" s="3"/>
      <c r="AL29" s="3"/>
      <c r="AM29" s="3"/>
      <c r="AN29" s="3"/>
      <c r="AO29" s="3"/>
      <c r="AP29" s="3"/>
      <c r="AQ29" s="61"/>
      <c r="AR29" s="3"/>
      <c r="AS29" s="3"/>
      <c r="AT29" s="213">
        <v>1</v>
      </c>
      <c r="AU29" s="214" t="s">
        <v>21</v>
      </c>
      <c r="AV29" s="646" t="s">
        <v>914</v>
      </c>
      <c r="AW29" s="646"/>
      <c r="AX29" s="646"/>
      <c r="AY29" s="646"/>
      <c r="AZ29" s="646"/>
      <c r="BA29" s="138"/>
      <c r="BB29" s="139">
        <v>3</v>
      </c>
      <c r="BC29" s="140"/>
      <c r="BD29" s="141"/>
      <c r="BE29" s="139">
        <v>1</v>
      </c>
      <c r="BF29" s="142"/>
      <c r="BG29" s="3"/>
      <c r="BH29" s="3"/>
      <c r="BI29" s="134"/>
      <c r="BJ29" s="134"/>
    </row>
    <row r="30" spans="1:65" x14ac:dyDescent="0.35">
      <c r="A30" s="1" t="s">
        <v>211</v>
      </c>
      <c r="B30" s="8" t="s">
        <v>212</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61"/>
      <c r="AR30" s="3"/>
      <c r="AS30" s="3"/>
      <c r="AT30" s="213">
        <v>2</v>
      </c>
      <c r="AU30" s="214" t="s">
        <v>21</v>
      </c>
      <c r="AV30" s="646" t="s">
        <v>914</v>
      </c>
      <c r="AW30" s="646"/>
      <c r="AX30" s="646"/>
      <c r="AY30" s="646"/>
      <c r="AZ30" s="646"/>
      <c r="BA30" s="138"/>
      <c r="BB30" s="139">
        <v>2</v>
      </c>
      <c r="BC30" s="140"/>
      <c r="BD30" s="141"/>
      <c r="BE30" s="139">
        <v>2</v>
      </c>
      <c r="BF30" s="142"/>
      <c r="BG30" s="3"/>
      <c r="BH30" s="3"/>
      <c r="BI30" s="134"/>
      <c r="BJ30" s="134"/>
    </row>
    <row r="31" spans="1:65" x14ac:dyDescent="0.35">
      <c r="A31" s="3"/>
      <c r="B31" s="3" t="s">
        <v>31</v>
      </c>
      <c r="C31" s="4"/>
      <c r="D31" s="4"/>
      <c r="E31" s="4"/>
      <c r="F31" s="4" t="s">
        <v>32</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61"/>
      <c r="AR31" s="3"/>
      <c r="AS31" s="3"/>
      <c r="AT31" s="213">
        <v>3</v>
      </c>
      <c r="AU31" s="214" t="s">
        <v>21</v>
      </c>
      <c r="AV31" s="646" t="s">
        <v>921</v>
      </c>
      <c r="AW31" s="646"/>
      <c r="AX31" s="646"/>
      <c r="AY31" s="646"/>
      <c r="AZ31" s="646"/>
      <c r="BA31" s="143"/>
      <c r="BB31" s="139"/>
      <c r="BC31" s="140"/>
      <c r="BD31" s="141"/>
      <c r="BE31" s="139"/>
      <c r="BF31" s="142"/>
      <c r="BG31" s="3"/>
      <c r="BH31" s="3"/>
      <c r="BI31" s="134"/>
      <c r="BJ31" s="134"/>
    </row>
    <row r="32" spans="1:65" x14ac:dyDescent="0.35">
      <c r="A32" s="3"/>
      <c r="B32" s="6"/>
      <c r="C32" s="4" t="s">
        <v>149</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61"/>
      <c r="AR32" s="3"/>
      <c r="AS32" s="3"/>
      <c r="AT32" s="213">
        <v>4</v>
      </c>
      <c r="AU32" s="214" t="s">
        <v>21</v>
      </c>
      <c r="AV32" s="646" t="s">
        <v>914</v>
      </c>
      <c r="AW32" s="646"/>
      <c r="AX32" s="646"/>
      <c r="AY32" s="646"/>
      <c r="AZ32" s="646"/>
      <c r="BA32" s="143"/>
      <c r="BB32" s="139">
        <v>1</v>
      </c>
      <c r="BC32" s="140"/>
      <c r="BD32" s="141"/>
      <c r="BE32" s="139">
        <v>3</v>
      </c>
      <c r="BF32" s="142"/>
      <c r="BG32" s="3"/>
      <c r="BH32" s="3"/>
      <c r="BI32" s="134"/>
      <c r="BJ32" s="134"/>
    </row>
    <row r="33" spans="1:62" x14ac:dyDescent="0.35">
      <c r="A33" s="3"/>
      <c r="B33" s="6"/>
      <c r="C33" s="5" t="s">
        <v>47</v>
      </c>
      <c r="D33" s="4">
        <v>1</v>
      </c>
      <c r="E33" s="3" t="s">
        <v>21</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61"/>
      <c r="AR33" s="3"/>
      <c r="AS33" s="3"/>
      <c r="AT33" s="213">
        <v>5</v>
      </c>
      <c r="AU33" s="214" t="s">
        <v>150</v>
      </c>
      <c r="AV33" s="646"/>
      <c r="AW33" s="646"/>
      <c r="AX33" s="646"/>
      <c r="AY33" s="646"/>
      <c r="AZ33" s="646"/>
      <c r="BA33" s="143"/>
      <c r="BB33" s="139"/>
      <c r="BC33" s="140"/>
      <c r="BD33" s="141"/>
      <c r="BE33" s="139"/>
      <c r="BF33" s="142"/>
      <c r="BG33" s="3"/>
      <c r="BH33" s="3"/>
      <c r="BI33" s="134"/>
      <c r="BJ33" s="134"/>
    </row>
    <row r="34" spans="1:62" x14ac:dyDescent="0.35">
      <c r="A34" s="3"/>
      <c r="B34" s="6"/>
      <c r="C34" s="5" t="s">
        <v>47</v>
      </c>
      <c r="D34" s="4">
        <v>2</v>
      </c>
      <c r="E34" s="3" t="s">
        <v>150</v>
      </c>
      <c r="F34" s="3"/>
      <c r="G34" s="3"/>
      <c r="H34" s="3"/>
      <c r="I34" s="3"/>
      <c r="J34" s="3"/>
      <c r="K34" s="3"/>
      <c r="L34" s="3"/>
      <c r="M34" s="3"/>
      <c r="N34" s="3"/>
      <c r="O34" s="3"/>
      <c r="P34" s="3"/>
      <c r="Q34" s="3"/>
      <c r="R34" s="3"/>
      <c r="S34" s="3"/>
      <c r="T34" s="3"/>
      <c r="U34" s="3"/>
      <c r="V34" s="3"/>
      <c r="W34" s="3"/>
      <c r="X34" s="3"/>
      <c r="Y34" s="3"/>
      <c r="Z34" s="3"/>
      <c r="AA34" s="3"/>
      <c r="AB34" s="3"/>
      <c r="AC34" s="3"/>
      <c r="AD34" s="100" t="s">
        <v>151</v>
      </c>
      <c r="AE34" s="100" t="s">
        <v>198</v>
      </c>
      <c r="AF34" s="3"/>
      <c r="AG34" s="3"/>
      <c r="AH34" s="3"/>
      <c r="AI34" s="3"/>
      <c r="AJ34" s="3"/>
      <c r="AK34" s="3"/>
      <c r="AL34" s="3"/>
      <c r="AM34" s="3"/>
      <c r="AN34" s="3"/>
      <c r="AO34" s="3"/>
      <c r="AP34" s="3"/>
      <c r="AQ34" s="61"/>
      <c r="AR34" s="3"/>
      <c r="AS34" s="3"/>
      <c r="AT34" s="213">
        <v>6</v>
      </c>
      <c r="AU34" s="214" t="s">
        <v>21</v>
      </c>
      <c r="AV34" s="646" t="s">
        <v>921</v>
      </c>
      <c r="AW34" s="646"/>
      <c r="AX34" s="646"/>
      <c r="AY34" s="646"/>
      <c r="AZ34" s="646"/>
      <c r="BA34" s="143"/>
      <c r="BB34" s="139"/>
      <c r="BC34" s="140"/>
      <c r="BD34" s="141"/>
      <c r="BE34" s="139"/>
      <c r="BF34" s="142"/>
      <c r="BG34" s="3"/>
      <c r="BH34" s="3"/>
      <c r="BI34" s="134"/>
      <c r="BJ34" s="134"/>
    </row>
    <row r="35" spans="1:62" x14ac:dyDescent="0.35">
      <c r="A35" s="3"/>
      <c r="B35" s="6"/>
      <c r="C35" s="5"/>
      <c r="D35" s="4"/>
      <c r="E35" s="3"/>
      <c r="F35" s="3"/>
      <c r="G35" s="3"/>
      <c r="H35" s="3"/>
      <c r="I35" s="3"/>
      <c r="J35" s="3"/>
      <c r="K35" s="3"/>
      <c r="L35" s="3"/>
      <c r="M35" s="3"/>
      <c r="N35" s="3"/>
      <c r="O35" s="3"/>
      <c r="P35" s="3"/>
      <c r="Q35" s="3"/>
      <c r="R35" s="3"/>
      <c r="S35" s="3"/>
      <c r="T35" s="3"/>
      <c r="U35" s="3"/>
      <c r="V35" s="3"/>
      <c r="W35" s="3"/>
      <c r="X35" s="3"/>
      <c r="Y35" s="3"/>
      <c r="Z35" s="3"/>
      <c r="AA35" s="3"/>
      <c r="AB35" s="3"/>
      <c r="AC35" s="3"/>
      <c r="AD35" s="100"/>
      <c r="AE35" s="100"/>
      <c r="AF35" s="3"/>
      <c r="AG35" s="3"/>
      <c r="AH35" s="3"/>
      <c r="AI35" s="3"/>
      <c r="AJ35" s="3"/>
      <c r="AK35" s="3"/>
      <c r="AL35" s="3"/>
      <c r="AM35" s="3"/>
      <c r="AN35" s="3"/>
      <c r="AO35" s="3"/>
      <c r="AP35" s="3"/>
      <c r="AQ35" s="61"/>
      <c r="AR35" s="3"/>
      <c r="AS35" s="3"/>
      <c r="AT35" s="213">
        <v>7</v>
      </c>
      <c r="AU35" s="214" t="s">
        <v>21</v>
      </c>
      <c r="AV35" s="646" t="s">
        <v>921</v>
      </c>
      <c r="AW35" s="646"/>
      <c r="AX35" s="646"/>
      <c r="AY35" s="646"/>
      <c r="AZ35" s="646"/>
      <c r="BA35" s="143"/>
      <c r="BB35" s="139"/>
      <c r="BC35" s="140"/>
      <c r="BD35" s="141"/>
      <c r="BE35" s="139"/>
      <c r="BF35" s="142"/>
      <c r="BG35" s="3"/>
      <c r="BH35" s="3"/>
      <c r="BI35" s="134"/>
      <c r="BJ35" s="134"/>
    </row>
    <row r="36" spans="1:62" x14ac:dyDescent="0.35">
      <c r="A36" s="1" t="s">
        <v>213</v>
      </c>
      <c r="B36" s="8" t="s">
        <v>214</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61"/>
      <c r="AR36" s="3"/>
      <c r="AS36" s="3"/>
      <c r="AT36" s="213">
        <v>8</v>
      </c>
      <c r="AU36" s="214" t="s">
        <v>21</v>
      </c>
      <c r="AV36" s="646" t="s">
        <v>921</v>
      </c>
      <c r="AW36" s="646"/>
      <c r="AX36" s="646"/>
      <c r="AY36" s="646"/>
      <c r="AZ36" s="646"/>
      <c r="BA36" s="143"/>
      <c r="BB36" s="139"/>
      <c r="BC36" s="140"/>
      <c r="BD36" s="141"/>
      <c r="BE36" s="139"/>
      <c r="BF36" s="142"/>
      <c r="BG36" s="3"/>
      <c r="BH36" s="3"/>
      <c r="BI36" s="134"/>
      <c r="BJ36" s="134"/>
    </row>
    <row r="37" spans="1:62" x14ac:dyDescent="0.35">
      <c r="A37" s="1"/>
      <c r="B37" s="3" t="s">
        <v>31</v>
      </c>
      <c r="C37" s="4"/>
      <c r="D37" s="4"/>
      <c r="E37" s="4"/>
      <c r="F37" s="4" t="s">
        <v>32</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61"/>
      <c r="AR37" s="3"/>
      <c r="AS37" s="3"/>
      <c r="AT37" s="213">
        <v>9</v>
      </c>
      <c r="AU37" s="214" t="s">
        <v>21</v>
      </c>
      <c r="AV37" s="646" t="s">
        <v>914</v>
      </c>
      <c r="AW37" s="646"/>
      <c r="AX37" s="646"/>
      <c r="AY37" s="646"/>
      <c r="AZ37" s="646"/>
      <c r="BA37" s="143"/>
      <c r="BB37" s="139">
        <v>2</v>
      </c>
      <c r="BC37" s="140"/>
      <c r="BD37" s="141"/>
      <c r="BE37" s="139">
        <v>3</v>
      </c>
      <c r="BF37" s="142"/>
      <c r="BG37" s="3"/>
      <c r="BH37" s="3"/>
      <c r="BI37" s="134"/>
      <c r="BJ37" s="134"/>
    </row>
    <row r="38" spans="1:62" ht="16" thickBot="1" x14ac:dyDescent="0.4">
      <c r="A38" s="3"/>
      <c r="B38" s="6"/>
      <c r="C38" s="4" t="s">
        <v>74</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61"/>
      <c r="AR38" s="3"/>
      <c r="AS38" s="3"/>
      <c r="AT38" s="215">
        <v>10</v>
      </c>
      <c r="AU38" s="155" t="s">
        <v>21</v>
      </c>
      <c r="AV38" s="647" t="s">
        <v>914</v>
      </c>
      <c r="AW38" s="647"/>
      <c r="AX38" s="647"/>
      <c r="AY38" s="647"/>
      <c r="AZ38" s="647"/>
      <c r="BA38" s="144"/>
      <c r="BB38" s="145">
        <v>2</v>
      </c>
      <c r="BC38" s="146"/>
      <c r="BD38" s="147"/>
      <c r="BE38" s="145">
        <v>2</v>
      </c>
      <c r="BF38" s="148"/>
      <c r="BG38" s="3"/>
      <c r="BH38" s="3"/>
      <c r="BI38" s="134"/>
      <c r="BJ38" s="134"/>
    </row>
    <row r="39" spans="1:62" x14ac:dyDescent="0.35">
      <c r="A39" s="3"/>
      <c r="B39" s="6"/>
      <c r="C39" s="4"/>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61"/>
      <c r="AR39" s="3"/>
      <c r="AS39" s="3"/>
      <c r="AT39" s="522"/>
      <c r="AU39" s="522"/>
      <c r="AV39" s="523"/>
      <c r="AW39" s="523"/>
      <c r="AX39" s="523"/>
      <c r="AY39" s="523"/>
      <c r="AZ39" s="523"/>
      <c r="BA39" s="5"/>
      <c r="BB39" s="522"/>
      <c r="BC39" s="48"/>
      <c r="BD39" s="48"/>
      <c r="BE39" s="522"/>
      <c r="BF39" s="5"/>
      <c r="BG39" s="3"/>
      <c r="BH39" s="3"/>
      <c r="BI39" s="134"/>
      <c r="BJ39" s="134"/>
    </row>
    <row r="40" spans="1:62" x14ac:dyDescent="0.35">
      <c r="A40" s="3"/>
      <c r="B40" s="6"/>
      <c r="C40" s="5" t="s">
        <v>47</v>
      </c>
      <c r="D40" s="4">
        <v>1</v>
      </c>
      <c r="E40" s="3" t="s">
        <v>215</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61"/>
      <c r="AR40" s="3"/>
      <c r="AS40" s="3"/>
      <c r="AT40" s="522"/>
      <c r="AU40" s="522"/>
      <c r="AV40" s="523"/>
      <c r="AW40" s="523"/>
      <c r="AX40" s="523"/>
      <c r="AY40" s="523"/>
      <c r="AZ40" s="523"/>
      <c r="BA40" s="5"/>
      <c r="BB40" s="522"/>
      <c r="BC40" s="48"/>
      <c r="BD40" s="48"/>
      <c r="BE40" s="522"/>
      <c r="BF40" s="5"/>
      <c r="BG40" s="3"/>
      <c r="BH40" s="3"/>
      <c r="BI40" s="134"/>
      <c r="BJ40" s="134"/>
    </row>
    <row r="41" spans="1:62" x14ac:dyDescent="0.35">
      <c r="A41" s="3"/>
      <c r="B41" s="6"/>
      <c r="C41" s="5" t="s">
        <v>47</v>
      </c>
      <c r="D41" s="4">
        <v>2</v>
      </c>
      <c r="E41" s="3" t="s">
        <v>216</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61"/>
      <c r="AR41" s="3"/>
      <c r="AS41" s="3"/>
      <c r="AT41" s="3"/>
      <c r="AU41" s="3"/>
    </row>
    <row r="42" spans="1:62" x14ac:dyDescent="0.35">
      <c r="A42" s="3"/>
      <c r="B42" s="6"/>
      <c r="C42" s="5" t="s">
        <v>47</v>
      </c>
      <c r="D42" s="4">
        <v>3</v>
      </c>
      <c r="E42" s="3" t="s">
        <v>217</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61"/>
      <c r="AR42" s="3"/>
      <c r="AS42" s="3"/>
      <c r="AT42" s="528" t="s">
        <v>237</v>
      </c>
      <c r="AU42" s="527"/>
      <c r="AV42" s="528"/>
      <c r="AW42" s="528"/>
      <c r="AX42" s="528"/>
      <c r="AY42" s="528"/>
      <c r="AZ42" s="528"/>
    </row>
    <row r="43" spans="1:62" x14ac:dyDescent="0.35">
      <c r="A43" s="3"/>
      <c r="B43" s="6"/>
      <c r="C43" s="5" t="s">
        <v>47</v>
      </c>
      <c r="D43" s="4">
        <v>4</v>
      </c>
      <c r="E43" s="3" t="s">
        <v>218</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61"/>
      <c r="AR43" s="3"/>
      <c r="AS43" s="3"/>
      <c r="AT43" s="120" t="s">
        <v>769</v>
      </c>
      <c r="AU43" s="3"/>
    </row>
    <row r="44" spans="1:62" x14ac:dyDescent="0.35">
      <c r="A44" s="3"/>
      <c r="B44" s="6"/>
      <c r="C44" s="5" t="s">
        <v>47</v>
      </c>
      <c r="D44" s="4">
        <v>5</v>
      </c>
      <c r="E44" s="3" t="s">
        <v>219</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61"/>
      <c r="AR44" s="3"/>
      <c r="AS44" s="3"/>
      <c r="AT44" s="120" t="s">
        <v>770</v>
      </c>
      <c r="AU44" s="3"/>
    </row>
    <row r="45" spans="1:62" x14ac:dyDescent="0.35">
      <c r="A45" s="3"/>
      <c r="B45" s="6"/>
      <c r="C45" s="5" t="s">
        <v>47</v>
      </c>
      <c r="D45" s="4">
        <v>6</v>
      </c>
      <c r="E45" s="3" t="s">
        <v>220</v>
      </c>
      <c r="F45" s="3"/>
      <c r="G45" s="3"/>
      <c r="H45" s="3"/>
      <c r="I45" s="3"/>
      <c r="J45" s="3"/>
      <c r="K45" s="3"/>
      <c r="L45" s="3"/>
      <c r="M45" s="3"/>
      <c r="N45" s="3"/>
      <c r="O45" s="3"/>
      <c r="P45" s="3"/>
      <c r="Q45" s="3"/>
      <c r="R45" s="3"/>
      <c r="S45" s="3"/>
      <c r="T45" s="3"/>
      <c r="U45" s="3"/>
      <c r="V45" s="3"/>
      <c r="W45" s="1"/>
      <c r="X45" s="3"/>
      <c r="Y45" s="3"/>
      <c r="Z45" s="3"/>
      <c r="AA45" s="3"/>
      <c r="AB45" s="3"/>
      <c r="AC45" s="3"/>
      <c r="AD45" s="3"/>
      <c r="AE45" s="3"/>
      <c r="AF45" s="3"/>
      <c r="AG45" s="3"/>
      <c r="AH45" s="3"/>
      <c r="AI45" s="3"/>
      <c r="AJ45" s="3"/>
      <c r="AK45" s="3"/>
      <c r="AL45" s="3"/>
      <c r="AM45" s="3"/>
      <c r="AN45" s="3"/>
      <c r="AO45" s="3"/>
      <c r="AP45" s="3"/>
      <c r="AQ45" s="61"/>
      <c r="AR45" s="3"/>
      <c r="AS45" s="3"/>
      <c r="AT45" s="76" t="s">
        <v>238</v>
      </c>
      <c r="AU45" s="3"/>
    </row>
    <row r="46" spans="1:62" x14ac:dyDescent="0.35">
      <c r="A46" s="3"/>
      <c r="B46" s="6"/>
      <c r="C46" s="5" t="s">
        <v>47</v>
      </c>
      <c r="D46" s="4">
        <v>7</v>
      </c>
      <c r="E46" s="3" t="s">
        <v>221</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61"/>
      <c r="AR46" s="3"/>
      <c r="AS46" s="3"/>
      <c r="AT46" s="77" t="s">
        <v>771</v>
      </c>
      <c r="AU46" s="3"/>
    </row>
    <row r="47" spans="1:62" x14ac:dyDescent="0.35">
      <c r="A47" s="3"/>
      <c r="B47" s="6"/>
      <c r="C47" s="5" t="s">
        <v>47</v>
      </c>
      <c r="D47" s="4">
        <v>8</v>
      </c>
      <c r="E47" s="3" t="s">
        <v>222</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61"/>
      <c r="AR47" s="3"/>
      <c r="AS47" s="3"/>
      <c r="AT47" s="77" t="s">
        <v>772</v>
      </c>
      <c r="AU47" s="3"/>
    </row>
    <row r="48" spans="1:62" ht="16" thickBot="1" x14ac:dyDescent="0.4">
      <c r="A48" s="3"/>
      <c r="B48" s="6"/>
      <c r="C48" s="5" t="s">
        <v>47</v>
      </c>
      <c r="D48" s="4">
        <v>9</v>
      </c>
      <c r="E48" s="3" t="s">
        <v>223</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61"/>
      <c r="AR48" s="3"/>
      <c r="AS48" s="3"/>
      <c r="AT48" s="3" t="s">
        <v>346</v>
      </c>
      <c r="AU48" s="3"/>
    </row>
    <row r="49" spans="1:62" ht="15.75" customHeight="1" x14ac:dyDescent="0.35">
      <c r="A49" s="3"/>
      <c r="B49" s="6"/>
      <c r="C49" s="5" t="s">
        <v>47</v>
      </c>
      <c r="D49" s="4">
        <v>10</v>
      </c>
      <c r="E49" s="4" t="s">
        <v>224</v>
      </c>
      <c r="F49" s="4"/>
      <c r="G49" s="4"/>
      <c r="H49" s="4"/>
      <c r="I49" s="4"/>
      <c r="J49" s="4"/>
      <c r="K49" s="4"/>
      <c r="L49" s="4"/>
      <c r="M49" s="4"/>
      <c r="N49" s="4"/>
      <c r="O49" s="4"/>
      <c r="P49" s="5"/>
      <c r="Q49" s="4"/>
      <c r="R49" s="4"/>
      <c r="S49" s="4"/>
      <c r="T49" s="4"/>
      <c r="U49" s="4"/>
      <c r="V49" s="4"/>
      <c r="W49" s="4"/>
      <c r="X49" s="4"/>
      <c r="Y49" s="4"/>
      <c r="Z49" s="4"/>
      <c r="AA49" s="4"/>
      <c r="AB49" s="4"/>
      <c r="AC49" s="4"/>
      <c r="AD49" s="3"/>
      <c r="AE49" s="3"/>
      <c r="AF49" s="3"/>
      <c r="AG49" s="3"/>
      <c r="AH49" s="3"/>
      <c r="AI49" s="3"/>
      <c r="AJ49" s="3"/>
      <c r="AK49" s="3"/>
      <c r="AL49" s="3"/>
      <c r="AM49" s="3"/>
      <c r="AN49" s="3"/>
      <c r="AO49" s="3"/>
      <c r="AP49" s="3"/>
      <c r="AQ49" s="61"/>
      <c r="AR49" s="3"/>
      <c r="AS49" s="3"/>
      <c r="AT49" s="212" t="s">
        <v>232</v>
      </c>
      <c r="AU49" s="135" t="s">
        <v>233</v>
      </c>
      <c r="AV49" s="644" t="s">
        <v>234</v>
      </c>
      <c r="AW49" s="645"/>
      <c r="AX49" s="645"/>
      <c r="AY49" s="645"/>
      <c r="AZ49" s="575"/>
      <c r="BA49" s="136" t="s">
        <v>235</v>
      </c>
      <c r="BB49" s="137"/>
      <c r="BC49" s="136"/>
      <c r="BD49" s="644" t="s">
        <v>229</v>
      </c>
      <c r="BE49" s="645"/>
      <c r="BF49" s="575"/>
      <c r="BG49" s="641" t="s">
        <v>3</v>
      </c>
      <c r="BH49" s="642"/>
      <c r="BI49" s="642"/>
      <c r="BJ49" s="643"/>
    </row>
    <row r="50" spans="1:62" ht="15.75" customHeight="1" x14ac:dyDescent="0.35">
      <c r="A50" s="3"/>
      <c r="B50" s="6"/>
      <c r="C50" s="5" t="s">
        <v>47</v>
      </c>
      <c r="D50" s="4">
        <v>11</v>
      </c>
      <c r="E50" s="4" t="s">
        <v>225</v>
      </c>
      <c r="F50" s="4"/>
      <c r="G50" s="4"/>
      <c r="H50" s="4"/>
      <c r="I50" s="4"/>
      <c r="J50" s="4"/>
      <c r="K50" s="4"/>
      <c r="L50" s="4"/>
      <c r="M50" s="4"/>
      <c r="N50" s="4"/>
      <c r="O50" s="4"/>
      <c r="P50" s="5"/>
      <c r="Q50" s="4"/>
      <c r="R50" s="4"/>
      <c r="S50" s="4"/>
      <c r="T50" s="4"/>
      <c r="U50" s="4"/>
      <c r="V50" s="4"/>
      <c r="W50" s="4"/>
      <c r="X50" s="4"/>
      <c r="Y50" s="4"/>
      <c r="Z50" s="4"/>
      <c r="AA50" s="4"/>
      <c r="AB50" s="4"/>
      <c r="AC50" s="4"/>
      <c r="AD50" s="3"/>
      <c r="AE50" s="3"/>
      <c r="AF50" s="3"/>
      <c r="AG50" s="3"/>
      <c r="AH50" s="3"/>
      <c r="AI50" s="3"/>
      <c r="AJ50" s="3"/>
      <c r="AK50" s="3"/>
      <c r="AL50" s="3"/>
      <c r="AM50" s="3"/>
      <c r="AN50" s="3"/>
      <c r="AO50" s="3"/>
      <c r="AP50" s="3"/>
      <c r="AQ50" s="61"/>
      <c r="AR50" s="3"/>
      <c r="AS50" s="3"/>
      <c r="AT50" s="213">
        <v>1</v>
      </c>
      <c r="AU50" s="214" t="s">
        <v>21</v>
      </c>
      <c r="AV50" s="635" t="s">
        <v>914</v>
      </c>
      <c r="AW50" s="636"/>
      <c r="AX50" s="636"/>
      <c r="AY50" s="636"/>
      <c r="AZ50" s="637"/>
      <c r="BA50" s="138"/>
      <c r="BB50" s="139">
        <v>3</v>
      </c>
      <c r="BC50" s="260"/>
      <c r="BD50" s="261"/>
      <c r="BE50" s="139">
        <v>1</v>
      </c>
      <c r="BF50" s="262"/>
      <c r="BG50" s="611" t="s">
        <v>8</v>
      </c>
      <c r="BH50" s="612"/>
      <c r="BI50" s="612"/>
      <c r="BJ50" s="613"/>
    </row>
    <row r="51" spans="1:62" ht="15.75" customHeight="1" x14ac:dyDescent="0.35">
      <c r="A51" s="3"/>
      <c r="B51" s="6"/>
      <c r="C51" s="5" t="s">
        <v>47</v>
      </c>
      <c r="D51" s="4">
        <v>12</v>
      </c>
      <c r="E51" s="4" t="s">
        <v>226</v>
      </c>
      <c r="F51" s="4"/>
      <c r="G51" s="4"/>
      <c r="H51" s="4"/>
      <c r="I51" s="4"/>
      <c r="J51" s="4"/>
      <c r="K51" s="4"/>
      <c r="L51" s="4"/>
      <c r="M51" s="4"/>
      <c r="N51" s="4"/>
      <c r="O51" s="4"/>
      <c r="P51" s="5"/>
      <c r="Q51" s="4"/>
      <c r="R51" s="4"/>
      <c r="S51" s="4"/>
      <c r="T51" s="4"/>
      <c r="U51" s="4"/>
      <c r="V51" s="4"/>
      <c r="W51" s="4"/>
      <c r="X51" s="4"/>
      <c r="Y51" s="4"/>
      <c r="Z51" s="4"/>
      <c r="AA51" s="4"/>
      <c r="AB51" s="4"/>
      <c r="AC51" s="4"/>
      <c r="AD51" s="3"/>
      <c r="AE51" s="3"/>
      <c r="AF51" s="3"/>
      <c r="AG51" s="3"/>
      <c r="AH51" s="3"/>
      <c r="AI51" s="3"/>
      <c r="AJ51" s="3"/>
      <c r="AK51" s="3"/>
      <c r="AL51" s="3"/>
      <c r="AM51" s="3"/>
      <c r="AN51" s="3"/>
      <c r="AO51" s="3"/>
      <c r="AP51" s="3"/>
      <c r="AQ51" s="61"/>
      <c r="AR51" s="3"/>
      <c r="AS51" s="3"/>
      <c r="AT51" s="213">
        <v>2</v>
      </c>
      <c r="AU51" s="214" t="s">
        <v>21</v>
      </c>
      <c r="AV51" s="635" t="s">
        <v>914</v>
      </c>
      <c r="AW51" s="636"/>
      <c r="AX51" s="636"/>
      <c r="AY51" s="636"/>
      <c r="AZ51" s="637"/>
      <c r="BA51" s="138"/>
      <c r="BB51" s="139">
        <v>2</v>
      </c>
      <c r="BC51" s="260"/>
      <c r="BD51" s="261"/>
      <c r="BE51" s="139">
        <v>2</v>
      </c>
      <c r="BF51" s="262"/>
      <c r="BG51" s="614" t="s">
        <v>924</v>
      </c>
      <c r="BH51" s="615"/>
      <c r="BI51" s="615"/>
      <c r="BJ51" s="616"/>
    </row>
    <row r="52" spans="1:62" ht="15.75" customHeight="1" x14ac:dyDescent="0.35">
      <c r="AM52" s="3"/>
      <c r="AN52" s="99"/>
      <c r="AO52" s="99"/>
      <c r="AP52" s="99"/>
      <c r="AQ52" s="130"/>
      <c r="AR52" s="3"/>
      <c r="AS52" s="3"/>
      <c r="AT52" s="213">
        <v>3</v>
      </c>
      <c r="AU52" s="214" t="s">
        <v>21</v>
      </c>
      <c r="AV52" s="635" t="s">
        <v>921</v>
      </c>
      <c r="AW52" s="636"/>
      <c r="AX52" s="636"/>
      <c r="AY52" s="636"/>
      <c r="AZ52" s="637"/>
      <c r="BA52" s="143"/>
      <c r="BB52" s="139"/>
      <c r="BC52" s="260"/>
      <c r="BD52" s="261"/>
      <c r="BE52" s="139"/>
      <c r="BF52" s="262"/>
      <c r="BG52" s="611" t="s">
        <v>8</v>
      </c>
      <c r="BH52" s="612"/>
      <c r="BI52" s="612"/>
      <c r="BJ52" s="613"/>
    </row>
    <row r="53" spans="1:62" ht="15.75" customHeight="1" x14ac:dyDescent="0.3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8"/>
      <c r="AB53" s="127"/>
      <c r="AC53" s="127"/>
      <c r="AD53" s="127"/>
      <c r="AE53" s="127"/>
      <c r="AF53" s="127"/>
      <c r="AG53" s="127"/>
      <c r="AH53" s="127"/>
      <c r="AI53" s="127"/>
      <c r="AJ53" s="127"/>
      <c r="AK53" s="127"/>
      <c r="AL53" s="127"/>
      <c r="AM53" s="150"/>
      <c r="AQ53" s="61"/>
      <c r="AR53" s="3"/>
      <c r="AS53" s="3"/>
      <c r="AT53" s="213">
        <v>4</v>
      </c>
      <c r="AU53" s="214" t="s">
        <v>21</v>
      </c>
      <c r="AV53" s="635" t="s">
        <v>914</v>
      </c>
      <c r="AW53" s="636"/>
      <c r="AX53" s="636"/>
      <c r="AY53" s="636"/>
      <c r="AZ53" s="637"/>
      <c r="BA53" s="143"/>
      <c r="BB53" s="139">
        <v>1</v>
      </c>
      <c r="BC53" s="260"/>
      <c r="BD53" s="261"/>
      <c r="BE53" s="139">
        <v>3</v>
      </c>
      <c r="BF53" s="262"/>
      <c r="BG53" s="611" t="s">
        <v>8</v>
      </c>
      <c r="BH53" s="612"/>
      <c r="BI53" s="612"/>
      <c r="BJ53" s="613"/>
    </row>
    <row r="54" spans="1:62" ht="15.75" customHeight="1" x14ac:dyDescent="0.35">
      <c r="A54" s="39" t="s">
        <v>110</v>
      </c>
      <c r="B54" s="7" t="s">
        <v>111</v>
      </c>
      <c r="C54" s="13"/>
      <c r="D54" s="13"/>
      <c r="E54" s="13"/>
      <c r="F54" s="45"/>
      <c r="G54" s="45"/>
      <c r="H54" s="45"/>
      <c r="I54" s="45"/>
      <c r="J54" s="13"/>
      <c r="K54" s="13"/>
      <c r="L54" s="13"/>
      <c r="M54" s="13"/>
      <c r="N54" s="13"/>
      <c r="O54" s="45"/>
      <c r="AM54" s="3"/>
      <c r="AQ54" s="61"/>
      <c r="AR54" s="3"/>
      <c r="AS54" s="3"/>
      <c r="AT54" s="213">
        <v>5</v>
      </c>
      <c r="AU54" s="214" t="s">
        <v>150</v>
      </c>
      <c r="AV54" s="635"/>
      <c r="AW54" s="636"/>
      <c r="AX54" s="636"/>
      <c r="AY54" s="636"/>
      <c r="AZ54" s="637"/>
      <c r="BA54" s="143"/>
      <c r="BB54" s="139"/>
      <c r="BC54" s="260"/>
      <c r="BD54" s="261"/>
      <c r="BE54" s="139"/>
      <c r="BF54" s="262"/>
      <c r="BG54" s="617" t="s">
        <v>4</v>
      </c>
      <c r="BH54" s="618"/>
      <c r="BI54" s="618"/>
      <c r="BJ54" s="619"/>
    </row>
    <row r="55" spans="1:62" ht="15.75" customHeight="1" x14ac:dyDescent="0.35">
      <c r="A55" s="3"/>
      <c r="B55" s="7" t="s">
        <v>31</v>
      </c>
      <c r="D55" s="13" t="s">
        <v>32</v>
      </c>
      <c r="E55" s="13"/>
      <c r="F55" s="13"/>
      <c r="G55" s="45"/>
      <c r="H55" s="45"/>
      <c r="I55" s="45"/>
      <c r="J55" s="45"/>
      <c r="K55" s="13"/>
      <c r="L55" s="13"/>
      <c r="M55" s="13"/>
      <c r="N55" s="13"/>
      <c r="O55" s="13"/>
      <c r="P55" s="45"/>
      <c r="AQ55" s="61"/>
      <c r="AR55" s="3"/>
      <c r="AS55" s="3"/>
      <c r="AT55" s="213">
        <v>6</v>
      </c>
      <c r="AU55" s="214" t="s">
        <v>21</v>
      </c>
      <c r="AV55" s="635" t="s">
        <v>921</v>
      </c>
      <c r="AW55" s="636"/>
      <c r="AX55" s="636"/>
      <c r="AY55" s="636"/>
      <c r="AZ55" s="637"/>
      <c r="BA55" s="143"/>
      <c r="BB55" s="139"/>
      <c r="BC55" s="260"/>
      <c r="BD55" s="261"/>
      <c r="BE55" s="139"/>
      <c r="BF55" s="262"/>
      <c r="BG55" s="611" t="s">
        <v>8</v>
      </c>
      <c r="BH55" s="612"/>
      <c r="BI55" s="612"/>
      <c r="BJ55" s="613"/>
    </row>
    <row r="56" spans="1:62" ht="15.75" customHeight="1" x14ac:dyDescent="0.35">
      <c r="A56" s="3"/>
      <c r="B56" s="43"/>
      <c r="C56" s="44"/>
      <c r="D56" s="4" t="s">
        <v>74</v>
      </c>
      <c r="E56" s="13"/>
      <c r="F56" s="13"/>
      <c r="G56" s="45"/>
      <c r="H56" s="45"/>
      <c r="I56" s="45"/>
      <c r="J56" s="45"/>
      <c r="K56" s="13"/>
      <c r="L56" s="13"/>
      <c r="M56" s="13"/>
      <c r="N56" s="13"/>
      <c r="O56" s="45"/>
      <c r="P56" s="45"/>
      <c r="AQ56" s="61"/>
      <c r="AR56" s="3"/>
      <c r="AS56" s="3"/>
      <c r="AT56" s="213">
        <v>7</v>
      </c>
      <c r="AU56" s="214" t="s">
        <v>21</v>
      </c>
      <c r="AV56" s="635" t="s">
        <v>921</v>
      </c>
      <c r="AW56" s="636"/>
      <c r="AX56" s="636"/>
      <c r="AY56" s="636"/>
      <c r="AZ56" s="637"/>
      <c r="BA56" s="143"/>
      <c r="BB56" s="139"/>
      <c r="BC56" s="260"/>
      <c r="BD56" s="261"/>
      <c r="BE56" s="139"/>
      <c r="BF56" s="262"/>
      <c r="BG56" s="611" t="s">
        <v>8</v>
      </c>
      <c r="BH56" s="612"/>
      <c r="BI56" s="612"/>
      <c r="BJ56" s="613"/>
    </row>
    <row r="57" spans="1:62" ht="15.75" customHeight="1" x14ac:dyDescent="0.35">
      <c r="AQ57" s="61"/>
      <c r="AR57" s="3"/>
      <c r="AS57" s="3"/>
      <c r="AT57" s="213">
        <v>8</v>
      </c>
      <c r="AU57" s="214" t="s">
        <v>21</v>
      </c>
      <c r="AV57" s="635" t="s">
        <v>236</v>
      </c>
      <c r="AW57" s="636"/>
      <c r="AX57" s="636"/>
      <c r="AY57" s="636"/>
      <c r="AZ57" s="637"/>
      <c r="BA57" s="143"/>
      <c r="BB57" s="139"/>
      <c r="BC57" s="260"/>
      <c r="BD57" s="261"/>
      <c r="BE57" s="139"/>
      <c r="BF57" s="262"/>
      <c r="BG57" s="611" t="s">
        <v>8</v>
      </c>
      <c r="BH57" s="612"/>
      <c r="BI57" s="612"/>
      <c r="BJ57" s="613"/>
    </row>
    <row r="58" spans="1:62" ht="15.75" customHeight="1" x14ac:dyDescent="0.35">
      <c r="A58" s="19"/>
      <c r="C58" s="43"/>
      <c r="D58" s="44"/>
      <c r="E58" s="13"/>
      <c r="F58" s="13"/>
      <c r="G58" s="13"/>
      <c r="Z58" s="42" t="s">
        <v>103</v>
      </c>
      <c r="AA58" s="4"/>
      <c r="AB58" s="4"/>
      <c r="AC58" s="4"/>
      <c r="AD58" s="4"/>
      <c r="AE58" s="4"/>
      <c r="AF58" s="4"/>
      <c r="AG58" s="42" t="s">
        <v>37</v>
      </c>
      <c r="AQ58" s="61"/>
      <c r="AR58" s="3"/>
      <c r="AS58" s="3"/>
      <c r="AT58" s="213">
        <v>9</v>
      </c>
      <c r="AU58" s="214" t="s">
        <v>21</v>
      </c>
      <c r="AV58" s="635" t="s">
        <v>914</v>
      </c>
      <c r="AW58" s="636"/>
      <c r="AX58" s="636"/>
      <c r="AY58" s="636"/>
      <c r="AZ58" s="637"/>
      <c r="BA58" s="143"/>
      <c r="BB58" s="139">
        <v>5</v>
      </c>
      <c r="BC58" s="260"/>
      <c r="BD58" s="261"/>
      <c r="BE58" s="139">
        <v>3</v>
      </c>
      <c r="BF58" s="262"/>
      <c r="BG58" s="617" t="s">
        <v>4</v>
      </c>
      <c r="BH58" s="618"/>
      <c r="BI58" s="618"/>
      <c r="BJ58" s="619"/>
    </row>
    <row r="59" spans="1:62" ht="16.5" customHeight="1" thickBot="1" x14ac:dyDescent="0.4">
      <c r="C59" s="45" t="s">
        <v>47</v>
      </c>
      <c r="D59" s="45" t="s">
        <v>112</v>
      </c>
      <c r="E59" s="13" t="s">
        <v>113</v>
      </c>
      <c r="G59" s="13"/>
      <c r="Z59" s="46"/>
      <c r="AA59" s="46"/>
      <c r="AB59" s="46"/>
      <c r="AC59" s="47" t="s">
        <v>48</v>
      </c>
      <c r="AD59" s="46"/>
      <c r="AE59" s="46"/>
      <c r="AG59" s="46"/>
      <c r="AH59" s="46"/>
      <c r="AQ59" s="61"/>
      <c r="AR59" s="3"/>
      <c r="AT59" s="215">
        <v>10</v>
      </c>
      <c r="AU59" s="155" t="s">
        <v>21</v>
      </c>
      <c r="AV59" s="638" t="s">
        <v>201</v>
      </c>
      <c r="AW59" s="639"/>
      <c r="AX59" s="639"/>
      <c r="AY59" s="639"/>
      <c r="AZ59" s="640"/>
      <c r="BA59" s="144"/>
      <c r="BB59" s="145">
        <v>2</v>
      </c>
      <c r="BC59" s="263"/>
      <c r="BD59" s="264"/>
      <c r="BE59" s="145">
        <v>2</v>
      </c>
      <c r="BF59" s="265"/>
      <c r="BG59" s="620" t="s">
        <v>924</v>
      </c>
      <c r="BH59" s="621"/>
      <c r="BI59" s="621"/>
      <c r="BJ59" s="622"/>
    </row>
    <row r="60" spans="1:62" x14ac:dyDescent="0.35">
      <c r="C60" s="45" t="s">
        <v>47</v>
      </c>
      <c r="D60" s="45" t="s">
        <v>114</v>
      </c>
      <c r="E60" s="13" t="s">
        <v>115</v>
      </c>
      <c r="G60" s="13"/>
      <c r="Z60" s="46"/>
      <c r="AA60" s="46"/>
      <c r="AB60" s="46"/>
      <c r="AC60" s="47" t="s">
        <v>48</v>
      </c>
      <c r="AD60" s="46"/>
      <c r="AE60" s="46"/>
      <c r="AG60" s="46"/>
      <c r="AH60" s="46"/>
      <c r="AQ60" s="61"/>
    </row>
    <row r="61" spans="1:62" x14ac:dyDescent="0.35">
      <c r="C61" s="45" t="s">
        <v>47</v>
      </c>
      <c r="D61" s="45">
        <v>2</v>
      </c>
      <c r="E61" s="13" t="s">
        <v>116</v>
      </c>
      <c r="G61" s="13"/>
      <c r="Z61" s="46"/>
      <c r="AA61" s="46"/>
      <c r="AB61" s="46"/>
      <c r="AC61" s="47" t="s">
        <v>48</v>
      </c>
      <c r="AD61" s="46"/>
      <c r="AE61" s="46"/>
      <c r="AG61" s="46"/>
      <c r="AH61" s="46"/>
      <c r="AQ61" s="61"/>
    </row>
    <row r="62" spans="1:62" x14ac:dyDescent="0.35">
      <c r="C62" s="45" t="s">
        <v>47</v>
      </c>
      <c r="D62" s="45">
        <v>3</v>
      </c>
      <c r="E62" s="13" t="s">
        <v>117</v>
      </c>
      <c r="G62" s="13"/>
      <c r="Z62" s="46"/>
      <c r="AA62" s="46"/>
      <c r="AB62" s="98">
        <v>3</v>
      </c>
      <c r="AC62" s="97" t="s">
        <v>48</v>
      </c>
      <c r="AD62" s="98">
        <v>0</v>
      </c>
      <c r="AE62" s="98">
        <v>0</v>
      </c>
      <c r="AG62" s="46" t="s">
        <v>92</v>
      </c>
      <c r="AH62" s="46" t="s">
        <v>93</v>
      </c>
      <c r="AQ62" s="61"/>
      <c r="AT62" s="528" t="s">
        <v>239</v>
      </c>
      <c r="AU62" s="528"/>
      <c r="AV62" s="528"/>
      <c r="AW62" s="528"/>
      <c r="AX62" s="528"/>
      <c r="AY62" s="528"/>
      <c r="AZ62" s="528"/>
      <c r="BA62" s="528"/>
      <c r="BB62" s="528"/>
      <c r="BC62" s="528"/>
      <c r="BD62" s="528"/>
      <c r="BE62" s="528"/>
      <c r="BF62" s="543"/>
    </row>
    <row r="63" spans="1:62" x14ac:dyDescent="0.35">
      <c r="C63" s="45" t="s">
        <v>47</v>
      </c>
      <c r="D63" s="45">
        <v>4</v>
      </c>
      <c r="E63" s="13" t="s">
        <v>118</v>
      </c>
      <c r="G63" s="13"/>
      <c r="Z63" s="46"/>
      <c r="AA63" s="46"/>
      <c r="AB63" s="46"/>
      <c r="AC63" s="47" t="s">
        <v>48</v>
      </c>
      <c r="AD63" s="46"/>
      <c r="AE63" s="46"/>
      <c r="AG63" s="46"/>
      <c r="AH63" s="46"/>
      <c r="AQ63" s="61"/>
      <c r="AT63" t="s">
        <v>759</v>
      </c>
    </row>
    <row r="64" spans="1:62" x14ac:dyDescent="0.35">
      <c r="C64" s="45" t="s">
        <v>47</v>
      </c>
      <c r="D64" s="45" t="s">
        <v>119</v>
      </c>
      <c r="E64" s="13" t="s">
        <v>120</v>
      </c>
      <c r="G64" s="13"/>
      <c r="Z64" s="46"/>
      <c r="AA64" s="46"/>
      <c r="AB64" s="98">
        <v>6</v>
      </c>
      <c r="AC64" s="97" t="s">
        <v>48</v>
      </c>
      <c r="AD64" s="98">
        <v>0</v>
      </c>
      <c r="AE64" s="98">
        <v>0</v>
      </c>
      <c r="AG64" s="46" t="s">
        <v>92</v>
      </c>
      <c r="AH64" s="46" t="s">
        <v>93</v>
      </c>
      <c r="AQ64" s="61"/>
      <c r="AT64" t="s">
        <v>760</v>
      </c>
    </row>
    <row r="65" spans="1:60" ht="16" thickBot="1" x14ac:dyDescent="0.4">
      <c r="C65" s="45" t="s">
        <v>47</v>
      </c>
      <c r="D65" s="45" t="s">
        <v>121</v>
      </c>
      <c r="E65" s="13" t="s">
        <v>122</v>
      </c>
      <c r="G65" s="13"/>
      <c r="Z65" s="46"/>
      <c r="AA65" s="46"/>
      <c r="AB65" s="46"/>
      <c r="AC65" s="47" t="s">
        <v>48</v>
      </c>
      <c r="AD65" s="46"/>
      <c r="AE65" s="46"/>
      <c r="AG65" s="46"/>
      <c r="AH65" s="46"/>
      <c r="AQ65" s="61"/>
      <c r="AT65" s="3" t="s">
        <v>347</v>
      </c>
    </row>
    <row r="66" spans="1:60" ht="30" customHeight="1" x14ac:dyDescent="0.35">
      <c r="C66" s="45" t="s">
        <v>47</v>
      </c>
      <c r="D66" s="45">
        <v>6</v>
      </c>
      <c r="E66" s="13" t="s">
        <v>123</v>
      </c>
      <c r="G66" s="13"/>
      <c r="Z66" s="46"/>
      <c r="AA66" s="46"/>
      <c r="AB66" s="46"/>
      <c r="AC66" s="47" t="s">
        <v>48</v>
      </c>
      <c r="AD66" s="46"/>
      <c r="AE66" s="46"/>
      <c r="AG66" s="46"/>
      <c r="AH66" s="46"/>
      <c r="AQ66" s="61"/>
      <c r="AT66" s="70" t="s">
        <v>2</v>
      </c>
      <c r="AU66" s="71" t="s">
        <v>184</v>
      </c>
      <c r="AV66" s="561" t="s">
        <v>3</v>
      </c>
      <c r="AW66" s="562"/>
      <c r="AX66" s="562"/>
      <c r="AY66" s="563"/>
    </row>
    <row r="67" spans="1:60" ht="15.75" customHeight="1" x14ac:dyDescent="0.35">
      <c r="C67" s="45"/>
      <c r="D67" s="45"/>
      <c r="E67" s="13"/>
      <c r="Y67" s="11" t="s">
        <v>126</v>
      </c>
      <c r="Z67" s="46"/>
      <c r="AA67" s="46"/>
      <c r="AB67" s="46">
        <v>9</v>
      </c>
      <c r="AC67" s="47" t="s">
        <v>48</v>
      </c>
      <c r="AD67" s="46">
        <v>0</v>
      </c>
      <c r="AE67" s="46">
        <v>0</v>
      </c>
      <c r="AG67" s="46" t="s">
        <v>92</v>
      </c>
      <c r="AH67" s="46" t="s">
        <v>93</v>
      </c>
      <c r="AQ67" s="61"/>
      <c r="AT67" s="116">
        <v>1</v>
      </c>
      <c r="AU67" s="114">
        <v>9</v>
      </c>
      <c r="AV67" s="611" t="s">
        <v>8</v>
      </c>
      <c r="AW67" s="612"/>
      <c r="AX67" s="612"/>
      <c r="AY67" s="613"/>
    </row>
    <row r="68" spans="1:60" ht="15.75" customHeight="1" x14ac:dyDescent="0.35">
      <c r="C68" s="45"/>
      <c r="D68" s="45"/>
      <c r="E68" s="13"/>
      <c r="G68" s="13"/>
      <c r="Z68" s="13"/>
      <c r="AA68" s="13"/>
      <c r="AB68" s="13"/>
      <c r="AC68" s="13"/>
      <c r="AD68" s="13"/>
      <c r="AE68" s="13"/>
      <c r="AG68" s="13"/>
      <c r="AH68" s="13"/>
      <c r="AQ68" s="61"/>
      <c r="AT68" s="116">
        <v>2</v>
      </c>
      <c r="AU68" s="114">
        <v>15</v>
      </c>
      <c r="AV68" s="614" t="s">
        <v>922</v>
      </c>
      <c r="AW68" s="615"/>
      <c r="AX68" s="615"/>
      <c r="AY68" s="616"/>
    </row>
    <row r="69" spans="1:60" ht="15.75" customHeight="1" x14ac:dyDescent="0.35">
      <c r="AQ69" s="61"/>
      <c r="AT69" s="116">
        <v>3</v>
      </c>
      <c r="AU69" s="114">
        <v>20</v>
      </c>
      <c r="AV69" s="611" t="s">
        <v>8</v>
      </c>
      <c r="AW69" s="612"/>
      <c r="AX69" s="612"/>
      <c r="AY69" s="613"/>
    </row>
    <row r="70" spans="1:60" ht="15.75" customHeight="1" x14ac:dyDescent="0.3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123"/>
      <c r="AN70" s="99"/>
      <c r="AO70" s="99"/>
      <c r="AP70" s="99"/>
      <c r="AQ70" s="130"/>
      <c r="AT70" s="116">
        <v>4</v>
      </c>
      <c r="AU70" s="114">
        <v>14</v>
      </c>
      <c r="AV70" s="611" t="s">
        <v>8</v>
      </c>
      <c r="AW70" s="612"/>
      <c r="AX70" s="612"/>
      <c r="AY70" s="613"/>
    </row>
    <row r="71" spans="1:60" ht="15.75" customHeight="1" x14ac:dyDescent="0.35">
      <c r="AM71" s="3"/>
      <c r="AQ71" s="61"/>
      <c r="AT71" s="116">
        <v>5</v>
      </c>
      <c r="AU71" s="114">
        <v>2</v>
      </c>
      <c r="AV71" s="617" t="s">
        <v>4</v>
      </c>
      <c r="AW71" s="618"/>
      <c r="AX71" s="618"/>
      <c r="AY71" s="619"/>
    </row>
    <row r="72" spans="1:60" ht="15.75" customHeight="1" x14ac:dyDescent="0.35">
      <c r="AQ72" s="61"/>
      <c r="AT72" s="116">
        <v>6</v>
      </c>
      <c r="AU72" s="114">
        <v>17</v>
      </c>
      <c r="AV72" s="611" t="s">
        <v>8</v>
      </c>
      <c r="AW72" s="612"/>
      <c r="AX72" s="612"/>
      <c r="AY72" s="613"/>
    </row>
    <row r="73" spans="1:60" ht="15.75" customHeight="1" x14ac:dyDescent="0.35">
      <c r="AQ73" s="61"/>
      <c r="AT73" s="116">
        <v>7</v>
      </c>
      <c r="AU73" s="114">
        <v>3</v>
      </c>
      <c r="AV73" s="611" t="s">
        <v>8</v>
      </c>
      <c r="AW73" s="612"/>
      <c r="AX73" s="612"/>
      <c r="AY73" s="613"/>
    </row>
    <row r="74" spans="1:60" ht="15.75" customHeight="1" x14ac:dyDescent="0.35">
      <c r="AQ74" s="61"/>
      <c r="AT74" s="116">
        <v>8</v>
      </c>
      <c r="AU74" s="114">
        <v>23</v>
      </c>
      <c r="AV74" s="611" t="s">
        <v>8</v>
      </c>
      <c r="AW74" s="612"/>
      <c r="AX74" s="612"/>
      <c r="AY74" s="613"/>
    </row>
    <row r="75" spans="1:60" ht="15.75" customHeight="1" x14ac:dyDescent="0.35">
      <c r="AQ75" s="61"/>
      <c r="AT75" s="116">
        <v>9</v>
      </c>
      <c r="AU75" s="114">
        <v>8</v>
      </c>
      <c r="AV75" s="617" t="s">
        <v>4</v>
      </c>
      <c r="AW75" s="618"/>
      <c r="AX75" s="618"/>
      <c r="AY75" s="619"/>
    </row>
    <row r="76" spans="1:60" ht="16.5" customHeight="1" thickBot="1" x14ac:dyDescent="0.4">
      <c r="AQ76" s="61"/>
      <c r="AT76" s="118">
        <v>10</v>
      </c>
      <c r="AU76" s="72">
        <v>2</v>
      </c>
      <c r="AV76" s="620" t="s">
        <v>922</v>
      </c>
      <c r="AW76" s="621"/>
      <c r="AX76" s="621"/>
      <c r="AY76" s="622"/>
    </row>
    <row r="77" spans="1:60" x14ac:dyDescent="0.35">
      <c r="AQ77" s="61"/>
    </row>
    <row r="78" spans="1:60" x14ac:dyDescent="0.35">
      <c r="AQ78" s="61"/>
    </row>
    <row r="79" spans="1:60" x14ac:dyDescent="0.35">
      <c r="AQ79" s="61"/>
      <c r="AT79" s="528" t="s">
        <v>240</v>
      </c>
      <c r="AU79" s="528"/>
      <c r="AV79" s="528"/>
      <c r="AW79" s="528"/>
      <c r="AX79" s="528"/>
      <c r="AY79" s="528"/>
      <c r="AZ79" s="528"/>
      <c r="BA79" s="528"/>
      <c r="BB79" s="528"/>
      <c r="BC79" s="528"/>
      <c r="BD79" s="528"/>
      <c r="BE79" s="528"/>
      <c r="BF79" s="528"/>
      <c r="BG79" s="528"/>
      <c r="BH79" s="543"/>
    </row>
    <row r="80" spans="1:60" ht="16" thickBot="1" x14ac:dyDescent="0.4">
      <c r="AQ80" s="61"/>
      <c r="AT80" s="3" t="s">
        <v>348</v>
      </c>
    </row>
    <row r="81" spans="43:51" ht="30" customHeight="1" x14ac:dyDescent="0.35">
      <c r="AQ81" s="61"/>
      <c r="AT81" s="70" t="s">
        <v>3</v>
      </c>
      <c r="AU81" s="71" t="s">
        <v>184</v>
      </c>
      <c r="AV81" s="561" t="s">
        <v>7</v>
      </c>
      <c r="AW81" s="562"/>
      <c r="AX81" s="562"/>
      <c r="AY81" s="563"/>
    </row>
    <row r="82" spans="43:51" x14ac:dyDescent="0.35">
      <c r="AQ82" s="61"/>
      <c r="AT82" s="91" t="s">
        <v>4</v>
      </c>
      <c r="AU82" s="78">
        <f>AU71+AU75</f>
        <v>10</v>
      </c>
      <c r="AV82" s="623">
        <f>AU82/$AU$85</f>
        <v>8.8495575221238937E-2</v>
      </c>
      <c r="AW82" s="624"/>
      <c r="AX82" s="624"/>
      <c r="AY82" s="625"/>
    </row>
    <row r="83" spans="43:51" x14ac:dyDescent="0.35">
      <c r="AQ83" s="61"/>
      <c r="AT83" s="92" t="s">
        <v>5</v>
      </c>
      <c r="AU83" s="86">
        <f>AU68+AU76</f>
        <v>17</v>
      </c>
      <c r="AV83" s="626">
        <f>AU83/$AU$85</f>
        <v>0.15044247787610621</v>
      </c>
      <c r="AW83" s="627"/>
      <c r="AX83" s="627"/>
      <c r="AY83" s="628"/>
    </row>
    <row r="84" spans="43:51" x14ac:dyDescent="0.35">
      <c r="AQ84" s="61"/>
      <c r="AT84" s="93" t="s">
        <v>8</v>
      </c>
      <c r="AU84" s="81">
        <f>AU67+AU69+AU70+AU72+AU73+AU74</f>
        <v>86</v>
      </c>
      <c r="AV84" s="629">
        <f>AU84/$AU$85</f>
        <v>0.76106194690265483</v>
      </c>
      <c r="AW84" s="630"/>
      <c r="AX84" s="630"/>
      <c r="AY84" s="631"/>
    </row>
    <row r="85" spans="43:51" ht="16" thickBot="1" x14ac:dyDescent="0.4">
      <c r="AQ85" s="61"/>
      <c r="AT85" s="94" t="s">
        <v>9</v>
      </c>
      <c r="AU85" s="89">
        <f>SUM(AU82:AU84)</f>
        <v>113</v>
      </c>
      <c r="AV85" s="632">
        <f>AU85/$AU$85</f>
        <v>1</v>
      </c>
      <c r="AW85" s="633"/>
      <c r="AX85" s="633"/>
      <c r="AY85" s="634"/>
    </row>
    <row r="86" spans="43:51" x14ac:dyDescent="0.35">
      <c r="AQ86" s="61"/>
    </row>
    <row r="87" spans="43:51" x14ac:dyDescent="0.35">
      <c r="AQ87" s="61"/>
    </row>
    <row r="88" spans="43:51" x14ac:dyDescent="0.35">
      <c r="AQ88" s="61"/>
    </row>
  </sheetData>
  <mergeCells count="60">
    <mergeCell ref="BD28:BF28"/>
    <mergeCell ref="AV6:BA6"/>
    <mergeCell ref="AU12:AU13"/>
    <mergeCell ref="AU20:AU21"/>
    <mergeCell ref="AV12:AY12"/>
    <mergeCell ref="AV20:BH20"/>
    <mergeCell ref="AV7:BA7"/>
    <mergeCell ref="AT12:AT14"/>
    <mergeCell ref="AT20:AT22"/>
    <mergeCell ref="AT6:AT7"/>
    <mergeCell ref="AV34:AZ34"/>
    <mergeCell ref="AV35:AZ35"/>
    <mergeCell ref="AV28:AZ28"/>
    <mergeCell ref="AV36:AZ36"/>
    <mergeCell ref="AV37:AZ37"/>
    <mergeCell ref="AV38:AZ38"/>
    <mergeCell ref="AV29:AZ29"/>
    <mergeCell ref="AV30:AZ30"/>
    <mergeCell ref="AV31:AZ31"/>
    <mergeCell ref="AV32:AZ32"/>
    <mergeCell ref="AV33:AZ33"/>
    <mergeCell ref="AV55:AZ55"/>
    <mergeCell ref="AV56:AZ56"/>
    <mergeCell ref="AV57:AZ57"/>
    <mergeCell ref="AV49:AZ49"/>
    <mergeCell ref="BD49:BF49"/>
    <mergeCell ref="AV50:AZ50"/>
    <mergeCell ref="AV51:AZ51"/>
    <mergeCell ref="AV52:AZ52"/>
    <mergeCell ref="AV66:AY66"/>
    <mergeCell ref="AV58:AZ58"/>
    <mergeCell ref="AV59:AZ59"/>
    <mergeCell ref="BG49:BJ49"/>
    <mergeCell ref="BG50:BJ50"/>
    <mergeCell ref="BG51:BJ51"/>
    <mergeCell ref="BG52:BJ52"/>
    <mergeCell ref="BG53:BJ53"/>
    <mergeCell ref="BG54:BJ54"/>
    <mergeCell ref="BG55:BJ55"/>
    <mergeCell ref="BG56:BJ56"/>
    <mergeCell ref="BG57:BJ57"/>
    <mergeCell ref="BG58:BJ58"/>
    <mergeCell ref="BG59:BJ59"/>
    <mergeCell ref="AV53:AZ53"/>
    <mergeCell ref="AV54:AZ54"/>
    <mergeCell ref="AV81:AY81"/>
    <mergeCell ref="AV82:AY82"/>
    <mergeCell ref="AV83:AY83"/>
    <mergeCell ref="AV84:AY84"/>
    <mergeCell ref="AV85:AY85"/>
    <mergeCell ref="AV72:AY72"/>
    <mergeCell ref="AV73:AY73"/>
    <mergeCell ref="AV74:AY74"/>
    <mergeCell ref="AV75:AY75"/>
    <mergeCell ref="AV76:AY76"/>
    <mergeCell ref="AV67:AY67"/>
    <mergeCell ref="AV68:AY68"/>
    <mergeCell ref="AV69:AY69"/>
    <mergeCell ref="AV70:AY70"/>
    <mergeCell ref="AV71:AY71"/>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F364"/>
  <sheetViews>
    <sheetView showGridLines="0" workbookViewId="0"/>
  </sheetViews>
  <sheetFormatPr defaultColWidth="11" defaultRowHeight="15.5" x14ac:dyDescent="0.35"/>
  <cols>
    <col min="1" max="1" width="4.5" customWidth="1"/>
    <col min="2" max="2" width="16.58203125" customWidth="1"/>
    <col min="3" max="3" width="4.58203125" customWidth="1"/>
    <col min="4" max="4" width="3" customWidth="1"/>
    <col min="5" max="5" width="18.58203125" customWidth="1"/>
    <col min="6" max="42" width="2.5" customWidth="1"/>
    <col min="43" max="52" width="2.83203125" customWidth="1"/>
    <col min="53" max="53" width="4.5" customWidth="1"/>
    <col min="54" max="54" width="4.33203125" customWidth="1"/>
    <col min="55" max="55" width="29.08203125" customWidth="1"/>
    <col min="56" max="56" width="15.58203125" customWidth="1"/>
    <col min="57" max="57" width="17.08203125" customWidth="1"/>
    <col min="58" max="58" width="21.33203125" customWidth="1"/>
    <col min="59" max="62" width="15.08203125" customWidth="1"/>
    <col min="63" max="63" width="6" customWidth="1"/>
    <col min="64" max="64" width="5.83203125" customWidth="1"/>
  </cols>
  <sheetData>
    <row r="1" spans="1:62" ht="18" thickBot="1" x14ac:dyDescent="0.4">
      <c r="A1" s="102" t="s">
        <v>15</v>
      </c>
      <c r="B1" s="103"/>
      <c r="C1" s="103"/>
      <c r="D1" s="103"/>
      <c r="E1" s="103"/>
      <c r="F1" s="103"/>
      <c r="G1" s="103"/>
      <c r="H1" s="103"/>
      <c r="I1" s="103"/>
      <c r="J1" s="103"/>
      <c r="K1" s="103"/>
      <c r="L1" s="103"/>
      <c r="BA1" s="61"/>
      <c r="BC1" s="104" t="s">
        <v>173</v>
      </c>
      <c r="BD1" s="105"/>
      <c r="BE1" s="105"/>
    </row>
    <row r="2" spans="1:62" ht="16" thickTop="1" x14ac:dyDescent="0.35">
      <c r="BA2" s="61"/>
    </row>
    <row r="3" spans="1:62" x14ac:dyDescent="0.35">
      <c r="A3" s="69" t="s">
        <v>172</v>
      </c>
      <c r="BA3" s="61"/>
      <c r="BC3" s="481" t="s">
        <v>492</v>
      </c>
      <c r="BD3" s="481"/>
      <c r="BE3" s="481"/>
      <c r="BF3" s="481"/>
      <c r="BG3" s="550"/>
    </row>
    <row r="4" spans="1:62" x14ac:dyDescent="0.35">
      <c r="BA4" s="61"/>
    </row>
    <row r="5" spans="1:62" x14ac:dyDescent="0.35">
      <c r="BA5" s="61"/>
      <c r="BC5" s="528" t="s">
        <v>714</v>
      </c>
      <c r="BD5" s="528"/>
      <c r="BE5" s="528"/>
      <c r="BF5" s="544"/>
    </row>
    <row r="6" spans="1:62" ht="16" thickBot="1" x14ac:dyDescent="0.4">
      <c r="A6" s="39" t="s">
        <v>110</v>
      </c>
      <c r="B6" s="7" t="s">
        <v>111</v>
      </c>
      <c r="C6" s="13"/>
      <c r="D6" s="13"/>
      <c r="E6" s="13"/>
      <c r="F6" s="45"/>
      <c r="G6" s="45"/>
      <c r="H6" s="45"/>
      <c r="I6" s="45"/>
      <c r="J6" s="45"/>
      <c r="K6" s="13"/>
      <c r="L6" s="13"/>
      <c r="M6" s="13"/>
      <c r="N6" s="13"/>
      <c r="O6" s="13"/>
      <c r="P6" s="45"/>
      <c r="Q6" s="45"/>
      <c r="R6" s="45"/>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61"/>
      <c r="BC6" t="s">
        <v>478</v>
      </c>
      <c r="BF6" s="3"/>
    </row>
    <row r="7" spans="1:62" ht="29" x14ac:dyDescent="0.35">
      <c r="A7" s="10"/>
      <c r="B7" s="7" t="s">
        <v>31</v>
      </c>
      <c r="C7" s="13"/>
      <c r="D7" s="13"/>
      <c r="E7" s="13"/>
      <c r="F7" s="13" t="s">
        <v>32</v>
      </c>
      <c r="G7" s="45"/>
      <c r="H7" s="45"/>
      <c r="I7" s="45"/>
      <c r="J7" s="45"/>
      <c r="K7" s="13"/>
      <c r="L7" s="13"/>
      <c r="M7" s="13"/>
      <c r="N7" s="13"/>
      <c r="O7" s="13"/>
      <c r="P7" s="45"/>
      <c r="Q7" s="45"/>
      <c r="R7" s="45"/>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61"/>
      <c r="BC7" s="557" t="s">
        <v>379</v>
      </c>
      <c r="BD7" s="559"/>
      <c r="BE7" s="559"/>
      <c r="BF7" s="559"/>
      <c r="BG7" s="559"/>
      <c r="BH7" s="560" t="s">
        <v>375</v>
      </c>
      <c r="BI7" s="560"/>
      <c r="BJ7" s="220" t="s">
        <v>376</v>
      </c>
    </row>
    <row r="8" spans="1:62" x14ac:dyDescent="0.35">
      <c r="A8" s="43"/>
      <c r="B8" s="44"/>
      <c r="C8" s="4" t="s">
        <v>74</v>
      </c>
      <c r="D8" s="13"/>
      <c r="E8" s="13"/>
      <c r="F8" s="45"/>
      <c r="G8" s="45"/>
      <c r="H8" s="45"/>
      <c r="I8" s="45"/>
      <c r="J8" s="45"/>
      <c r="K8" s="13"/>
      <c r="L8" s="13"/>
      <c r="M8" s="13"/>
      <c r="N8" s="13"/>
      <c r="O8" s="13"/>
      <c r="P8" s="45"/>
      <c r="Q8" s="45"/>
      <c r="R8" s="45"/>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79"/>
      <c r="AX8" s="179"/>
      <c r="AY8" s="179"/>
      <c r="AZ8" s="180"/>
      <c r="BA8" s="61"/>
      <c r="BC8" s="221" t="s">
        <v>113</v>
      </c>
      <c r="BD8" s="127"/>
      <c r="BE8" s="127"/>
      <c r="BF8" s="127"/>
      <c r="BG8" s="127"/>
      <c r="BH8" s="193"/>
      <c r="BI8" s="196"/>
      <c r="BJ8" s="194"/>
    </row>
    <row r="9" spans="1:62" x14ac:dyDescent="0.35">
      <c r="A9" s="43"/>
      <c r="B9" s="44"/>
      <c r="C9" s="13"/>
      <c r="D9" s="13"/>
      <c r="E9" s="13"/>
      <c r="F9" s="45"/>
      <c r="G9" s="45"/>
      <c r="H9" s="45"/>
      <c r="I9" s="45"/>
      <c r="J9" s="45"/>
      <c r="K9" s="13"/>
      <c r="L9" s="13"/>
      <c r="M9" s="13"/>
      <c r="N9" s="13"/>
      <c r="O9" s="13"/>
      <c r="P9" s="45"/>
      <c r="Q9" s="45"/>
      <c r="R9" s="45"/>
      <c r="S9" s="13"/>
      <c r="T9" s="13"/>
      <c r="U9" s="13"/>
      <c r="V9" s="13"/>
      <c r="W9" s="13"/>
      <c r="X9" s="13"/>
      <c r="Y9" s="13"/>
      <c r="Z9" s="13"/>
      <c r="AA9" s="13"/>
      <c r="AB9" s="13"/>
      <c r="AC9" s="13"/>
      <c r="AD9" s="13"/>
      <c r="AE9" s="13"/>
      <c r="AF9" s="13"/>
      <c r="AG9" s="13"/>
      <c r="AH9" s="13"/>
      <c r="AI9" s="13"/>
      <c r="AJ9" s="13"/>
      <c r="AK9" s="42" t="s">
        <v>103</v>
      </c>
      <c r="AL9" s="4"/>
      <c r="AM9" s="4"/>
      <c r="AN9" s="4"/>
      <c r="AO9" s="4"/>
      <c r="AP9" s="4"/>
      <c r="AQ9" s="4"/>
      <c r="AR9" s="179"/>
      <c r="AS9" s="179"/>
      <c r="AT9" s="42" t="s">
        <v>104</v>
      </c>
      <c r="AU9" s="180"/>
      <c r="AV9" s="13"/>
      <c r="BA9" s="61"/>
      <c r="BC9" s="224" t="s">
        <v>115</v>
      </c>
      <c r="BD9" s="223"/>
      <c r="BE9" s="223"/>
      <c r="BF9" s="223"/>
      <c r="BG9" s="223"/>
      <c r="BH9" s="193"/>
      <c r="BI9" s="196"/>
      <c r="BJ9" s="194"/>
    </row>
    <row r="10" spans="1:62" x14ac:dyDescent="0.35">
      <c r="A10" s="43"/>
      <c r="B10" s="44"/>
      <c r="C10" s="45" t="s">
        <v>47</v>
      </c>
      <c r="D10" s="13" t="s">
        <v>112</v>
      </c>
      <c r="E10" s="13" t="s">
        <v>113</v>
      </c>
      <c r="F10" s="13"/>
      <c r="G10" s="13"/>
      <c r="H10" s="45"/>
      <c r="I10" s="45"/>
      <c r="J10" s="45"/>
      <c r="K10" s="13"/>
      <c r="L10" s="13"/>
      <c r="M10" s="13"/>
      <c r="N10" s="13"/>
      <c r="O10" s="13"/>
      <c r="P10" s="13"/>
      <c r="Q10" s="13"/>
      <c r="R10" s="13"/>
      <c r="S10" s="13"/>
      <c r="T10" s="13"/>
      <c r="U10" s="13"/>
      <c r="V10" s="13"/>
      <c r="W10" s="13"/>
      <c r="X10" s="13"/>
      <c r="Y10" s="13"/>
      <c r="Z10" s="13"/>
      <c r="AA10" s="13"/>
      <c r="AB10" s="13"/>
      <c r="AC10" s="13"/>
      <c r="AD10" s="13"/>
      <c r="AE10" s="13"/>
      <c r="AF10" s="13"/>
      <c r="AG10" s="13"/>
      <c r="AH10" s="13" t="s">
        <v>48</v>
      </c>
      <c r="AI10" s="13" t="s">
        <v>48</v>
      </c>
      <c r="AJ10" s="13"/>
      <c r="AK10" s="46"/>
      <c r="AL10" s="46"/>
      <c r="AM10" s="46"/>
      <c r="AN10" s="47" t="s">
        <v>48</v>
      </c>
      <c r="AO10" s="46"/>
      <c r="AP10" s="46"/>
      <c r="AU10" s="46"/>
      <c r="AV10" s="46"/>
      <c r="BA10" s="61"/>
      <c r="BC10" s="222" t="s">
        <v>116</v>
      </c>
      <c r="BH10" s="195"/>
      <c r="BI10" s="196"/>
      <c r="BJ10" s="194"/>
    </row>
    <row r="11" spans="1:62" x14ac:dyDescent="0.35">
      <c r="A11" s="43"/>
      <c r="B11" s="44"/>
      <c r="C11" s="45" t="s">
        <v>47</v>
      </c>
      <c r="D11" s="13" t="s">
        <v>114</v>
      </c>
      <c r="E11" s="13" t="s">
        <v>115</v>
      </c>
      <c r="F11" s="13"/>
      <c r="G11" s="13"/>
      <c r="H11" s="45"/>
      <c r="I11" s="45"/>
      <c r="J11" s="45"/>
      <c r="K11" s="13"/>
      <c r="L11" s="13"/>
      <c r="M11" s="13"/>
      <c r="N11" s="13"/>
      <c r="O11" s="13"/>
      <c r="P11" s="45"/>
      <c r="Q11" s="45"/>
      <c r="R11" s="45"/>
      <c r="S11" s="13"/>
      <c r="T11" s="13"/>
      <c r="U11" s="13"/>
      <c r="V11" s="13"/>
      <c r="W11" s="13"/>
      <c r="X11" s="13"/>
      <c r="Y11" s="13"/>
      <c r="Z11" s="13"/>
      <c r="AA11" s="13"/>
      <c r="AB11" s="13"/>
      <c r="AC11" s="13"/>
      <c r="AD11" s="13"/>
      <c r="AE11" s="13"/>
      <c r="AF11" s="13"/>
      <c r="AG11" s="13"/>
      <c r="AH11" s="13" t="s">
        <v>48</v>
      </c>
      <c r="AI11" s="13" t="s">
        <v>48</v>
      </c>
      <c r="AJ11" s="13"/>
      <c r="AK11" s="46"/>
      <c r="AL11" s="46"/>
      <c r="AM11" s="46"/>
      <c r="AN11" s="47" t="s">
        <v>48</v>
      </c>
      <c r="AO11" s="46"/>
      <c r="AP11" s="46"/>
      <c r="AU11" s="46"/>
      <c r="AV11" s="46"/>
      <c r="BA11" s="61"/>
      <c r="BC11" s="224" t="s">
        <v>117</v>
      </c>
      <c r="BD11" s="177"/>
      <c r="BE11" s="223"/>
      <c r="BF11" s="223"/>
      <c r="BG11" s="223"/>
      <c r="BH11" s="196">
        <v>3</v>
      </c>
      <c r="BI11" s="196" t="s">
        <v>999</v>
      </c>
      <c r="BJ11" s="194">
        <v>3</v>
      </c>
    </row>
    <row r="12" spans="1:62" x14ac:dyDescent="0.35">
      <c r="A12" s="43"/>
      <c r="B12" s="44"/>
      <c r="C12" s="45" t="s">
        <v>47</v>
      </c>
      <c r="D12" s="13">
        <v>2</v>
      </c>
      <c r="E12" s="13" t="s">
        <v>116</v>
      </c>
      <c r="F12" s="13"/>
      <c r="G12" s="13"/>
      <c r="H12" s="45"/>
      <c r="I12" s="45"/>
      <c r="J12" s="45"/>
      <c r="K12" s="13"/>
      <c r="L12" s="13" t="s">
        <v>48</v>
      </c>
      <c r="M12" s="13" t="s">
        <v>48</v>
      </c>
      <c r="N12" s="13" t="s">
        <v>48</v>
      </c>
      <c r="O12" s="13" t="s">
        <v>48</v>
      </c>
      <c r="P12" s="13" t="s">
        <v>48</v>
      </c>
      <c r="Q12" s="13" t="s">
        <v>48</v>
      </c>
      <c r="R12" s="13" t="s">
        <v>48</v>
      </c>
      <c r="S12" s="13" t="s">
        <v>48</v>
      </c>
      <c r="T12" s="13" t="s">
        <v>48</v>
      </c>
      <c r="U12" s="13" t="s">
        <v>48</v>
      </c>
      <c r="V12" s="13" t="s">
        <v>48</v>
      </c>
      <c r="W12" s="13" t="s">
        <v>48</v>
      </c>
      <c r="X12" s="13" t="s">
        <v>48</v>
      </c>
      <c r="Y12" s="13" t="s">
        <v>48</v>
      </c>
      <c r="Z12" s="13" t="s">
        <v>48</v>
      </c>
      <c r="AA12" s="13" t="s">
        <v>48</v>
      </c>
      <c r="AB12" s="13" t="s">
        <v>48</v>
      </c>
      <c r="AC12" s="13" t="s">
        <v>48</v>
      </c>
      <c r="AD12" s="13" t="s">
        <v>48</v>
      </c>
      <c r="AE12" s="13" t="s">
        <v>48</v>
      </c>
      <c r="AF12" s="13" t="s">
        <v>48</v>
      </c>
      <c r="AG12" s="13" t="s">
        <v>48</v>
      </c>
      <c r="AH12" s="13" t="s">
        <v>48</v>
      </c>
      <c r="AI12" s="13" t="s">
        <v>48</v>
      </c>
      <c r="AJ12" s="13"/>
      <c r="AK12" s="46"/>
      <c r="AL12" s="46"/>
      <c r="AM12" s="46"/>
      <c r="AN12" s="47" t="s">
        <v>48</v>
      </c>
      <c r="AO12" s="46"/>
      <c r="AP12" s="46"/>
      <c r="AU12" s="46"/>
      <c r="AV12" s="46"/>
      <c r="BA12" s="61"/>
      <c r="BC12" s="222" t="s">
        <v>118</v>
      </c>
      <c r="BD12" s="3"/>
      <c r="BH12" s="196"/>
      <c r="BI12" s="196"/>
      <c r="BJ12" s="194"/>
    </row>
    <row r="13" spans="1:62" x14ac:dyDescent="0.35">
      <c r="A13" s="43"/>
      <c r="B13" s="44"/>
      <c r="C13" s="45" t="s">
        <v>47</v>
      </c>
      <c r="D13" s="13">
        <v>3</v>
      </c>
      <c r="E13" s="13" t="s">
        <v>117</v>
      </c>
      <c r="F13" s="13"/>
      <c r="G13" s="13"/>
      <c r="H13" s="45"/>
      <c r="I13" s="45"/>
      <c r="J13" s="45"/>
      <c r="K13" s="13"/>
      <c r="L13" s="13"/>
      <c r="M13" s="13"/>
      <c r="N13" s="13"/>
      <c r="O13" s="13"/>
      <c r="P13" s="13"/>
      <c r="Q13" s="13"/>
      <c r="R13" s="13" t="s">
        <v>48</v>
      </c>
      <c r="S13" s="13" t="s">
        <v>48</v>
      </c>
      <c r="T13" s="13" t="s">
        <v>48</v>
      </c>
      <c r="U13" s="13" t="s">
        <v>48</v>
      </c>
      <c r="V13" s="13" t="s">
        <v>48</v>
      </c>
      <c r="W13" s="13" t="s">
        <v>48</v>
      </c>
      <c r="X13" s="13" t="s">
        <v>48</v>
      </c>
      <c r="Y13" s="13" t="s">
        <v>48</v>
      </c>
      <c r="Z13" s="13" t="s">
        <v>48</v>
      </c>
      <c r="AA13" s="13" t="s">
        <v>48</v>
      </c>
      <c r="AB13" s="13" t="s">
        <v>48</v>
      </c>
      <c r="AC13" s="13" t="s">
        <v>48</v>
      </c>
      <c r="AD13" s="13" t="s">
        <v>48</v>
      </c>
      <c r="AE13" s="13" t="s">
        <v>48</v>
      </c>
      <c r="AF13" s="13" t="s">
        <v>48</v>
      </c>
      <c r="AG13" s="13" t="s">
        <v>48</v>
      </c>
      <c r="AH13" s="13" t="s">
        <v>48</v>
      </c>
      <c r="AI13" s="13" t="s">
        <v>48</v>
      </c>
      <c r="AJ13" s="13"/>
      <c r="AK13" s="46"/>
      <c r="AL13" s="46"/>
      <c r="AM13" s="98">
        <v>3</v>
      </c>
      <c r="AN13" s="97" t="s">
        <v>48</v>
      </c>
      <c r="AO13" s="98">
        <v>0</v>
      </c>
      <c r="AP13" s="98">
        <v>0</v>
      </c>
      <c r="AU13" s="46" t="s">
        <v>92</v>
      </c>
      <c r="AV13" s="46" t="s">
        <v>93</v>
      </c>
      <c r="BA13" s="61"/>
      <c r="BC13" s="224" t="s">
        <v>120</v>
      </c>
      <c r="BD13" s="177"/>
      <c r="BE13" s="223"/>
      <c r="BF13" s="223"/>
      <c r="BG13" s="223"/>
      <c r="BH13" s="196">
        <v>6</v>
      </c>
      <c r="BI13" s="196" t="s">
        <v>999</v>
      </c>
      <c r="BJ13" s="194">
        <v>6</v>
      </c>
    </row>
    <row r="14" spans="1:62" x14ac:dyDescent="0.35">
      <c r="A14" s="43"/>
      <c r="B14" s="44"/>
      <c r="C14" s="45" t="s">
        <v>47</v>
      </c>
      <c r="D14" s="13">
        <v>4</v>
      </c>
      <c r="E14" s="13" t="s">
        <v>118</v>
      </c>
      <c r="F14" s="13"/>
      <c r="G14" s="13"/>
      <c r="H14" s="45"/>
      <c r="I14" s="45"/>
      <c r="J14" s="45"/>
      <c r="K14" s="13"/>
      <c r="L14" s="13"/>
      <c r="M14" s="13"/>
      <c r="N14" s="13"/>
      <c r="O14" s="13"/>
      <c r="P14" s="13"/>
      <c r="Q14" s="13" t="s">
        <v>48</v>
      </c>
      <c r="R14" s="13" t="s">
        <v>48</v>
      </c>
      <c r="S14" s="13" t="s">
        <v>48</v>
      </c>
      <c r="T14" s="13" t="s">
        <v>48</v>
      </c>
      <c r="U14" s="13" t="s">
        <v>48</v>
      </c>
      <c r="V14" s="13" t="s">
        <v>48</v>
      </c>
      <c r="W14" s="13" t="s">
        <v>48</v>
      </c>
      <c r="X14" s="13" t="s">
        <v>48</v>
      </c>
      <c r="Y14" s="13" t="s">
        <v>48</v>
      </c>
      <c r="Z14" s="13" t="s">
        <v>48</v>
      </c>
      <c r="AA14" s="13" t="s">
        <v>48</v>
      </c>
      <c r="AB14" s="13" t="s">
        <v>48</v>
      </c>
      <c r="AC14" s="13" t="s">
        <v>48</v>
      </c>
      <c r="AD14" s="13" t="s">
        <v>48</v>
      </c>
      <c r="AE14" s="13" t="s">
        <v>48</v>
      </c>
      <c r="AF14" s="13" t="s">
        <v>48</v>
      </c>
      <c r="AG14" s="13" t="s">
        <v>48</v>
      </c>
      <c r="AH14" s="13" t="s">
        <v>48</v>
      </c>
      <c r="AI14" s="13" t="s">
        <v>48</v>
      </c>
      <c r="AJ14" s="13"/>
      <c r="AK14" s="46"/>
      <c r="AL14" s="46"/>
      <c r="AM14" s="46"/>
      <c r="AN14" s="47" t="s">
        <v>48</v>
      </c>
      <c r="AO14" s="46"/>
      <c r="AP14" s="46"/>
      <c r="AU14" s="46"/>
      <c r="AV14" s="46"/>
      <c r="BA14" s="61"/>
      <c r="BC14" s="222" t="s">
        <v>122</v>
      </c>
      <c r="BD14" s="3"/>
      <c r="BH14" s="196"/>
      <c r="BI14" s="196"/>
      <c r="BJ14" s="194"/>
    </row>
    <row r="15" spans="1:62" x14ac:dyDescent="0.35">
      <c r="A15" s="43"/>
      <c r="B15" s="44"/>
      <c r="C15" s="45" t="s">
        <v>47</v>
      </c>
      <c r="D15" s="13" t="s">
        <v>119</v>
      </c>
      <c r="E15" s="13" t="s">
        <v>120</v>
      </c>
      <c r="F15" s="13"/>
      <c r="G15" s="13"/>
      <c r="H15" s="45"/>
      <c r="I15" s="45"/>
      <c r="J15" s="45"/>
      <c r="K15" s="13"/>
      <c r="L15" s="13"/>
      <c r="M15" s="13"/>
      <c r="N15" s="13"/>
      <c r="O15" s="13"/>
      <c r="P15" s="45"/>
      <c r="Q15" s="45"/>
      <c r="R15" s="45"/>
      <c r="S15" s="13"/>
      <c r="T15" s="13"/>
      <c r="U15" s="13"/>
      <c r="V15" s="13"/>
      <c r="W15" s="13"/>
      <c r="X15" s="13"/>
      <c r="Y15" s="13"/>
      <c r="Z15" s="13"/>
      <c r="AA15" s="13"/>
      <c r="AB15" s="13"/>
      <c r="AC15" s="13"/>
      <c r="AD15" s="13"/>
      <c r="AE15" s="13"/>
      <c r="AF15" s="13"/>
      <c r="AG15" s="13"/>
      <c r="AH15" s="13" t="s">
        <v>48</v>
      </c>
      <c r="AI15" s="13" t="s">
        <v>48</v>
      </c>
      <c r="AJ15" s="13"/>
      <c r="AK15" s="46"/>
      <c r="AL15" s="46"/>
      <c r="AM15" s="98">
        <v>6</v>
      </c>
      <c r="AN15" s="97" t="s">
        <v>48</v>
      </c>
      <c r="AO15" s="98">
        <v>0</v>
      </c>
      <c r="AP15" s="98">
        <v>0</v>
      </c>
      <c r="AU15" s="46" t="s">
        <v>92</v>
      </c>
      <c r="AV15" s="46" t="s">
        <v>93</v>
      </c>
      <c r="BA15" s="61"/>
      <c r="BC15" s="224" t="s">
        <v>123</v>
      </c>
      <c r="BD15" s="177"/>
      <c r="BE15" s="223"/>
      <c r="BF15" s="223"/>
      <c r="BG15" s="223"/>
      <c r="BH15" s="196"/>
      <c r="BI15" s="196"/>
      <c r="BJ15" s="194"/>
    </row>
    <row r="16" spans="1:62" x14ac:dyDescent="0.35">
      <c r="A16" s="43"/>
      <c r="B16" s="44"/>
      <c r="C16" s="45" t="s">
        <v>47</v>
      </c>
      <c r="D16" s="13" t="s">
        <v>121</v>
      </c>
      <c r="E16" s="13" t="s">
        <v>122</v>
      </c>
      <c r="F16" s="13"/>
      <c r="G16" s="13"/>
      <c r="H16" s="45"/>
      <c r="I16" s="45"/>
      <c r="J16" s="45"/>
      <c r="K16" s="13"/>
      <c r="L16" s="13"/>
      <c r="M16" s="13"/>
      <c r="N16" s="13"/>
      <c r="O16" s="13"/>
      <c r="P16" s="45"/>
      <c r="Q16" s="45"/>
      <c r="R16" s="45"/>
      <c r="S16" s="13"/>
      <c r="T16" s="13"/>
      <c r="U16" s="13"/>
      <c r="V16" s="13"/>
      <c r="W16" s="13"/>
      <c r="X16" s="13"/>
      <c r="Y16" s="13"/>
      <c r="Z16" s="13"/>
      <c r="AA16" s="13"/>
      <c r="AB16" s="13"/>
      <c r="AC16" s="13"/>
      <c r="AD16" s="13"/>
      <c r="AE16" s="13"/>
      <c r="AF16" s="13"/>
      <c r="AG16" s="13"/>
      <c r="AH16" s="13" t="s">
        <v>48</v>
      </c>
      <c r="AI16" s="13" t="s">
        <v>48</v>
      </c>
      <c r="AJ16" s="13"/>
      <c r="AK16" s="46"/>
      <c r="AL16" s="46"/>
      <c r="AM16" s="46"/>
      <c r="AN16" s="47" t="s">
        <v>48</v>
      </c>
      <c r="AO16" s="46"/>
      <c r="AP16" s="46"/>
      <c r="AU16" s="46"/>
      <c r="AV16" s="46"/>
      <c r="BA16" s="61"/>
      <c r="BC16" s="224" t="s">
        <v>129</v>
      </c>
      <c r="BD16" s="177"/>
      <c r="BE16" s="223"/>
      <c r="BF16" s="223"/>
      <c r="BG16" s="357"/>
      <c r="BH16" s="196">
        <v>1</v>
      </c>
      <c r="BI16" s="196" t="s">
        <v>999</v>
      </c>
      <c r="BJ16" s="194">
        <v>1</v>
      </c>
    </row>
    <row r="17" spans="1:110" x14ac:dyDescent="0.35">
      <c r="A17" s="43"/>
      <c r="B17" s="44"/>
      <c r="C17" s="45" t="s">
        <v>47</v>
      </c>
      <c r="D17" s="13">
        <v>6</v>
      </c>
      <c r="E17" s="13" t="s">
        <v>123</v>
      </c>
      <c r="F17" s="13"/>
      <c r="G17" s="13"/>
      <c r="H17" s="45"/>
      <c r="I17" s="45"/>
      <c r="J17" s="45"/>
      <c r="K17" s="13"/>
      <c r="L17" s="13"/>
      <c r="M17" s="13"/>
      <c r="N17" s="13"/>
      <c r="O17" s="13"/>
      <c r="P17" s="45"/>
      <c r="Q17" s="45"/>
      <c r="R17" s="13" t="s">
        <v>48</v>
      </c>
      <c r="S17" s="13" t="s">
        <v>48</v>
      </c>
      <c r="T17" s="13" t="s">
        <v>48</v>
      </c>
      <c r="U17" s="13" t="s">
        <v>48</v>
      </c>
      <c r="V17" s="13" t="s">
        <v>48</v>
      </c>
      <c r="W17" s="13" t="s">
        <v>48</v>
      </c>
      <c r="X17" s="13" t="s">
        <v>48</v>
      </c>
      <c r="Y17" s="13" t="s">
        <v>48</v>
      </c>
      <c r="Z17" s="13" t="s">
        <v>48</v>
      </c>
      <c r="AA17" s="13" t="s">
        <v>48</v>
      </c>
      <c r="AB17" s="13" t="s">
        <v>48</v>
      </c>
      <c r="AC17" s="13" t="s">
        <v>48</v>
      </c>
      <c r="AD17" s="13" t="s">
        <v>48</v>
      </c>
      <c r="AE17" s="13" t="s">
        <v>48</v>
      </c>
      <c r="AF17" s="13" t="s">
        <v>48</v>
      </c>
      <c r="AG17" s="13" t="s">
        <v>48</v>
      </c>
      <c r="AH17" s="13" t="s">
        <v>48</v>
      </c>
      <c r="AI17" s="13" t="s">
        <v>48</v>
      </c>
      <c r="AJ17" s="13"/>
      <c r="AK17" s="46"/>
      <c r="AL17" s="46"/>
      <c r="AM17" s="46"/>
      <c r="AN17" s="47" t="s">
        <v>48</v>
      </c>
      <c r="AO17" s="46"/>
      <c r="AP17" s="46"/>
      <c r="AU17" s="46"/>
      <c r="AV17" s="46"/>
      <c r="BA17" s="61"/>
      <c r="BC17" s="224" t="s">
        <v>130</v>
      </c>
      <c r="BD17" s="223"/>
      <c r="BE17" s="223"/>
      <c r="BF17" s="223"/>
      <c r="BG17" s="357"/>
      <c r="BH17" s="36"/>
      <c r="BI17" s="36"/>
      <c r="BJ17" s="482"/>
    </row>
    <row r="18" spans="1:110" x14ac:dyDescent="0.35">
      <c r="A18" s="43"/>
      <c r="B18" s="44"/>
      <c r="C18" s="45"/>
      <c r="D18" s="13"/>
      <c r="E18" s="13"/>
      <c r="F18" s="13"/>
      <c r="G18" s="13"/>
      <c r="H18" s="45"/>
      <c r="I18" s="45"/>
      <c r="J18" s="45"/>
      <c r="K18" s="13"/>
      <c r="L18" s="13"/>
      <c r="M18" s="13"/>
      <c r="N18" s="13"/>
      <c r="O18" s="13"/>
      <c r="P18" s="45"/>
      <c r="Q18" s="45"/>
      <c r="R18" s="45"/>
      <c r="S18" s="13"/>
      <c r="T18" s="13"/>
      <c r="U18" s="13"/>
      <c r="V18" s="13"/>
      <c r="W18" s="13"/>
      <c r="X18" s="13"/>
      <c r="Y18" s="13"/>
      <c r="Z18" s="13"/>
      <c r="AA18" s="13"/>
      <c r="AB18" s="13"/>
      <c r="AC18" s="13"/>
      <c r="AD18" s="13"/>
      <c r="AE18" s="7"/>
      <c r="AF18" s="13"/>
      <c r="AG18" s="13"/>
      <c r="AH18" s="13"/>
      <c r="AI18" s="11" t="s">
        <v>126</v>
      </c>
      <c r="AJ18" s="13"/>
      <c r="AK18" s="46"/>
      <c r="AL18" s="46"/>
      <c r="AM18" s="46">
        <v>9</v>
      </c>
      <c r="AN18" s="47" t="s">
        <v>48</v>
      </c>
      <c r="AO18" s="46">
        <v>0</v>
      </c>
      <c r="AP18" s="46">
        <v>0</v>
      </c>
      <c r="AU18" s="46" t="s">
        <v>92</v>
      </c>
      <c r="AV18" s="46" t="s">
        <v>93</v>
      </c>
      <c r="BA18" s="61"/>
      <c r="BC18" s="224" t="s">
        <v>124</v>
      </c>
      <c r="BD18" s="223"/>
      <c r="BE18" s="223"/>
      <c r="BF18" s="223"/>
      <c r="BG18" s="357"/>
      <c r="BH18" s="36"/>
      <c r="BI18" s="36"/>
      <c r="BJ18" s="482"/>
    </row>
    <row r="19" spans="1:110" x14ac:dyDescent="0.35">
      <c r="BA19" s="61"/>
      <c r="BC19" s="224" t="s">
        <v>125</v>
      </c>
      <c r="BD19" s="223"/>
      <c r="BE19" s="223"/>
      <c r="BF19" s="223"/>
      <c r="BG19" s="357"/>
      <c r="BH19" s="196">
        <v>1</v>
      </c>
      <c r="BI19" s="196" t="s">
        <v>999</v>
      </c>
      <c r="BJ19" s="194">
        <v>1</v>
      </c>
    </row>
    <row r="20" spans="1:110" ht="16" thickBot="1" x14ac:dyDescent="0.4">
      <c r="C20" s="45" t="s">
        <v>47</v>
      </c>
      <c r="D20" s="45">
        <v>7</v>
      </c>
      <c r="E20" s="13" t="s">
        <v>129</v>
      </c>
      <c r="G20" s="13"/>
      <c r="AA20" s="32"/>
      <c r="AJ20" s="77"/>
      <c r="AK20" s="46"/>
      <c r="AL20" s="46"/>
      <c r="AM20" s="98">
        <v>1</v>
      </c>
      <c r="AN20" s="98" t="s">
        <v>48</v>
      </c>
      <c r="AO20" s="98">
        <v>0</v>
      </c>
      <c r="AP20" s="98">
        <v>0</v>
      </c>
      <c r="AU20" s="46" t="s">
        <v>92</v>
      </c>
      <c r="AV20" s="46" t="s">
        <v>93</v>
      </c>
      <c r="BA20" s="61"/>
      <c r="BC20" s="483"/>
      <c r="BD20" s="234"/>
      <c r="BE20" s="234"/>
      <c r="BF20" s="234"/>
      <c r="BG20" s="553" t="s">
        <v>1064</v>
      </c>
      <c r="BH20" s="484"/>
      <c r="BI20" s="192" t="s">
        <v>378</v>
      </c>
      <c r="BJ20" s="368">
        <v>11</v>
      </c>
    </row>
    <row r="21" spans="1:110" x14ac:dyDescent="0.35">
      <c r="C21" s="45" t="s">
        <v>47</v>
      </c>
      <c r="D21" s="45">
        <v>8</v>
      </c>
      <c r="E21" s="13" t="s">
        <v>130</v>
      </c>
      <c r="G21" s="13"/>
      <c r="AA21" s="32"/>
      <c r="AJ21" s="77"/>
      <c r="AK21" s="46"/>
      <c r="AL21" s="46"/>
      <c r="AM21" s="46"/>
      <c r="AN21" s="47" t="s">
        <v>48</v>
      </c>
      <c r="AO21" s="46"/>
      <c r="AP21" s="46"/>
      <c r="AT21" s="134"/>
      <c r="AU21" s="46"/>
      <c r="AV21" s="46"/>
      <c r="BA21" s="61"/>
    </row>
    <row r="22" spans="1:110" ht="15.75" customHeight="1" x14ac:dyDescent="0.35">
      <c r="C22" s="45" t="s">
        <v>47</v>
      </c>
      <c r="D22" s="45">
        <v>9</v>
      </c>
      <c r="E22" s="13" t="s">
        <v>124</v>
      </c>
      <c r="G22" s="13"/>
      <c r="AA22" s="32"/>
      <c r="AJ22" s="77"/>
      <c r="AK22" s="46"/>
      <c r="AL22" s="46"/>
      <c r="AM22" s="46"/>
      <c r="AN22" s="47" t="s">
        <v>48</v>
      </c>
      <c r="AO22" s="46"/>
      <c r="AP22" s="46"/>
      <c r="AT22" s="134"/>
      <c r="AU22" s="46"/>
      <c r="AV22" s="46"/>
      <c r="BA22" s="61"/>
      <c r="BC22" s="528" t="s">
        <v>482</v>
      </c>
      <c r="BD22" s="528"/>
      <c r="BE22" s="528"/>
      <c r="BF22" s="528"/>
      <c r="BG22" s="528"/>
      <c r="BH22" s="543"/>
    </row>
    <row r="23" spans="1:110" ht="16" thickBot="1" x14ac:dyDescent="0.4">
      <c r="C23" s="45" t="s">
        <v>47</v>
      </c>
      <c r="D23" s="45">
        <v>10</v>
      </c>
      <c r="E23" s="13" t="s">
        <v>125</v>
      </c>
      <c r="G23" s="13"/>
      <c r="AA23" s="32"/>
      <c r="AJ23" s="77"/>
      <c r="AK23" s="46"/>
      <c r="AL23" s="46"/>
      <c r="AM23" s="98">
        <v>1</v>
      </c>
      <c r="AN23" s="98" t="s">
        <v>48</v>
      </c>
      <c r="AO23" s="98">
        <v>0</v>
      </c>
      <c r="AP23" s="98">
        <v>0</v>
      </c>
      <c r="AT23" s="134"/>
      <c r="AU23" s="46" t="s">
        <v>92</v>
      </c>
      <c r="AV23" s="46" t="s">
        <v>93</v>
      </c>
      <c r="BA23" s="61"/>
      <c r="BC23" t="s">
        <v>483</v>
      </c>
    </row>
    <row r="24" spans="1:110" ht="26.25" customHeight="1" x14ac:dyDescent="0.35">
      <c r="C24" s="43"/>
      <c r="D24" s="51"/>
      <c r="E24" s="13"/>
      <c r="F24" s="13"/>
      <c r="AA24" s="32"/>
      <c r="AI24" s="11" t="s">
        <v>108</v>
      </c>
      <c r="AJ24" s="77"/>
      <c r="AK24" s="18"/>
      <c r="AL24" s="18">
        <v>1</v>
      </c>
      <c r="AM24" s="18">
        <v>1</v>
      </c>
      <c r="AN24" s="47" t="s">
        <v>48</v>
      </c>
      <c r="AO24" s="46">
        <v>0</v>
      </c>
      <c r="AP24" s="46">
        <v>0</v>
      </c>
      <c r="AT24" s="134"/>
      <c r="AU24" s="46" t="s">
        <v>92</v>
      </c>
      <c r="AV24" s="46" t="s">
        <v>93</v>
      </c>
      <c r="BA24" s="61"/>
      <c r="BC24" s="437" t="s">
        <v>308</v>
      </c>
      <c r="BD24" s="561" t="s">
        <v>484</v>
      </c>
      <c r="BE24" s="564"/>
      <c r="BF24" s="485" t="s">
        <v>376</v>
      </c>
    </row>
    <row r="25" spans="1:110" ht="16" thickBot="1" x14ac:dyDescent="0.4">
      <c r="Z25" s="134"/>
      <c r="AA25" s="134"/>
      <c r="AB25" s="134"/>
      <c r="AC25" s="134"/>
      <c r="AD25" s="134"/>
      <c r="AE25" s="134"/>
      <c r="AF25" s="134"/>
      <c r="AG25" s="134"/>
      <c r="BA25" s="61"/>
      <c r="BC25" s="438"/>
      <c r="BD25" s="280">
        <v>1</v>
      </c>
      <c r="BE25" s="197" t="s">
        <v>378</v>
      </c>
      <c r="BF25" s="156">
        <v>1</v>
      </c>
    </row>
    <row r="26" spans="1:110" x14ac:dyDescent="0.35">
      <c r="BA26" s="61"/>
    </row>
    <row r="27" spans="1:110" x14ac:dyDescent="0.35">
      <c r="A27" s="10" t="s">
        <v>454</v>
      </c>
      <c r="B27" s="7" t="s">
        <v>455</v>
      </c>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BA27" s="61"/>
      <c r="BC27" s="528" t="s">
        <v>487</v>
      </c>
      <c r="BD27" s="528"/>
      <c r="BE27" s="528"/>
      <c r="BF27" s="528"/>
      <c r="BG27" s="528"/>
      <c r="BH27" s="528"/>
      <c r="BI27" s="528"/>
      <c r="BJ27" s="543"/>
    </row>
    <row r="28" spans="1:110" x14ac:dyDescent="0.35">
      <c r="A28" s="7"/>
      <c r="B28" s="7" t="s">
        <v>31</v>
      </c>
      <c r="C28" s="13"/>
      <c r="D28" s="13"/>
      <c r="E28" s="13"/>
      <c r="F28" s="13" t="s">
        <v>32</v>
      </c>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BA28" s="61"/>
      <c r="BC28" t="s">
        <v>486</v>
      </c>
    </row>
    <row r="29" spans="1:110" ht="16" thickBot="1" x14ac:dyDescent="0.4">
      <c r="A29" s="7"/>
      <c r="B29" s="43"/>
      <c r="C29" s="4" t="s">
        <v>74</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BA29" s="61"/>
      <c r="BC29" t="s">
        <v>485</v>
      </c>
    </row>
    <row r="30" spans="1:110" ht="30" customHeight="1" x14ac:dyDescent="0.35">
      <c r="A30" s="7"/>
      <c r="B30" s="43"/>
      <c r="C30" s="45" t="s">
        <v>47</v>
      </c>
      <c r="D30" s="13">
        <v>1</v>
      </c>
      <c r="E30" s="7" t="s">
        <v>456</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BA30" s="61"/>
      <c r="BC30" s="557" t="s">
        <v>308</v>
      </c>
      <c r="BD30" s="216" t="s">
        <v>980</v>
      </c>
      <c r="BE30" s="216" t="s">
        <v>984</v>
      </c>
      <c r="BF30" s="83" t="s">
        <v>990</v>
      </c>
      <c r="DF30" s="3"/>
    </row>
    <row r="31" spans="1:110" ht="16" thickBot="1" x14ac:dyDescent="0.4">
      <c r="A31" s="3"/>
      <c r="B31" s="6"/>
      <c r="C31" s="5" t="s">
        <v>47</v>
      </c>
      <c r="D31" s="4">
        <v>2</v>
      </c>
      <c r="E31" s="3" t="s">
        <v>457</v>
      </c>
      <c r="F31" s="3"/>
      <c r="G31" s="3"/>
      <c r="H31" s="3"/>
      <c r="I31" s="3"/>
      <c r="J31" s="3" t="s">
        <v>227</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BA31" s="61"/>
      <c r="BC31" s="558"/>
      <c r="BD31" s="354">
        <v>11</v>
      </c>
      <c r="BE31" s="197">
        <v>1</v>
      </c>
      <c r="BF31" s="346">
        <f>BE31/BD31</f>
        <v>9.0909090909090912E-2</v>
      </c>
      <c r="DF31" s="3"/>
    </row>
    <row r="32" spans="1:110" x14ac:dyDescent="0.35">
      <c r="A32" s="3"/>
      <c r="B32" s="6"/>
      <c r="C32" s="5" t="s">
        <v>47</v>
      </c>
      <c r="D32" s="4">
        <v>3</v>
      </c>
      <c r="E32" s="3" t="s">
        <v>458</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BA32" s="61"/>
      <c r="DF32" s="3"/>
    </row>
    <row r="33" spans="1:110" x14ac:dyDescent="0.35">
      <c r="A33" s="3"/>
      <c r="B33" s="6"/>
      <c r="C33" s="5" t="s">
        <v>47</v>
      </c>
      <c r="D33" s="4">
        <v>4</v>
      </c>
      <c r="E33" s="3" t="s">
        <v>459</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4"/>
      <c r="AL33" s="4"/>
      <c r="AM33" s="4"/>
      <c r="AN33" s="4"/>
      <c r="AO33" s="4"/>
      <c r="AP33" s="4"/>
      <c r="AQ33" s="4"/>
      <c r="BA33" s="61"/>
      <c r="DF33" s="4"/>
    </row>
    <row r="34" spans="1:110" x14ac:dyDescent="0.35">
      <c r="A34" s="3"/>
      <c r="B34" s="6"/>
      <c r="C34" s="5" t="s">
        <v>47</v>
      </c>
      <c r="D34" s="4">
        <v>5</v>
      </c>
      <c r="E34" s="3" t="s">
        <v>460</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4"/>
      <c r="AP34" s="4"/>
      <c r="AQ34" s="4"/>
      <c r="BA34" s="61"/>
    </row>
    <row r="35" spans="1:110" x14ac:dyDescent="0.35">
      <c r="A35" s="3"/>
      <c r="B35" s="6"/>
      <c r="C35" s="5" t="s">
        <v>47</v>
      </c>
      <c r="D35" s="4">
        <v>6</v>
      </c>
      <c r="E35" s="3" t="s">
        <v>299</v>
      </c>
      <c r="F35" s="3"/>
      <c r="G35" s="3"/>
      <c r="H35" s="3"/>
      <c r="I35" s="3"/>
      <c r="J35" s="3"/>
      <c r="K35" s="3"/>
      <c r="L35" s="3"/>
      <c r="M35" s="3"/>
      <c r="N35" s="3"/>
      <c r="O35" s="3"/>
      <c r="P35" s="3"/>
      <c r="Q35" s="3"/>
      <c r="R35" s="3"/>
      <c r="S35" s="3"/>
      <c r="T35" s="3"/>
      <c r="U35" s="3"/>
      <c r="V35" s="3"/>
      <c r="W35" s="3"/>
      <c r="X35" s="3"/>
      <c r="Y35" s="3"/>
      <c r="Z35" s="3"/>
      <c r="AA35" s="3"/>
      <c r="AB35" s="3"/>
      <c r="AC35" s="100" t="s">
        <v>151</v>
      </c>
      <c r="AD35" s="100" t="s">
        <v>461</v>
      </c>
      <c r="AE35" s="3"/>
      <c r="AF35" s="3"/>
      <c r="AG35" s="3"/>
      <c r="AH35" s="3"/>
      <c r="AI35" s="3"/>
      <c r="AJ35" s="3"/>
      <c r="AK35" s="3"/>
      <c r="AL35" s="3"/>
      <c r="AM35" s="3"/>
      <c r="AN35" s="3"/>
      <c r="AO35" s="3"/>
      <c r="AP35" s="3"/>
      <c r="AQ35" s="3"/>
      <c r="BA35" s="61"/>
      <c r="BC35" s="528" t="s">
        <v>491</v>
      </c>
      <c r="BD35" s="528"/>
      <c r="BE35" s="528"/>
      <c r="BF35" s="528"/>
      <c r="BG35" s="528"/>
      <c r="BH35" s="528"/>
    </row>
    <row r="36" spans="1:110" ht="16" thickBot="1" x14ac:dyDescent="0.4">
      <c r="A36" s="3"/>
      <c r="B36" s="6"/>
      <c r="C36" s="5"/>
      <c r="D36" s="4"/>
      <c r="E36" s="3"/>
      <c r="F36" s="3"/>
      <c r="G36" s="3"/>
      <c r="H36" s="3"/>
      <c r="I36" s="3"/>
      <c r="J36" s="3"/>
      <c r="K36" s="3"/>
      <c r="L36" s="3"/>
      <c r="M36" s="3"/>
      <c r="N36" s="3"/>
      <c r="O36" s="3"/>
      <c r="P36" s="3"/>
      <c r="Q36" s="3"/>
      <c r="R36" s="3"/>
      <c r="S36" s="3"/>
      <c r="T36" s="3"/>
      <c r="U36" s="3"/>
      <c r="V36" s="3"/>
      <c r="W36" s="3"/>
      <c r="X36" s="3"/>
      <c r="Y36" s="3"/>
      <c r="Z36" s="3"/>
      <c r="AA36" s="3"/>
      <c r="AB36" s="3"/>
      <c r="AC36" s="100"/>
      <c r="AD36" s="100"/>
      <c r="AE36" s="3"/>
      <c r="AF36" s="3"/>
      <c r="AG36" s="3"/>
      <c r="AH36" s="3"/>
      <c r="AI36" s="3"/>
      <c r="AJ36" s="3"/>
      <c r="AK36" s="3"/>
      <c r="AL36" s="3"/>
      <c r="AM36" s="3"/>
      <c r="AN36" s="3"/>
      <c r="AO36" s="3"/>
      <c r="AP36" s="3"/>
      <c r="AQ36" s="3"/>
      <c r="BA36" s="61"/>
      <c r="BC36" t="s">
        <v>490</v>
      </c>
    </row>
    <row r="37" spans="1:110" ht="56.15" customHeight="1" x14ac:dyDescent="0.35">
      <c r="A37" s="3"/>
      <c r="B37" s="6"/>
      <c r="C37" s="5"/>
      <c r="D37" s="4"/>
      <c r="E37" s="3"/>
      <c r="F37" s="3"/>
      <c r="G37" s="3"/>
      <c r="H37" s="3"/>
      <c r="I37" s="3"/>
      <c r="J37" s="3"/>
      <c r="K37" s="3"/>
      <c r="L37" s="3"/>
      <c r="M37" s="3"/>
      <c r="N37" s="3"/>
      <c r="O37" s="3"/>
      <c r="P37" s="3"/>
      <c r="Q37" s="3"/>
      <c r="R37" s="3"/>
      <c r="S37" s="3"/>
      <c r="T37" s="3"/>
      <c r="U37" s="3"/>
      <c r="V37" s="3"/>
      <c r="W37" s="3"/>
      <c r="X37" s="3"/>
      <c r="Y37" s="3"/>
      <c r="Z37" s="3"/>
      <c r="AA37" s="3"/>
      <c r="AB37" s="3"/>
      <c r="AC37" s="100"/>
      <c r="AD37" s="100"/>
      <c r="AE37" s="3"/>
      <c r="AF37" s="3"/>
      <c r="AG37" s="3"/>
      <c r="AH37" s="3"/>
      <c r="AI37" s="3"/>
      <c r="AJ37" s="3"/>
      <c r="AK37" s="3"/>
      <c r="AL37" s="3"/>
      <c r="AM37" s="3"/>
      <c r="AN37" s="3"/>
      <c r="AO37" s="3"/>
      <c r="AP37" s="3"/>
      <c r="AQ37" s="3"/>
      <c r="BA37" s="61"/>
      <c r="BC37" s="557" t="s">
        <v>308</v>
      </c>
      <c r="BD37" s="216" t="s">
        <v>980</v>
      </c>
      <c r="BE37" s="216" t="s">
        <v>488</v>
      </c>
      <c r="BF37" s="216" t="s">
        <v>489</v>
      </c>
      <c r="BG37" s="83" t="s">
        <v>477</v>
      </c>
    </row>
    <row r="38" spans="1:110" ht="16" thickBot="1" x14ac:dyDescent="0.4">
      <c r="A38" s="181" t="s">
        <v>479</v>
      </c>
      <c r="B38" s="8" t="s">
        <v>480</v>
      </c>
      <c r="C38" s="8"/>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4"/>
      <c r="AL38" s="4"/>
      <c r="AM38" s="4"/>
      <c r="AN38" s="31"/>
      <c r="AO38" s="31"/>
      <c r="AP38" s="31"/>
      <c r="AQ38" s="31"/>
      <c r="AR38" s="4"/>
      <c r="AS38" s="4"/>
      <c r="AT38" s="4"/>
      <c r="AU38" s="3"/>
      <c r="AV38" s="3"/>
      <c r="BA38" s="61"/>
      <c r="BC38" s="558"/>
      <c r="BD38" s="280">
        <v>11</v>
      </c>
      <c r="BE38" s="197">
        <v>1</v>
      </c>
      <c r="BF38" s="347">
        <f>BE38/BD38</f>
        <v>9.0909090909090912E-2</v>
      </c>
      <c r="BG38" s="156" t="s">
        <v>995</v>
      </c>
    </row>
    <row r="39" spans="1:110" x14ac:dyDescent="0.35">
      <c r="A39" s="3"/>
      <c r="B39" s="3" t="s">
        <v>31</v>
      </c>
      <c r="C39" s="4"/>
      <c r="D39" s="4"/>
      <c r="E39" s="4"/>
      <c r="F39" s="4" t="s">
        <v>32</v>
      </c>
      <c r="G39" s="3"/>
      <c r="H39" s="3"/>
      <c r="I39" s="3"/>
      <c r="J39" s="3"/>
      <c r="K39" s="3"/>
      <c r="L39" s="3"/>
      <c r="M39" s="3"/>
      <c r="N39" s="3"/>
      <c r="O39" s="13"/>
      <c r="P39" s="3"/>
      <c r="Q39" s="3"/>
      <c r="R39" s="3"/>
      <c r="S39" s="3"/>
      <c r="T39" s="3"/>
      <c r="U39" s="3"/>
      <c r="V39" s="3"/>
      <c r="W39" s="3"/>
      <c r="X39" s="3"/>
      <c r="Y39" s="3"/>
      <c r="Z39" s="3"/>
      <c r="AA39" s="3"/>
      <c r="AB39" s="3"/>
      <c r="AC39" s="3"/>
      <c r="AD39" s="3"/>
      <c r="AE39" s="3"/>
      <c r="AF39" s="3"/>
      <c r="AG39" s="3"/>
      <c r="AH39" s="3"/>
      <c r="AI39" s="3"/>
      <c r="AJ39" s="4"/>
      <c r="AK39" s="4"/>
      <c r="AL39" s="4"/>
      <c r="AM39" s="4"/>
      <c r="AN39" s="4"/>
      <c r="AO39" s="4"/>
      <c r="AP39" s="4"/>
      <c r="AQ39" s="31"/>
      <c r="AR39" s="31"/>
      <c r="AS39" s="31"/>
      <c r="AT39" s="41"/>
      <c r="AU39" s="3"/>
      <c r="AV39" s="3"/>
      <c r="BA39" s="61"/>
    </row>
    <row r="40" spans="1:110" x14ac:dyDescent="0.35">
      <c r="A40" s="3"/>
      <c r="B40" s="6"/>
      <c r="C40" s="4" t="s">
        <v>227</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c r="AK40" s="4"/>
      <c r="AL40" s="4"/>
      <c r="AM40" s="4"/>
      <c r="AN40" s="4"/>
      <c r="AO40" s="9" t="s">
        <v>41</v>
      </c>
      <c r="AP40" s="4"/>
      <c r="AQ40" s="31"/>
      <c r="AR40" s="31"/>
      <c r="AS40" s="31"/>
      <c r="AT40" s="3"/>
      <c r="AV40" s="9" t="s">
        <v>104</v>
      </c>
      <c r="BA40" s="61"/>
    </row>
    <row r="41" spans="1:110" x14ac:dyDescent="0.35">
      <c r="A41" s="3"/>
      <c r="B41" s="6"/>
      <c r="C41" s="5" t="s">
        <v>47</v>
      </c>
      <c r="D41" s="8" t="s">
        <v>481</v>
      </c>
      <c r="E41" s="3"/>
      <c r="F41" s="3"/>
      <c r="G41" s="3"/>
      <c r="H41" s="3"/>
      <c r="I41" s="3"/>
      <c r="J41" s="3"/>
      <c r="K41" s="4" t="s">
        <v>48</v>
      </c>
      <c r="L41" s="4" t="s">
        <v>48</v>
      </c>
      <c r="M41" s="4" t="s">
        <v>48</v>
      </c>
      <c r="N41" s="4" t="s">
        <v>48</v>
      </c>
      <c r="O41" s="4" t="s">
        <v>48</v>
      </c>
      <c r="P41" s="4" t="s">
        <v>48</v>
      </c>
      <c r="Q41" s="4" t="s">
        <v>48</v>
      </c>
      <c r="R41" s="4" t="s">
        <v>48</v>
      </c>
      <c r="S41" s="4" t="s">
        <v>48</v>
      </c>
      <c r="T41" s="4" t="s">
        <v>48</v>
      </c>
      <c r="U41" s="4" t="s">
        <v>48</v>
      </c>
      <c r="V41" s="4" t="s">
        <v>48</v>
      </c>
      <c r="W41" s="4" t="s">
        <v>48</v>
      </c>
      <c r="X41" s="4" t="s">
        <v>48</v>
      </c>
      <c r="Y41" s="4" t="s">
        <v>48</v>
      </c>
      <c r="Z41" s="4" t="s">
        <v>48</v>
      </c>
      <c r="AA41" s="4" t="s">
        <v>48</v>
      </c>
      <c r="AB41" s="4" t="s">
        <v>48</v>
      </c>
      <c r="AC41" s="4" t="s">
        <v>48</v>
      </c>
      <c r="AD41" s="4" t="s">
        <v>48</v>
      </c>
      <c r="AE41" s="4" t="s">
        <v>48</v>
      </c>
      <c r="AF41" s="4" t="s">
        <v>48</v>
      </c>
      <c r="AG41" s="4" t="s">
        <v>48</v>
      </c>
      <c r="AH41" s="4" t="s">
        <v>48</v>
      </c>
      <c r="AI41" s="18"/>
      <c r="AJ41" s="18"/>
      <c r="AK41" s="18"/>
      <c r="AL41" s="98">
        <v>1</v>
      </c>
      <c r="AM41" s="98" t="s">
        <v>48</v>
      </c>
      <c r="AN41" s="98">
        <v>0</v>
      </c>
      <c r="AO41" s="98">
        <v>0</v>
      </c>
      <c r="AS41" s="134"/>
      <c r="AU41" s="46" t="s">
        <v>92</v>
      </c>
      <c r="AV41" s="46" t="s">
        <v>93</v>
      </c>
      <c r="BA41" s="61"/>
    </row>
    <row r="42" spans="1:110" x14ac:dyDescent="0.35">
      <c r="BA42" s="61"/>
      <c r="BC42" s="481" t="s">
        <v>493</v>
      </c>
      <c r="BD42" s="481"/>
      <c r="BE42" s="481"/>
      <c r="BF42" s="481"/>
      <c r="BG42" s="481"/>
      <c r="BH42" s="481"/>
      <c r="BI42" s="481"/>
      <c r="BJ42" s="481"/>
    </row>
    <row r="43" spans="1:110" x14ac:dyDescent="0.35">
      <c r="BA43" s="61"/>
    </row>
    <row r="44" spans="1:110" x14ac:dyDescent="0.35">
      <c r="A44" s="1" t="s">
        <v>462</v>
      </c>
      <c r="B44" s="175" t="s">
        <v>463</v>
      </c>
      <c r="C44" s="3"/>
      <c r="D44" s="3"/>
      <c r="E44" s="3"/>
      <c r="F44" s="3"/>
      <c r="G44" s="3"/>
      <c r="H44" s="3"/>
      <c r="I44" s="3"/>
      <c r="J44" s="3"/>
      <c r="K44" s="3"/>
      <c r="L44" s="3"/>
      <c r="M44" s="3"/>
      <c r="N44" s="3"/>
      <c r="O44" s="3"/>
      <c r="P44" s="3"/>
      <c r="Q44" s="3"/>
      <c r="R44" s="3"/>
      <c r="S44" s="3"/>
      <c r="T44" s="3"/>
      <c r="U44" s="3"/>
      <c r="V44" s="3"/>
      <c r="W44" s="3"/>
      <c r="X44" s="3"/>
      <c r="Y44" s="3"/>
      <c r="Z44" s="3"/>
      <c r="AA44" s="3"/>
      <c r="AB44" s="1"/>
      <c r="AC44" s="3"/>
      <c r="AD44" s="3"/>
      <c r="AE44" s="3"/>
      <c r="AF44" s="3"/>
      <c r="AG44" s="3"/>
      <c r="AH44" s="3"/>
      <c r="BA44" s="61"/>
    </row>
    <row r="45" spans="1:110" x14ac:dyDescent="0.35">
      <c r="A45" s="3"/>
      <c r="B45" s="3" t="s">
        <v>31</v>
      </c>
      <c r="C45" s="4"/>
      <c r="D45" s="4"/>
      <c r="E45" s="4"/>
      <c r="F45" s="4" t="s">
        <v>32</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BA45" s="61"/>
      <c r="BC45" s="528" t="s">
        <v>494</v>
      </c>
      <c r="BD45" s="528"/>
      <c r="BE45" s="528"/>
      <c r="BF45" s="528"/>
      <c r="BG45" s="528"/>
      <c r="BH45" s="528"/>
    </row>
    <row r="46" spans="1:110" ht="16" thickBot="1" x14ac:dyDescent="0.4">
      <c r="A46" s="3"/>
      <c r="B46" s="6"/>
      <c r="C46" s="4" t="s">
        <v>149</v>
      </c>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BA46" s="61"/>
      <c r="BC46" t="s">
        <v>495</v>
      </c>
    </row>
    <row r="47" spans="1:110" ht="30.75" customHeight="1" x14ac:dyDescent="0.35">
      <c r="A47" s="3"/>
      <c r="B47" s="6"/>
      <c r="C47" s="5" t="s">
        <v>47</v>
      </c>
      <c r="D47" s="4">
        <v>1</v>
      </c>
      <c r="E47" s="3" t="s">
        <v>21</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BA47" s="61"/>
      <c r="BC47" s="557" t="s">
        <v>308</v>
      </c>
      <c r="BD47" s="653" t="s">
        <v>496</v>
      </c>
      <c r="BE47" s="654"/>
      <c r="BF47" s="655"/>
      <c r="BG47" s="217" t="s">
        <v>497</v>
      </c>
    </row>
    <row r="48" spans="1:110" ht="16" thickBot="1" x14ac:dyDescent="0.4">
      <c r="A48" s="3"/>
      <c r="B48" s="6"/>
      <c r="C48" s="5" t="s">
        <v>47</v>
      </c>
      <c r="D48" s="4">
        <v>2</v>
      </c>
      <c r="E48" s="3" t="s">
        <v>150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BA48" s="61"/>
      <c r="BC48" s="558"/>
      <c r="BD48" s="349"/>
      <c r="BE48" s="350" t="s">
        <v>985</v>
      </c>
      <c r="BF48" s="351"/>
      <c r="BG48" s="348" t="s">
        <v>985</v>
      </c>
    </row>
    <row r="49" spans="1:65" x14ac:dyDescent="0.35">
      <c r="A49" s="3"/>
      <c r="B49" s="6"/>
      <c r="C49" s="5" t="s">
        <v>47</v>
      </c>
      <c r="D49" s="4">
        <v>3</v>
      </c>
      <c r="E49" s="3" t="s">
        <v>257</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BA49" s="61"/>
    </row>
    <row r="50" spans="1:65"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BA50" s="61"/>
    </row>
    <row r="51" spans="1:65" x14ac:dyDescent="0.35">
      <c r="BA51" s="61"/>
    </row>
    <row r="52" spans="1:65" x14ac:dyDescent="0.35">
      <c r="A52" s="10" t="s">
        <v>464</v>
      </c>
      <c r="B52" s="3" t="s">
        <v>465</v>
      </c>
      <c r="C52" s="7"/>
      <c r="D52" s="3"/>
      <c r="E52" s="3"/>
      <c r="F52" s="3"/>
      <c r="G52" s="3"/>
      <c r="H52" s="3"/>
      <c r="I52" s="3"/>
      <c r="J52" s="3"/>
      <c r="K52" s="3"/>
      <c r="L52" s="3"/>
      <c r="M52" s="3"/>
      <c r="N52" s="3"/>
      <c r="O52" s="3"/>
      <c r="P52" s="3"/>
      <c r="Q52" s="3"/>
      <c r="R52" s="3"/>
      <c r="S52" s="3"/>
      <c r="T52" s="3"/>
      <c r="U52" s="3"/>
      <c r="V52" s="3"/>
      <c r="W52" s="3"/>
      <c r="X52" s="3"/>
      <c r="Y52" s="3"/>
      <c r="Z52" s="3"/>
      <c r="AA52" s="3"/>
      <c r="AB52" s="7"/>
      <c r="AC52" s="3"/>
      <c r="AD52" s="3"/>
      <c r="AE52" s="5"/>
      <c r="AF52" s="4"/>
      <c r="AG52" s="4"/>
      <c r="AH52" s="4"/>
      <c r="AI52" s="4"/>
      <c r="AJ52" s="4"/>
      <c r="AK52" s="4"/>
      <c r="AL52" s="7"/>
      <c r="AM52" s="7"/>
      <c r="AN52" s="7"/>
      <c r="AO52" s="7"/>
      <c r="AP52" s="7"/>
      <c r="AQ52" s="7"/>
      <c r="AR52" s="7"/>
      <c r="AS52" s="7"/>
      <c r="AT52" s="7"/>
      <c r="AU52" s="7"/>
      <c r="AV52" s="7"/>
      <c r="AW52" s="7"/>
      <c r="AX52" s="7"/>
      <c r="AY52" s="7"/>
      <c r="AZ52" s="7"/>
      <c r="BA52" s="61"/>
      <c r="BC52" s="481" t="s">
        <v>498</v>
      </c>
      <c r="BD52" s="481"/>
      <c r="BE52" s="481"/>
      <c r="BF52" s="481"/>
      <c r="BG52" s="550"/>
    </row>
    <row r="53" spans="1:65" x14ac:dyDescent="0.35">
      <c r="A53" s="10"/>
      <c r="B53" s="7"/>
      <c r="C53" s="5" t="s">
        <v>47</v>
      </c>
      <c r="D53" s="4">
        <v>1</v>
      </c>
      <c r="E53" s="3" t="s">
        <v>21</v>
      </c>
      <c r="F53" s="3"/>
      <c r="G53" s="3"/>
      <c r="H53" s="3"/>
      <c r="I53" s="3"/>
      <c r="J53" s="3"/>
      <c r="K53" s="3"/>
      <c r="L53" s="3"/>
      <c r="M53" s="3"/>
      <c r="N53" s="3"/>
      <c r="O53" s="3"/>
      <c r="P53" s="3"/>
      <c r="Q53" s="3"/>
      <c r="R53" s="3"/>
      <c r="S53" s="3"/>
      <c r="T53" s="3"/>
      <c r="U53" s="3"/>
      <c r="V53" s="3"/>
      <c r="W53" s="3"/>
      <c r="X53" s="3"/>
      <c r="Y53" s="3"/>
      <c r="Z53" s="3"/>
      <c r="AA53" s="3"/>
      <c r="AB53" s="7"/>
      <c r="AC53" s="3"/>
      <c r="AD53" s="3"/>
      <c r="AE53" s="5"/>
      <c r="AF53" s="4"/>
      <c r="AG53" s="4"/>
      <c r="AH53" s="4"/>
      <c r="AI53" s="4"/>
      <c r="AJ53" s="4"/>
      <c r="AK53" s="4"/>
      <c r="AL53" s="7"/>
      <c r="AM53" s="7"/>
      <c r="AN53" s="7"/>
      <c r="AO53" s="7"/>
      <c r="AP53" s="7"/>
      <c r="AQ53" s="7"/>
      <c r="AR53" s="7"/>
      <c r="AS53" s="7"/>
      <c r="AT53" s="7"/>
      <c r="AU53" s="7"/>
      <c r="AV53" s="7"/>
      <c r="AW53" s="7"/>
      <c r="AX53" s="7"/>
      <c r="AY53" s="7"/>
      <c r="AZ53" s="7"/>
      <c r="BA53" s="61"/>
    </row>
    <row r="54" spans="1:65" x14ac:dyDescent="0.35">
      <c r="A54" s="10"/>
      <c r="B54" s="7"/>
      <c r="C54" s="5" t="s">
        <v>47</v>
      </c>
      <c r="D54" s="4">
        <v>2</v>
      </c>
      <c r="E54" s="3" t="s">
        <v>150</v>
      </c>
      <c r="F54" s="3"/>
      <c r="G54" s="3"/>
      <c r="H54" s="3"/>
      <c r="I54" s="7"/>
      <c r="J54" s="7"/>
      <c r="K54" s="3"/>
      <c r="L54" s="3"/>
      <c r="M54" s="3"/>
      <c r="N54" s="3"/>
      <c r="O54" s="3"/>
      <c r="P54" s="3"/>
      <c r="Q54" s="3"/>
      <c r="R54" s="3"/>
      <c r="S54" s="3"/>
      <c r="T54" s="3"/>
      <c r="U54" s="3"/>
      <c r="V54" s="3"/>
      <c r="W54" s="3"/>
      <c r="X54" s="3"/>
      <c r="Y54" s="3"/>
      <c r="Z54" s="3"/>
      <c r="AA54" s="3"/>
      <c r="AB54" s="7"/>
      <c r="AC54" s="100"/>
      <c r="AD54" s="100"/>
      <c r="AE54" s="7"/>
      <c r="AF54" s="39"/>
      <c r="AG54" s="39"/>
      <c r="AH54" s="4"/>
      <c r="AI54" s="4"/>
      <c r="AJ54" s="4"/>
      <c r="AK54" s="4"/>
      <c r="AL54" s="7"/>
      <c r="AM54" s="7"/>
      <c r="AN54" s="7"/>
      <c r="AO54" s="7"/>
      <c r="AP54" s="7"/>
      <c r="AQ54" s="7"/>
      <c r="AR54" s="7"/>
      <c r="AS54" s="7"/>
      <c r="AT54" s="7"/>
      <c r="AU54" s="7"/>
      <c r="AV54" s="7"/>
      <c r="AW54" s="7"/>
      <c r="AX54" s="7"/>
      <c r="AY54" s="7"/>
      <c r="AZ54" s="7"/>
      <c r="BA54" s="61"/>
    </row>
    <row r="55" spans="1:65" x14ac:dyDescent="0.35">
      <c r="BA55" s="61"/>
      <c r="BC55" s="528" t="s">
        <v>502</v>
      </c>
      <c r="BD55" s="528"/>
      <c r="BE55" s="528"/>
      <c r="BF55" s="528"/>
      <c r="BG55" s="528"/>
    </row>
    <row r="56" spans="1:65" ht="16" thickBot="1" x14ac:dyDescent="0.4">
      <c r="BA56" s="61"/>
      <c r="BC56" t="s">
        <v>499</v>
      </c>
    </row>
    <row r="57" spans="1:65" ht="30" customHeight="1" x14ac:dyDescent="0.35">
      <c r="A57" s="1" t="s">
        <v>29</v>
      </c>
      <c r="B57" s="2" t="s">
        <v>30</v>
      </c>
      <c r="C57" s="3"/>
      <c r="D57" s="3"/>
      <c r="E57" s="3"/>
      <c r="F57" s="3"/>
      <c r="G57" s="3"/>
      <c r="H57" s="3"/>
      <c r="I57" s="3"/>
      <c r="J57" s="3"/>
      <c r="K57" s="3"/>
      <c r="L57" s="3"/>
      <c r="M57" s="3"/>
      <c r="N57" s="3"/>
      <c r="O57" s="3"/>
      <c r="P57" s="3"/>
      <c r="Q57" s="3"/>
      <c r="R57" s="3"/>
      <c r="S57" s="3"/>
      <c r="T57" s="3"/>
      <c r="U57" s="3"/>
      <c r="V57" s="3"/>
      <c r="W57" s="3"/>
      <c r="X57" s="3"/>
      <c r="Y57" s="3"/>
      <c r="Z57" s="3"/>
      <c r="AA57" s="6"/>
      <c r="AB57" s="3"/>
      <c r="AC57" s="3"/>
      <c r="AD57" s="3"/>
      <c r="AE57" s="3"/>
      <c r="AF57" s="3"/>
      <c r="AG57" s="3"/>
      <c r="AH57" s="3"/>
      <c r="AI57" s="3"/>
      <c r="AJ57" s="3"/>
      <c r="AK57" s="3"/>
      <c r="AL57" s="3"/>
      <c r="AM57" s="3"/>
      <c r="AN57" s="3"/>
      <c r="AO57" s="3"/>
      <c r="AP57" s="3"/>
      <c r="AQ57" s="3"/>
      <c r="AR57" s="3"/>
      <c r="AS57" s="3"/>
      <c r="AT57" s="3"/>
      <c r="AU57" s="3"/>
      <c r="AV57" s="3"/>
      <c r="AW57" s="3"/>
      <c r="AX57" s="3"/>
      <c r="AY57" s="3"/>
      <c r="BA57" s="61"/>
      <c r="BC57" s="557" t="s">
        <v>308</v>
      </c>
      <c r="BD57" s="653" t="s">
        <v>500</v>
      </c>
      <c r="BE57" s="654"/>
      <c r="BF57" s="655"/>
      <c r="BG57" s="217" t="s">
        <v>501</v>
      </c>
    </row>
    <row r="58" spans="1:65" ht="16" thickBot="1" x14ac:dyDescent="0.4">
      <c r="A58" s="3"/>
      <c r="B58" s="3" t="s">
        <v>31</v>
      </c>
      <c r="C58" s="4" t="s">
        <v>32</v>
      </c>
      <c r="D58" s="4"/>
      <c r="E58" s="4"/>
      <c r="G58" s="5"/>
      <c r="H58" s="5"/>
      <c r="I58" s="5"/>
      <c r="J58" s="5"/>
      <c r="K58" s="4"/>
      <c r="L58" s="3"/>
      <c r="M58" s="3"/>
      <c r="N58" s="3"/>
      <c r="O58" s="3"/>
      <c r="P58" s="3"/>
      <c r="Q58" s="3"/>
      <c r="R58" s="3"/>
      <c r="S58" s="3"/>
      <c r="T58" s="3"/>
      <c r="U58" s="3"/>
      <c r="V58" s="3"/>
      <c r="W58" s="3"/>
      <c r="X58" s="3"/>
      <c r="Y58" s="3"/>
      <c r="Z58" s="3"/>
      <c r="AA58" s="6"/>
      <c r="AB58" s="3"/>
      <c r="AC58" s="3"/>
      <c r="AD58" s="3"/>
      <c r="AE58" s="3"/>
      <c r="AF58" s="3"/>
      <c r="AG58" s="3"/>
      <c r="AH58" s="3"/>
      <c r="AI58" s="3"/>
      <c r="AJ58" s="3"/>
      <c r="AK58" s="3"/>
      <c r="AL58" s="3"/>
      <c r="AM58" s="3"/>
      <c r="AN58" s="3"/>
      <c r="AO58" s="3"/>
      <c r="AP58" s="3"/>
      <c r="AQ58" s="3"/>
      <c r="AR58" s="3"/>
      <c r="AS58" s="3"/>
      <c r="AT58" s="3"/>
      <c r="AU58" s="3"/>
      <c r="AV58" s="3"/>
      <c r="AW58" s="3"/>
      <c r="AX58" s="3"/>
      <c r="AY58" s="3"/>
      <c r="BA58" s="61"/>
      <c r="BC58" s="558"/>
      <c r="BD58" s="349"/>
      <c r="BE58" s="350" t="s">
        <v>986</v>
      </c>
      <c r="BF58" s="351"/>
      <c r="BG58" s="348" t="s">
        <v>985</v>
      </c>
    </row>
    <row r="59" spans="1:65" x14ac:dyDescent="0.35">
      <c r="A59" s="3"/>
      <c r="B59" s="6"/>
      <c r="C59" s="4" t="s">
        <v>925</v>
      </c>
      <c r="D59" s="3"/>
      <c r="E59" s="3"/>
      <c r="F59" s="3"/>
      <c r="G59" s="3"/>
      <c r="H59" s="3"/>
      <c r="I59" s="3"/>
      <c r="J59" s="3"/>
      <c r="K59" s="3"/>
      <c r="L59" s="3"/>
      <c r="M59" s="3"/>
      <c r="N59" s="3"/>
      <c r="O59" s="3"/>
      <c r="P59" s="3"/>
      <c r="Q59" s="3"/>
      <c r="R59" s="3"/>
      <c r="S59" s="3"/>
      <c r="T59" s="3"/>
      <c r="U59" s="3"/>
      <c r="V59" s="3"/>
      <c r="W59" s="3"/>
      <c r="X59" s="3"/>
      <c r="Y59" s="3"/>
      <c r="Z59" s="3"/>
      <c r="AA59" s="6"/>
      <c r="AB59" s="3"/>
      <c r="AC59" s="3"/>
      <c r="AD59" s="3"/>
      <c r="AE59" s="3"/>
      <c r="AF59" s="3"/>
      <c r="AG59" s="3"/>
      <c r="AK59" s="3"/>
      <c r="AL59" s="3"/>
      <c r="AM59" s="3"/>
      <c r="AN59" s="3"/>
      <c r="AO59" s="3"/>
      <c r="AP59" s="3"/>
      <c r="AQ59" s="3"/>
      <c r="AR59" s="3"/>
      <c r="AS59" s="3"/>
      <c r="AT59" s="3"/>
      <c r="AU59" s="3"/>
      <c r="AV59" s="3"/>
      <c r="AW59" s="3"/>
      <c r="AX59" s="3"/>
      <c r="AY59" s="3"/>
      <c r="BA59" s="61"/>
    </row>
    <row r="60" spans="1:65" x14ac:dyDescent="0.35">
      <c r="A60" s="3"/>
      <c r="B60" s="6"/>
      <c r="C60" s="8" t="s">
        <v>34</v>
      </c>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K60" s="3"/>
      <c r="AL60" s="3"/>
      <c r="AM60" s="3"/>
      <c r="AN60" s="3"/>
      <c r="AO60" s="3"/>
      <c r="AP60" s="3"/>
      <c r="AQ60" s="3"/>
      <c r="AR60" s="3"/>
      <c r="AS60" s="3"/>
      <c r="AT60" s="3"/>
      <c r="AU60" s="3"/>
      <c r="AV60" s="3"/>
      <c r="AW60" s="3"/>
      <c r="AX60" s="3"/>
      <c r="AY60" s="3"/>
      <c r="BA60" s="61"/>
    </row>
    <row r="61" spans="1:65" x14ac:dyDescent="0.35">
      <c r="A61" s="3"/>
      <c r="B61" s="6"/>
      <c r="C61" s="8"/>
      <c r="D61" s="3"/>
      <c r="E61" s="3"/>
      <c r="F61" s="3"/>
      <c r="G61" s="3"/>
      <c r="H61" s="3"/>
      <c r="I61" s="3"/>
      <c r="J61" s="3"/>
      <c r="K61" s="3"/>
      <c r="L61" s="3"/>
      <c r="M61" s="3"/>
      <c r="N61" s="3"/>
      <c r="O61" s="3"/>
      <c r="P61" s="3"/>
      <c r="Q61" s="3"/>
      <c r="R61" s="3"/>
      <c r="S61" s="3"/>
      <c r="T61" s="3"/>
      <c r="U61" s="3"/>
      <c r="V61" s="3"/>
      <c r="W61" s="3"/>
      <c r="X61" s="3"/>
      <c r="Y61" s="6"/>
      <c r="Z61" s="3"/>
      <c r="AD61" s="3"/>
      <c r="AE61" s="3"/>
      <c r="AF61" s="3"/>
      <c r="AG61" s="3"/>
      <c r="AH61" s="3"/>
      <c r="AI61" s="3"/>
      <c r="AJ61" s="3"/>
      <c r="AK61" s="3"/>
      <c r="AL61" s="3"/>
      <c r="AM61" s="3"/>
      <c r="AN61" s="3"/>
      <c r="AO61" s="3"/>
      <c r="AP61" s="3"/>
      <c r="AQ61" s="3"/>
      <c r="AY61" s="3"/>
      <c r="BA61" s="61"/>
    </row>
    <row r="62" spans="1:65" x14ac:dyDescent="0.35">
      <c r="A62" s="3"/>
      <c r="B62" s="6"/>
      <c r="C62" s="3"/>
      <c r="D62" s="3"/>
      <c r="E62" s="3"/>
      <c r="F62" s="3"/>
      <c r="G62" s="3"/>
      <c r="H62" s="3"/>
      <c r="I62" s="3"/>
      <c r="J62" s="3"/>
      <c r="K62" s="3"/>
      <c r="L62" s="3"/>
      <c r="M62" s="3"/>
      <c r="N62" s="3"/>
      <c r="O62" s="3"/>
      <c r="P62" s="9" t="s">
        <v>35</v>
      </c>
      <c r="Q62" s="1"/>
      <c r="R62" s="1"/>
      <c r="S62" s="1"/>
      <c r="T62" s="1"/>
      <c r="U62" s="1"/>
      <c r="V62" s="1"/>
      <c r="W62" s="1"/>
      <c r="X62" s="9" t="s">
        <v>36</v>
      </c>
      <c r="Y62" s="9"/>
      <c r="Z62" s="1"/>
      <c r="AA62" s="1"/>
      <c r="AB62" s="9" t="s">
        <v>37</v>
      </c>
      <c r="AC62" s="1"/>
      <c r="AD62" s="1"/>
      <c r="AE62" s="1"/>
      <c r="AF62" s="1"/>
      <c r="AH62" s="1"/>
      <c r="AI62" s="1"/>
      <c r="AJ62" s="11" t="s">
        <v>961</v>
      </c>
      <c r="AK62" s="1"/>
      <c r="AM62" s="3"/>
      <c r="AN62" s="3"/>
      <c r="AO62" s="3"/>
      <c r="AP62" s="3"/>
      <c r="AQ62" s="3"/>
      <c r="AR62" s="9" t="s">
        <v>965</v>
      </c>
      <c r="AS62" s="9"/>
      <c r="AT62" s="9"/>
      <c r="AU62" s="9"/>
      <c r="AV62" s="9"/>
      <c r="AW62" s="9"/>
      <c r="AX62" s="9"/>
      <c r="AY62" s="3"/>
      <c r="BA62" s="61"/>
      <c r="BC62" s="481" t="s">
        <v>773</v>
      </c>
      <c r="BD62" s="481"/>
      <c r="BE62" s="481"/>
      <c r="BF62" s="481"/>
      <c r="BG62" s="481"/>
      <c r="BH62" s="481"/>
      <c r="BI62" s="481"/>
      <c r="BJ62" s="550"/>
      <c r="BK62" s="550"/>
      <c r="BL62" s="550"/>
      <c r="BM62" s="550"/>
    </row>
    <row r="63" spans="1:65" x14ac:dyDescent="0.35">
      <c r="A63" s="3"/>
      <c r="B63" s="6"/>
      <c r="C63" s="3"/>
      <c r="D63" s="3"/>
      <c r="E63" s="9" t="s">
        <v>40</v>
      </c>
      <c r="F63" s="3"/>
      <c r="G63" s="3"/>
      <c r="H63" s="3"/>
      <c r="I63" s="1"/>
      <c r="J63" s="1"/>
      <c r="K63" s="1"/>
      <c r="L63" s="1"/>
      <c r="M63" s="9" t="s">
        <v>41</v>
      </c>
      <c r="N63" s="1"/>
      <c r="O63" s="1"/>
      <c r="P63" s="9" t="s">
        <v>42</v>
      </c>
      <c r="Q63" s="1"/>
      <c r="R63" s="1"/>
      <c r="S63" s="1"/>
      <c r="T63" s="1"/>
      <c r="U63" s="1"/>
      <c r="V63" s="1"/>
      <c r="W63" s="1"/>
      <c r="X63" s="9" t="s">
        <v>43</v>
      </c>
      <c r="Y63" s="9"/>
      <c r="Z63" s="1"/>
      <c r="AA63" s="1"/>
      <c r="AB63" s="9" t="s">
        <v>44</v>
      </c>
      <c r="AC63" s="1"/>
      <c r="AD63" s="1"/>
      <c r="AE63" s="1"/>
      <c r="AF63" s="1"/>
      <c r="AG63" s="1"/>
      <c r="AH63" s="1"/>
      <c r="AI63" s="1"/>
      <c r="AJ63" s="9" t="s">
        <v>962</v>
      </c>
      <c r="AK63" s="1"/>
      <c r="AL63" s="1"/>
      <c r="AM63" s="3"/>
      <c r="AN63" s="3"/>
      <c r="AO63" s="3"/>
      <c r="AP63" s="3"/>
      <c r="AQ63" s="3"/>
      <c r="AR63" s="9" t="s">
        <v>966</v>
      </c>
      <c r="AS63" s="9"/>
      <c r="AT63" s="9"/>
      <c r="AU63" s="9"/>
      <c r="AV63" s="9"/>
      <c r="AW63" s="9"/>
      <c r="AX63" s="9"/>
      <c r="AY63" s="3"/>
      <c r="BA63" s="61"/>
      <c r="BC63" s="481" t="s">
        <v>774</v>
      </c>
      <c r="BD63" s="481"/>
      <c r="BE63" s="481"/>
    </row>
    <row r="64" spans="1:65" x14ac:dyDescent="0.35">
      <c r="A64" s="3"/>
      <c r="B64" s="6"/>
      <c r="C64" s="5" t="s">
        <v>47</v>
      </c>
      <c r="D64" s="5">
        <v>1</v>
      </c>
      <c r="E64" s="12" t="s">
        <v>926</v>
      </c>
      <c r="F64" s="3"/>
      <c r="G64" s="14"/>
      <c r="H64" s="15"/>
      <c r="I64" s="15"/>
      <c r="J64" s="55">
        <v>2</v>
      </c>
      <c r="K64" s="66" t="s">
        <v>48</v>
      </c>
      <c r="L64" s="67">
        <v>0</v>
      </c>
      <c r="M64" s="67">
        <v>0</v>
      </c>
      <c r="N64" s="3"/>
      <c r="O64" s="17" t="s">
        <v>92</v>
      </c>
      <c r="P64" s="17" t="s">
        <v>93</v>
      </c>
      <c r="Q64" s="3"/>
      <c r="R64" s="33"/>
      <c r="S64" s="15"/>
      <c r="T64" s="55">
        <v>2</v>
      </c>
      <c r="U64" s="55">
        <v>0</v>
      </c>
      <c r="V64" s="66" t="s">
        <v>48</v>
      </c>
      <c r="W64" s="55">
        <v>0</v>
      </c>
      <c r="X64" s="55">
        <v>0</v>
      </c>
      <c r="Y64" s="6"/>
      <c r="Z64" s="17" t="s">
        <v>954</v>
      </c>
      <c r="AA64" s="17" t="s">
        <v>957</v>
      </c>
      <c r="AB64" s="17" t="s">
        <v>958</v>
      </c>
      <c r="AC64" s="3"/>
      <c r="AD64" s="17"/>
      <c r="AE64" s="15"/>
      <c r="AF64" s="55">
        <v>1</v>
      </c>
      <c r="AG64" s="55">
        <v>0</v>
      </c>
      <c r="AH64" s="66" t="s">
        <v>48</v>
      </c>
      <c r="AI64" s="55">
        <v>0</v>
      </c>
      <c r="AJ64" s="55">
        <v>0</v>
      </c>
      <c r="AK64" s="1"/>
      <c r="AL64" s="33"/>
      <c r="AM64" s="15">
        <v>2</v>
      </c>
      <c r="AN64" s="15">
        <v>0</v>
      </c>
      <c r="AO64" s="15">
        <v>0</v>
      </c>
      <c r="AP64" s="16" t="s">
        <v>48</v>
      </c>
      <c r="AQ64" s="15">
        <v>0</v>
      </c>
      <c r="AR64" s="15">
        <v>0</v>
      </c>
      <c r="AS64" s="31"/>
      <c r="AT64" s="31"/>
      <c r="AU64" s="31"/>
      <c r="AV64" s="31"/>
      <c r="AW64" s="31"/>
      <c r="AX64" s="31"/>
      <c r="BA64" s="61"/>
    </row>
    <row r="65" spans="1:60" x14ac:dyDescent="0.35">
      <c r="A65" s="3"/>
      <c r="B65" s="6"/>
      <c r="C65" s="5" t="s">
        <v>47</v>
      </c>
      <c r="D65" s="5">
        <v>2</v>
      </c>
      <c r="E65" s="12" t="s">
        <v>927</v>
      </c>
      <c r="F65" s="3"/>
      <c r="G65" s="14"/>
      <c r="H65" s="14"/>
      <c r="I65" s="14"/>
      <c r="J65" s="55">
        <v>1</v>
      </c>
      <c r="K65" s="66" t="s">
        <v>48</v>
      </c>
      <c r="L65" s="67">
        <v>0</v>
      </c>
      <c r="M65" s="67">
        <v>0</v>
      </c>
      <c r="N65" s="3"/>
      <c r="O65" s="17" t="s">
        <v>92</v>
      </c>
      <c r="P65" s="17" t="s">
        <v>93</v>
      </c>
      <c r="Q65" s="3"/>
      <c r="R65" s="33"/>
      <c r="S65" s="15"/>
      <c r="T65" s="55">
        <v>1</v>
      </c>
      <c r="U65" s="55">
        <v>0</v>
      </c>
      <c r="V65" s="66" t="s">
        <v>48</v>
      </c>
      <c r="W65" s="55">
        <v>0</v>
      </c>
      <c r="X65" s="55">
        <v>0</v>
      </c>
      <c r="Y65" s="6"/>
      <c r="Z65" s="17" t="s">
        <v>954</v>
      </c>
      <c r="AA65" s="17" t="s">
        <v>957</v>
      </c>
      <c r="AB65" s="17" t="s">
        <v>958</v>
      </c>
      <c r="AC65" s="3"/>
      <c r="AD65" s="17"/>
      <c r="AE65" s="15"/>
      <c r="AF65" s="55">
        <v>1</v>
      </c>
      <c r="AG65" s="55">
        <v>0</v>
      </c>
      <c r="AH65" s="66" t="s">
        <v>48</v>
      </c>
      <c r="AI65" s="55">
        <v>0</v>
      </c>
      <c r="AJ65" s="55">
        <v>0</v>
      </c>
      <c r="AK65" s="1"/>
      <c r="AL65" s="33"/>
      <c r="AM65" s="15">
        <v>1</v>
      </c>
      <c r="AN65" s="15">
        <v>0</v>
      </c>
      <c r="AO65" s="15">
        <v>0</v>
      </c>
      <c r="AP65" s="16" t="s">
        <v>48</v>
      </c>
      <c r="AQ65" s="15">
        <v>0</v>
      </c>
      <c r="AR65" s="15">
        <v>0</v>
      </c>
      <c r="AS65" s="31"/>
      <c r="AT65" s="31"/>
      <c r="AU65" s="31"/>
      <c r="AV65" s="31"/>
      <c r="AW65" s="31"/>
      <c r="AX65" s="31"/>
      <c r="BA65" s="61"/>
      <c r="BC65" s="527" t="s">
        <v>503</v>
      </c>
      <c r="BD65" s="528"/>
      <c r="BE65" s="528"/>
      <c r="BF65" s="528"/>
      <c r="BG65" s="528"/>
      <c r="BH65" s="543"/>
    </row>
    <row r="66" spans="1:60" ht="16" thickBot="1" x14ac:dyDescent="0.4">
      <c r="A66" s="3"/>
      <c r="B66" s="6"/>
      <c r="C66" s="5" t="s">
        <v>47</v>
      </c>
      <c r="D66" s="5">
        <v>3</v>
      </c>
      <c r="E66" s="12" t="s">
        <v>928</v>
      </c>
      <c r="F66" s="3"/>
      <c r="G66" s="14"/>
      <c r="H66" s="14"/>
      <c r="I66" s="14"/>
      <c r="J66" s="55">
        <v>1</v>
      </c>
      <c r="K66" s="66" t="s">
        <v>48</v>
      </c>
      <c r="L66" s="67">
        <v>0</v>
      </c>
      <c r="M66" s="67">
        <v>0</v>
      </c>
      <c r="N66" s="3"/>
      <c r="O66" s="17" t="s">
        <v>92</v>
      </c>
      <c r="P66" s="17" t="s">
        <v>93</v>
      </c>
      <c r="Q66" s="3"/>
      <c r="R66" s="33"/>
      <c r="S66" s="15"/>
      <c r="T66" s="55"/>
      <c r="U66" s="55">
        <v>5</v>
      </c>
      <c r="V66" s="66" t="s">
        <v>48</v>
      </c>
      <c r="W66" s="55">
        <v>0</v>
      </c>
      <c r="X66" s="55">
        <v>0</v>
      </c>
      <c r="Y66" s="6"/>
      <c r="Z66" s="17" t="s">
        <v>954</v>
      </c>
      <c r="AA66" s="17" t="s">
        <v>957</v>
      </c>
      <c r="AB66" s="17" t="s">
        <v>958</v>
      </c>
      <c r="AC66" s="3"/>
      <c r="AD66" s="17"/>
      <c r="AE66" s="15"/>
      <c r="AF66" s="55">
        <v>1</v>
      </c>
      <c r="AG66" s="55">
        <v>0</v>
      </c>
      <c r="AH66" s="66" t="s">
        <v>48</v>
      </c>
      <c r="AI66" s="55">
        <v>0</v>
      </c>
      <c r="AJ66" s="55">
        <v>0</v>
      </c>
      <c r="AK66" s="1"/>
      <c r="AL66" s="33"/>
      <c r="AM66" s="15"/>
      <c r="AN66" s="15">
        <v>5</v>
      </c>
      <c r="AO66" s="15">
        <v>0</v>
      </c>
      <c r="AP66" s="16" t="s">
        <v>48</v>
      </c>
      <c r="AQ66" s="15">
        <v>0</v>
      </c>
      <c r="AR66" s="15">
        <v>0</v>
      </c>
      <c r="AS66" s="31"/>
      <c r="AT66" s="31"/>
      <c r="AU66" s="31"/>
      <c r="AV66" s="31"/>
      <c r="AW66" s="31"/>
      <c r="AX66" s="31"/>
      <c r="BA66" s="61"/>
      <c r="BC66" s="3" t="s">
        <v>504</v>
      </c>
    </row>
    <row r="67" spans="1:60" ht="39" x14ac:dyDescent="0.35">
      <c r="A67" s="3"/>
      <c r="B67" s="6"/>
      <c r="C67" s="5" t="s">
        <v>47</v>
      </c>
      <c r="D67" s="5">
        <v>4</v>
      </c>
      <c r="E67" s="12" t="s">
        <v>929</v>
      </c>
      <c r="F67" s="3"/>
      <c r="G67" s="14"/>
      <c r="H67" s="14"/>
      <c r="I67" s="14"/>
      <c r="J67" s="55">
        <v>1</v>
      </c>
      <c r="K67" s="66" t="s">
        <v>48</v>
      </c>
      <c r="L67" s="67">
        <v>0</v>
      </c>
      <c r="M67" s="67">
        <v>0</v>
      </c>
      <c r="N67" s="3"/>
      <c r="O67" s="17" t="s">
        <v>92</v>
      </c>
      <c r="P67" s="17" t="s">
        <v>93</v>
      </c>
      <c r="Q67" s="3"/>
      <c r="R67" s="33"/>
      <c r="S67" s="15"/>
      <c r="T67" s="55"/>
      <c r="U67" s="55">
        <v>3</v>
      </c>
      <c r="V67" s="66" t="s">
        <v>48</v>
      </c>
      <c r="W67" s="55">
        <v>0</v>
      </c>
      <c r="X67" s="55">
        <v>0</v>
      </c>
      <c r="Y67" s="6"/>
      <c r="Z67" s="17" t="s">
        <v>954</v>
      </c>
      <c r="AA67" s="17" t="s">
        <v>957</v>
      </c>
      <c r="AB67" s="17" t="s">
        <v>958</v>
      </c>
      <c r="AC67" s="3"/>
      <c r="AD67" s="17"/>
      <c r="AE67" s="15"/>
      <c r="AF67" s="55">
        <v>1</v>
      </c>
      <c r="AG67" s="55">
        <v>0</v>
      </c>
      <c r="AH67" s="66" t="s">
        <v>48</v>
      </c>
      <c r="AI67" s="55">
        <v>0</v>
      </c>
      <c r="AJ67" s="55">
        <v>0</v>
      </c>
      <c r="AK67" s="1"/>
      <c r="AL67" s="33"/>
      <c r="AM67" s="15"/>
      <c r="AN67" s="15">
        <v>3</v>
      </c>
      <c r="AO67" s="15">
        <v>0</v>
      </c>
      <c r="AP67" s="16" t="s">
        <v>48</v>
      </c>
      <c r="AQ67" s="15">
        <v>0</v>
      </c>
      <c r="AR67" s="15">
        <v>0</v>
      </c>
      <c r="AS67" s="31"/>
      <c r="AT67" s="31"/>
      <c r="AU67" s="31"/>
      <c r="AV67" s="31"/>
      <c r="AW67" s="31"/>
      <c r="AX67" s="31"/>
      <c r="BA67" s="61"/>
      <c r="BC67" s="132" t="s">
        <v>308</v>
      </c>
      <c r="BD67" s="74" t="s">
        <v>981</v>
      </c>
      <c r="BE67" s="561" t="s">
        <v>987</v>
      </c>
      <c r="BF67" s="563"/>
      <c r="BG67" s="38"/>
    </row>
    <row r="68" spans="1:60" x14ac:dyDescent="0.35">
      <c r="A68" s="3"/>
      <c r="B68" s="6"/>
      <c r="C68" s="5" t="s">
        <v>47</v>
      </c>
      <c r="D68" s="5">
        <v>5</v>
      </c>
      <c r="E68" s="12" t="s">
        <v>930</v>
      </c>
      <c r="F68" s="3"/>
      <c r="G68" s="14"/>
      <c r="H68" s="14"/>
      <c r="I68" s="14"/>
      <c r="J68" s="55">
        <v>1</v>
      </c>
      <c r="K68" s="66" t="s">
        <v>48</v>
      </c>
      <c r="L68" s="67">
        <v>0</v>
      </c>
      <c r="M68" s="67">
        <v>0</v>
      </c>
      <c r="N68" s="3"/>
      <c r="O68" s="17" t="s">
        <v>92</v>
      </c>
      <c r="P68" s="17" t="s">
        <v>93</v>
      </c>
      <c r="Q68" s="3"/>
      <c r="R68" s="33"/>
      <c r="S68" s="15"/>
      <c r="T68" s="55"/>
      <c r="U68" s="55">
        <v>2</v>
      </c>
      <c r="V68" s="66" t="s">
        <v>48</v>
      </c>
      <c r="W68" s="55">
        <v>0</v>
      </c>
      <c r="X68" s="55">
        <v>0</v>
      </c>
      <c r="Y68" s="6"/>
      <c r="Z68" s="17" t="s">
        <v>97</v>
      </c>
      <c r="AA68" s="17" t="s">
        <v>99</v>
      </c>
      <c r="AB68" s="17" t="s">
        <v>100</v>
      </c>
      <c r="AC68" s="3"/>
      <c r="AD68" s="17"/>
      <c r="AE68" s="15"/>
      <c r="AF68" s="55">
        <v>1</v>
      </c>
      <c r="AG68" s="55">
        <v>0</v>
      </c>
      <c r="AH68" s="66" t="s">
        <v>48</v>
      </c>
      <c r="AI68" s="55">
        <v>0</v>
      </c>
      <c r="AJ68" s="55">
        <v>0</v>
      </c>
      <c r="AK68" s="1"/>
      <c r="AL68" s="33"/>
      <c r="AM68" s="15"/>
      <c r="AN68" s="15">
        <v>2</v>
      </c>
      <c r="AO68" s="15">
        <v>0</v>
      </c>
      <c r="AP68" s="16" t="s">
        <v>48</v>
      </c>
      <c r="AQ68" s="15">
        <v>0</v>
      </c>
      <c r="AR68" s="15">
        <v>0</v>
      </c>
      <c r="AS68" s="31"/>
      <c r="AT68" s="31"/>
      <c r="AU68" s="31"/>
      <c r="AV68" s="31"/>
      <c r="AW68" s="31"/>
      <c r="AX68" s="31"/>
      <c r="BA68" s="61"/>
      <c r="BC68" s="190" t="s">
        <v>926</v>
      </c>
      <c r="BD68" s="193">
        <v>10</v>
      </c>
      <c r="BE68" s="193">
        <v>20</v>
      </c>
      <c r="BF68" s="194" t="s">
        <v>991</v>
      </c>
      <c r="BG68" s="37"/>
    </row>
    <row r="69" spans="1:60" x14ac:dyDescent="0.35">
      <c r="A69" s="3"/>
      <c r="B69" s="6"/>
      <c r="C69" s="3"/>
      <c r="D69" s="3"/>
      <c r="E69" s="3"/>
      <c r="F69" s="3"/>
      <c r="G69" s="3"/>
      <c r="H69" s="3"/>
      <c r="I69" s="3"/>
      <c r="J69" s="3"/>
      <c r="K69" s="3"/>
      <c r="L69" s="3"/>
      <c r="M69" s="3"/>
      <c r="N69" s="3"/>
      <c r="O69" s="3"/>
      <c r="P69" s="3"/>
      <c r="Q69" s="3"/>
      <c r="R69" s="3"/>
      <c r="S69" s="3"/>
      <c r="T69" s="3"/>
      <c r="U69" s="3"/>
      <c r="V69" s="3"/>
      <c r="W69" s="3"/>
      <c r="X69" s="3"/>
      <c r="Y69" s="3"/>
      <c r="Z69" s="3"/>
      <c r="AA69" s="6"/>
      <c r="AB69" s="3"/>
      <c r="AC69" s="3"/>
      <c r="AD69" s="3"/>
      <c r="AE69" s="3"/>
      <c r="AF69" s="3"/>
      <c r="AG69" s="3"/>
      <c r="AH69" s="3"/>
      <c r="BA69" s="61"/>
      <c r="BC69" s="190" t="s">
        <v>927</v>
      </c>
      <c r="BD69" s="193">
        <v>10</v>
      </c>
      <c r="BE69" s="193">
        <v>10</v>
      </c>
      <c r="BF69" s="194" t="s">
        <v>991</v>
      </c>
      <c r="BG69" s="37"/>
    </row>
    <row r="70" spans="1:60" x14ac:dyDescent="0.35">
      <c r="A70" s="3"/>
      <c r="B70" s="6"/>
      <c r="C70" s="3"/>
      <c r="D70" s="3"/>
      <c r="E70" s="3"/>
      <c r="F70" s="3"/>
      <c r="G70" s="3"/>
      <c r="H70" s="3"/>
      <c r="I70" s="3"/>
      <c r="J70" s="3"/>
      <c r="K70" s="3"/>
      <c r="L70" s="3"/>
      <c r="M70" s="9" t="s">
        <v>36</v>
      </c>
      <c r="N70" s="3"/>
      <c r="O70" s="3"/>
      <c r="P70" s="3"/>
      <c r="Q70" s="3"/>
      <c r="R70" s="9" t="s">
        <v>37</v>
      </c>
      <c r="S70" s="3"/>
      <c r="T70" s="3"/>
      <c r="U70" s="7"/>
      <c r="V70" s="7"/>
      <c r="W70" s="7"/>
      <c r="X70" s="7"/>
      <c r="Y70" s="7"/>
      <c r="Z70" s="11" t="s">
        <v>955</v>
      </c>
      <c r="AA70" s="6"/>
      <c r="AB70" s="3"/>
      <c r="AC70" s="3"/>
      <c r="AD70" s="3"/>
      <c r="AE70" s="3"/>
      <c r="AF70" s="3"/>
      <c r="AG70" s="3"/>
      <c r="AH70" s="9" t="s">
        <v>959</v>
      </c>
      <c r="BA70" s="61"/>
      <c r="BC70" s="190" t="s">
        <v>928</v>
      </c>
      <c r="BD70" s="193">
        <v>10</v>
      </c>
      <c r="BE70" s="195">
        <v>5</v>
      </c>
      <c r="BF70" s="194" t="s">
        <v>991</v>
      </c>
      <c r="BG70" s="37"/>
    </row>
    <row r="71" spans="1:60" x14ac:dyDescent="0.35">
      <c r="A71" s="3"/>
      <c r="B71" s="6"/>
      <c r="C71" s="5"/>
      <c r="D71" s="3"/>
      <c r="E71" s="9" t="s">
        <v>49</v>
      </c>
      <c r="F71" s="3"/>
      <c r="G71" s="3"/>
      <c r="H71" s="3"/>
      <c r="I71" s="3"/>
      <c r="J71" s="3"/>
      <c r="K71" s="3"/>
      <c r="L71" s="3"/>
      <c r="M71" s="9" t="s">
        <v>43</v>
      </c>
      <c r="N71" s="3"/>
      <c r="O71" s="3"/>
      <c r="P71" s="3"/>
      <c r="Q71" s="3"/>
      <c r="R71" s="9" t="s">
        <v>44</v>
      </c>
      <c r="S71" s="3"/>
      <c r="T71" s="3"/>
      <c r="U71" s="3"/>
      <c r="V71" s="3"/>
      <c r="W71" s="3"/>
      <c r="X71" s="3"/>
      <c r="Y71" s="3"/>
      <c r="Z71" s="9" t="s">
        <v>956</v>
      </c>
      <c r="AA71" s="6"/>
      <c r="AB71" s="3"/>
      <c r="AC71" s="3"/>
      <c r="AD71" s="3"/>
      <c r="AE71" s="3"/>
      <c r="AF71" s="3"/>
      <c r="AG71" s="3"/>
      <c r="AH71" s="9" t="s">
        <v>960</v>
      </c>
      <c r="BA71" s="61"/>
      <c r="BC71" s="190" t="s">
        <v>929</v>
      </c>
      <c r="BD71" s="193">
        <v>10</v>
      </c>
      <c r="BE71" s="195">
        <v>3</v>
      </c>
      <c r="BF71" s="194" t="s">
        <v>991</v>
      </c>
      <c r="BG71" s="37"/>
    </row>
    <row r="72" spans="1:60" x14ac:dyDescent="0.35">
      <c r="A72" s="3"/>
      <c r="B72" s="6"/>
      <c r="C72" s="5" t="s">
        <v>47</v>
      </c>
      <c r="D72" s="5">
        <v>1</v>
      </c>
      <c r="E72" s="12" t="s">
        <v>931</v>
      </c>
      <c r="F72" s="3"/>
      <c r="G72" s="18"/>
      <c r="H72" s="15"/>
      <c r="I72" s="55">
        <v>1</v>
      </c>
      <c r="J72" s="55">
        <v>0</v>
      </c>
      <c r="K72" s="66" t="s">
        <v>48</v>
      </c>
      <c r="L72" s="55">
        <v>0</v>
      </c>
      <c r="M72" s="55">
        <v>0</v>
      </c>
      <c r="N72" s="3"/>
      <c r="O72" s="17"/>
      <c r="P72" s="17" t="s">
        <v>97</v>
      </c>
      <c r="Q72" s="17" t="s">
        <v>99</v>
      </c>
      <c r="R72" s="17" t="s">
        <v>100</v>
      </c>
      <c r="S72" s="3"/>
      <c r="T72" s="17"/>
      <c r="U72" s="15"/>
      <c r="V72" s="15"/>
      <c r="W72" s="55">
        <v>1</v>
      </c>
      <c r="X72" s="66" t="s">
        <v>48</v>
      </c>
      <c r="Y72" s="55">
        <v>0</v>
      </c>
      <c r="Z72" s="55">
        <v>0</v>
      </c>
      <c r="AA72" s="6"/>
      <c r="AB72" s="18"/>
      <c r="AC72" s="15"/>
      <c r="AD72" s="15">
        <v>1</v>
      </c>
      <c r="AE72" s="15">
        <v>0</v>
      </c>
      <c r="AF72" s="16" t="s">
        <v>48</v>
      </c>
      <c r="AG72" s="15">
        <v>0</v>
      </c>
      <c r="AH72" s="15">
        <v>0</v>
      </c>
      <c r="BA72" s="61"/>
      <c r="BC72" s="190" t="s">
        <v>930</v>
      </c>
      <c r="BD72" s="193">
        <v>10</v>
      </c>
      <c r="BE72" s="196">
        <v>2</v>
      </c>
      <c r="BF72" s="194" t="s">
        <v>991</v>
      </c>
      <c r="BG72" s="37"/>
    </row>
    <row r="73" spans="1:60" x14ac:dyDescent="0.35">
      <c r="A73" s="3"/>
      <c r="B73" s="6"/>
      <c r="C73" s="5" t="s">
        <v>47</v>
      </c>
      <c r="D73" s="5">
        <v>2</v>
      </c>
      <c r="E73" s="12" t="s">
        <v>932</v>
      </c>
      <c r="F73" s="3"/>
      <c r="G73" s="18"/>
      <c r="H73" s="15"/>
      <c r="I73" s="55"/>
      <c r="J73" s="55">
        <v>5</v>
      </c>
      <c r="K73" s="66" t="s">
        <v>48</v>
      </c>
      <c r="L73" s="55">
        <v>0</v>
      </c>
      <c r="M73" s="55">
        <v>0</v>
      </c>
      <c r="N73" s="3"/>
      <c r="O73" s="17"/>
      <c r="P73" s="17" t="s">
        <v>97</v>
      </c>
      <c r="Q73" s="17" t="s">
        <v>99</v>
      </c>
      <c r="R73" s="17" t="s">
        <v>100</v>
      </c>
      <c r="S73" s="3"/>
      <c r="T73" s="17"/>
      <c r="U73" s="15"/>
      <c r="V73" s="15"/>
      <c r="W73" s="55">
        <v>1</v>
      </c>
      <c r="X73" s="66" t="s">
        <v>48</v>
      </c>
      <c r="Y73" s="55">
        <v>0</v>
      </c>
      <c r="Z73" s="55">
        <v>0</v>
      </c>
      <c r="AA73" s="6"/>
      <c r="AB73" s="18"/>
      <c r="AC73" s="15"/>
      <c r="AD73" s="15"/>
      <c r="AE73" s="15">
        <v>5</v>
      </c>
      <c r="AF73" s="16" t="s">
        <v>48</v>
      </c>
      <c r="AG73" s="15">
        <v>0</v>
      </c>
      <c r="AH73" s="15">
        <v>0</v>
      </c>
      <c r="BA73" s="61"/>
      <c r="BC73" s="190" t="s">
        <v>931</v>
      </c>
      <c r="BD73" s="196">
        <v>1</v>
      </c>
      <c r="BE73" s="196">
        <v>10</v>
      </c>
      <c r="BF73" s="194" t="s">
        <v>991</v>
      </c>
      <c r="BG73" s="37"/>
    </row>
    <row r="74" spans="1:60" x14ac:dyDescent="0.35">
      <c r="A74" s="3"/>
      <c r="B74" s="6"/>
      <c r="C74" s="5" t="s">
        <v>47</v>
      </c>
      <c r="D74" s="5">
        <v>3</v>
      </c>
      <c r="E74" s="12" t="s">
        <v>933</v>
      </c>
      <c r="F74" s="3"/>
      <c r="G74" s="18"/>
      <c r="H74" s="15"/>
      <c r="I74" s="55"/>
      <c r="J74" s="55">
        <v>3</v>
      </c>
      <c r="K74" s="66" t="s">
        <v>48</v>
      </c>
      <c r="L74" s="55">
        <v>0</v>
      </c>
      <c r="M74" s="55">
        <v>0</v>
      </c>
      <c r="N74" s="3"/>
      <c r="O74" s="17"/>
      <c r="P74" s="17" t="s">
        <v>97</v>
      </c>
      <c r="Q74" s="17" t="s">
        <v>99</v>
      </c>
      <c r="R74" s="17" t="s">
        <v>100</v>
      </c>
      <c r="S74" s="3"/>
      <c r="T74" s="17"/>
      <c r="U74" s="15"/>
      <c r="V74" s="15"/>
      <c r="W74" s="55">
        <v>1</v>
      </c>
      <c r="X74" s="66" t="s">
        <v>48</v>
      </c>
      <c r="Y74" s="55">
        <v>0</v>
      </c>
      <c r="Z74" s="55">
        <v>0</v>
      </c>
      <c r="AA74" s="6"/>
      <c r="AB74" s="18"/>
      <c r="AC74" s="15"/>
      <c r="AD74" s="15"/>
      <c r="AE74" s="15">
        <v>3</v>
      </c>
      <c r="AF74" s="16" t="s">
        <v>48</v>
      </c>
      <c r="AG74" s="15">
        <v>0</v>
      </c>
      <c r="AH74" s="15">
        <v>0</v>
      </c>
      <c r="BA74" s="61"/>
      <c r="BC74" s="190" t="s">
        <v>932</v>
      </c>
      <c r="BD74" s="196">
        <v>1</v>
      </c>
      <c r="BE74" s="196">
        <v>5</v>
      </c>
      <c r="BF74" s="194" t="s">
        <v>991</v>
      </c>
      <c r="BG74" s="37"/>
    </row>
    <row r="75" spans="1:60" x14ac:dyDescent="0.35">
      <c r="A75" s="3"/>
      <c r="B75" s="6"/>
      <c r="C75" s="5" t="s">
        <v>47</v>
      </c>
      <c r="D75" s="5">
        <v>4</v>
      </c>
      <c r="E75" s="12" t="s">
        <v>934</v>
      </c>
      <c r="F75" s="3"/>
      <c r="G75" s="18"/>
      <c r="H75" s="15"/>
      <c r="I75" s="55"/>
      <c r="J75" s="55">
        <v>1</v>
      </c>
      <c r="K75" s="66" t="s">
        <v>48</v>
      </c>
      <c r="L75" s="55">
        <v>0</v>
      </c>
      <c r="M75" s="55">
        <v>0</v>
      </c>
      <c r="N75" s="3"/>
      <c r="O75" s="17"/>
      <c r="P75" s="17" t="s">
        <v>97</v>
      </c>
      <c r="Q75" s="17" t="s">
        <v>99</v>
      </c>
      <c r="R75" s="17" t="s">
        <v>100</v>
      </c>
      <c r="S75" s="3"/>
      <c r="T75" s="17"/>
      <c r="U75" s="15"/>
      <c r="V75" s="15"/>
      <c r="W75" s="55">
        <v>1</v>
      </c>
      <c r="X75" s="66" t="s">
        <v>48</v>
      </c>
      <c r="Y75" s="55">
        <v>0</v>
      </c>
      <c r="Z75" s="55">
        <v>0</v>
      </c>
      <c r="AA75" s="6"/>
      <c r="AB75" s="18"/>
      <c r="AC75" s="15"/>
      <c r="AD75" s="15"/>
      <c r="AE75" s="15">
        <v>1</v>
      </c>
      <c r="AF75" s="16" t="s">
        <v>48</v>
      </c>
      <c r="AG75" s="15">
        <v>0</v>
      </c>
      <c r="AH75" s="15">
        <v>0</v>
      </c>
      <c r="BA75" s="61"/>
      <c r="BC75" s="190" t="s">
        <v>933</v>
      </c>
      <c r="BD75" s="196">
        <v>1</v>
      </c>
      <c r="BE75" s="196">
        <v>3</v>
      </c>
      <c r="BF75" s="194" t="s">
        <v>991</v>
      </c>
      <c r="BG75" s="37"/>
    </row>
    <row r="76" spans="1:60" x14ac:dyDescent="0.35">
      <c r="A76" s="3"/>
      <c r="B76" s="6"/>
      <c r="C76" s="5" t="s">
        <v>47</v>
      </c>
      <c r="D76" s="5">
        <v>5</v>
      </c>
      <c r="E76" s="12" t="s">
        <v>935</v>
      </c>
      <c r="F76" s="3"/>
      <c r="G76" s="18"/>
      <c r="H76" s="15"/>
      <c r="I76" s="55"/>
      <c r="J76" s="55">
        <v>1</v>
      </c>
      <c r="K76" s="66" t="s">
        <v>48</v>
      </c>
      <c r="L76" s="55">
        <v>0</v>
      </c>
      <c r="M76" s="55">
        <v>0</v>
      </c>
      <c r="N76" s="3"/>
      <c r="O76" s="17"/>
      <c r="P76" s="17" t="s">
        <v>97</v>
      </c>
      <c r="Q76" s="17" t="s">
        <v>99</v>
      </c>
      <c r="R76" s="17" t="s">
        <v>100</v>
      </c>
      <c r="S76" s="3"/>
      <c r="T76" s="17"/>
      <c r="U76" s="15"/>
      <c r="V76" s="15"/>
      <c r="W76" s="55">
        <v>1</v>
      </c>
      <c r="X76" s="66" t="s">
        <v>48</v>
      </c>
      <c r="Y76" s="55">
        <v>0</v>
      </c>
      <c r="Z76" s="55">
        <v>0</v>
      </c>
      <c r="AA76" s="6"/>
      <c r="AB76" s="18"/>
      <c r="AC76" s="15"/>
      <c r="AD76" s="15"/>
      <c r="AE76" s="15">
        <v>1</v>
      </c>
      <c r="AF76" s="16" t="s">
        <v>48</v>
      </c>
      <c r="AG76" s="15">
        <v>0</v>
      </c>
      <c r="AH76" s="15">
        <v>0</v>
      </c>
      <c r="BA76" s="61"/>
      <c r="BC76" s="190" t="s">
        <v>934</v>
      </c>
      <c r="BD76" s="196">
        <v>1</v>
      </c>
      <c r="BE76" s="196">
        <v>1</v>
      </c>
      <c r="BF76" s="194" t="s">
        <v>991</v>
      </c>
    </row>
    <row r="77" spans="1:60" x14ac:dyDescent="0.35">
      <c r="AA77" s="32"/>
      <c r="BA77" s="61"/>
      <c r="BC77" s="190" t="s">
        <v>935</v>
      </c>
      <c r="BD77" s="196">
        <v>1</v>
      </c>
      <c r="BE77" s="196">
        <v>1</v>
      </c>
      <c r="BF77" s="194" t="s">
        <v>991</v>
      </c>
    </row>
    <row r="78" spans="1:60" x14ac:dyDescent="0.35">
      <c r="A78" s="1" t="s">
        <v>50</v>
      </c>
      <c r="B78" s="2" t="s">
        <v>51</v>
      </c>
      <c r="C78" s="3"/>
      <c r="D78" s="3"/>
      <c r="E78" s="3"/>
      <c r="F78" s="3"/>
      <c r="G78" s="3"/>
      <c r="H78" s="3"/>
      <c r="I78" s="3"/>
      <c r="J78" s="3"/>
      <c r="K78" s="3"/>
      <c r="L78" s="3"/>
      <c r="M78" s="3"/>
      <c r="N78" s="3"/>
      <c r="O78" s="3"/>
      <c r="P78" s="3"/>
      <c r="Q78" s="3"/>
      <c r="R78" s="3"/>
      <c r="S78" s="3"/>
      <c r="T78" s="3"/>
      <c r="U78" s="3"/>
      <c r="V78" s="3"/>
      <c r="W78" s="3"/>
      <c r="X78" s="3"/>
      <c r="Y78" s="3"/>
      <c r="Z78" s="3"/>
      <c r="AA78" s="6"/>
      <c r="AB78" s="3"/>
      <c r="AC78" s="3"/>
      <c r="AD78" s="3"/>
      <c r="AE78" s="3"/>
      <c r="AF78" s="3"/>
      <c r="AG78" s="3"/>
      <c r="AH78" s="3"/>
      <c r="AI78" s="3"/>
      <c r="AJ78" s="3"/>
      <c r="AK78" s="3"/>
      <c r="AL78" s="3"/>
      <c r="AM78" s="3"/>
      <c r="AN78" s="3"/>
      <c r="AO78" s="3"/>
      <c r="AP78" s="3"/>
      <c r="AQ78" s="3"/>
      <c r="AR78" s="3"/>
      <c r="AS78" s="3"/>
      <c r="AT78" s="3"/>
      <c r="AU78" s="3"/>
      <c r="AV78" s="3"/>
      <c r="AW78" s="3"/>
      <c r="AX78" s="3"/>
      <c r="AY78" s="3"/>
      <c r="BA78" s="61"/>
      <c r="BC78" s="190" t="s">
        <v>967</v>
      </c>
      <c r="BD78" s="196">
        <v>50</v>
      </c>
      <c r="BE78" s="196">
        <v>2</v>
      </c>
      <c r="BF78" s="194" t="s">
        <v>992</v>
      </c>
    </row>
    <row r="79" spans="1:60" x14ac:dyDescent="0.35">
      <c r="A79" s="1"/>
      <c r="B79" s="3" t="s">
        <v>31</v>
      </c>
      <c r="C79" s="4" t="s">
        <v>32</v>
      </c>
      <c r="D79" s="4"/>
      <c r="E79" s="4"/>
      <c r="G79" s="3"/>
      <c r="H79" s="3"/>
      <c r="I79" s="3"/>
      <c r="J79" s="3"/>
      <c r="K79" s="3"/>
      <c r="L79" s="3"/>
      <c r="M79" s="3"/>
      <c r="N79" s="3"/>
      <c r="O79" s="3"/>
      <c r="P79" s="3"/>
      <c r="Q79" s="3"/>
      <c r="R79" s="3"/>
      <c r="S79" s="3"/>
      <c r="T79" s="3"/>
      <c r="U79" s="3"/>
      <c r="V79" s="3"/>
      <c r="W79" s="3"/>
      <c r="X79" s="3"/>
      <c r="Y79" s="3"/>
      <c r="Z79" s="3"/>
      <c r="AA79" s="6"/>
      <c r="AB79" s="3"/>
      <c r="AC79" s="3"/>
      <c r="AD79" s="3"/>
      <c r="AE79" s="3"/>
      <c r="AF79" s="3"/>
      <c r="AG79" s="3"/>
      <c r="AH79" s="3"/>
      <c r="AI79" s="3"/>
      <c r="AJ79" s="3"/>
      <c r="AK79" s="3"/>
      <c r="AL79" s="3"/>
      <c r="AM79" s="3"/>
      <c r="AN79" s="3"/>
      <c r="AO79" s="3"/>
      <c r="AP79" s="3"/>
      <c r="AQ79" s="3"/>
      <c r="AR79" s="3"/>
      <c r="AS79" s="3"/>
      <c r="AT79" s="3"/>
      <c r="AU79" s="3"/>
      <c r="AV79" s="3"/>
      <c r="AW79" s="3"/>
      <c r="AX79" s="3"/>
      <c r="AY79" s="3"/>
      <c r="BA79" s="61"/>
      <c r="BC79" s="190" t="s">
        <v>968</v>
      </c>
      <c r="BD79" s="196">
        <v>50</v>
      </c>
      <c r="BE79" s="196">
        <v>5</v>
      </c>
      <c r="BF79" s="194" t="s">
        <v>992</v>
      </c>
    </row>
    <row r="80" spans="1:60" x14ac:dyDescent="0.35">
      <c r="A80" s="3"/>
      <c r="B80" s="6"/>
      <c r="C80" s="4" t="s">
        <v>925</v>
      </c>
      <c r="D80" s="3"/>
      <c r="E80" s="3"/>
      <c r="F80" s="3"/>
      <c r="G80" s="3"/>
      <c r="H80" s="3"/>
      <c r="I80" s="3"/>
      <c r="J80" s="3"/>
      <c r="K80" s="3"/>
      <c r="L80" s="3"/>
      <c r="M80" s="3"/>
      <c r="N80" s="3"/>
      <c r="O80" s="3"/>
      <c r="P80" s="3"/>
      <c r="Q80" s="3"/>
      <c r="R80" s="3"/>
      <c r="S80" s="3"/>
      <c r="T80" s="3"/>
      <c r="U80" s="3"/>
      <c r="V80" s="3"/>
      <c r="W80" s="3"/>
      <c r="X80" s="3"/>
      <c r="Y80" s="3"/>
      <c r="Z80" s="3"/>
      <c r="AA80" s="6"/>
      <c r="AB80" s="3"/>
      <c r="AC80" s="3"/>
      <c r="AD80" s="3"/>
      <c r="AE80" s="3"/>
      <c r="AF80" s="3"/>
      <c r="AG80" s="3"/>
      <c r="AH80" s="3"/>
      <c r="AI80" s="3"/>
      <c r="AJ80" s="3"/>
      <c r="AK80" s="3"/>
      <c r="AL80" s="3"/>
      <c r="AM80" s="3"/>
      <c r="AN80" s="3"/>
      <c r="AO80" s="3"/>
      <c r="AP80" s="3"/>
      <c r="AQ80" s="3"/>
      <c r="AR80" s="3"/>
      <c r="AS80" s="3"/>
      <c r="AT80" s="3"/>
      <c r="AU80" s="3"/>
      <c r="AV80" s="3"/>
      <c r="AW80" s="3"/>
      <c r="AX80" s="3"/>
      <c r="AY80" s="3"/>
      <c r="BA80" s="61"/>
      <c r="BC80" s="190" t="s">
        <v>969</v>
      </c>
      <c r="BD80" s="196">
        <v>30</v>
      </c>
      <c r="BE80" s="196">
        <v>4</v>
      </c>
      <c r="BF80" s="194" t="s">
        <v>992</v>
      </c>
    </row>
    <row r="81" spans="1:59" x14ac:dyDescent="0.35">
      <c r="A81" s="3"/>
      <c r="B81" s="6"/>
      <c r="C81" s="8" t="s">
        <v>52</v>
      </c>
      <c r="D81" s="3"/>
      <c r="E81" s="3"/>
      <c r="F81" s="3"/>
      <c r="G81" s="3"/>
      <c r="H81" s="3"/>
      <c r="I81" s="3"/>
      <c r="J81" s="3"/>
      <c r="K81" s="3"/>
      <c r="L81" s="3"/>
      <c r="M81" s="3"/>
      <c r="N81" s="3"/>
      <c r="O81" s="3"/>
      <c r="P81" s="3"/>
      <c r="Q81" s="3"/>
      <c r="R81" s="3"/>
      <c r="S81" s="3"/>
      <c r="T81" s="3"/>
      <c r="U81" s="3"/>
      <c r="V81" s="3"/>
      <c r="W81" s="3"/>
      <c r="X81" s="3"/>
      <c r="Y81" s="3"/>
      <c r="Z81" s="3"/>
      <c r="AA81" s="6"/>
      <c r="AB81" s="3"/>
      <c r="AC81" s="3"/>
      <c r="AD81" s="3"/>
      <c r="AE81" s="3"/>
      <c r="AF81" s="3"/>
      <c r="AG81" s="3"/>
      <c r="AH81" s="3"/>
      <c r="AI81" s="3"/>
      <c r="AJ81" s="3"/>
      <c r="AK81" s="3"/>
      <c r="AL81" s="3"/>
      <c r="AM81" s="3"/>
      <c r="AN81" s="3"/>
      <c r="AO81" s="3"/>
      <c r="AP81" s="3"/>
      <c r="AQ81" s="3"/>
      <c r="AR81" s="3"/>
      <c r="AS81" s="3"/>
      <c r="AT81" s="3"/>
      <c r="AU81" s="3"/>
      <c r="AV81" s="3"/>
      <c r="AW81" s="3"/>
      <c r="AX81" s="3"/>
      <c r="AY81" s="3"/>
      <c r="BA81" s="61"/>
      <c r="BC81" s="190" t="s">
        <v>970</v>
      </c>
      <c r="BD81" s="196">
        <v>50</v>
      </c>
      <c r="BE81" s="196">
        <v>6</v>
      </c>
      <c r="BF81" s="194" t="s">
        <v>992</v>
      </c>
    </row>
    <row r="82" spans="1:59" x14ac:dyDescent="0.35">
      <c r="A82" s="19"/>
      <c r="B82" s="20"/>
      <c r="C82" s="21"/>
      <c r="D82" s="19"/>
      <c r="E82" s="19"/>
      <c r="F82" s="19"/>
      <c r="G82" s="19"/>
      <c r="H82" s="19"/>
      <c r="I82" s="19"/>
      <c r="J82" s="19"/>
      <c r="K82" s="19"/>
      <c r="L82" s="19"/>
      <c r="M82" s="19"/>
      <c r="N82" s="19"/>
      <c r="O82" s="19"/>
      <c r="P82" s="19"/>
      <c r="Q82" s="19"/>
      <c r="R82" s="19"/>
      <c r="S82" s="19"/>
      <c r="T82" s="19"/>
      <c r="U82" s="19"/>
      <c r="V82" s="19"/>
      <c r="W82" s="19"/>
      <c r="X82" s="19"/>
      <c r="Y82" s="19"/>
      <c r="Z82" s="19"/>
      <c r="AA82" s="20"/>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BA82" s="61"/>
      <c r="BC82" s="190" t="s">
        <v>971</v>
      </c>
      <c r="BD82" s="196">
        <v>50</v>
      </c>
      <c r="BE82" s="196">
        <v>3</v>
      </c>
      <c r="BF82" s="194" t="s">
        <v>992</v>
      </c>
    </row>
    <row r="83" spans="1:59" x14ac:dyDescent="0.35">
      <c r="A83" s="19"/>
      <c r="B83" s="20"/>
      <c r="C83" s="21"/>
      <c r="D83" s="19"/>
      <c r="E83" s="19"/>
      <c r="F83" s="19"/>
      <c r="G83" s="19" t="s">
        <v>947</v>
      </c>
      <c r="H83" s="19"/>
      <c r="I83" s="19"/>
      <c r="J83" s="19"/>
      <c r="K83" s="19"/>
      <c r="L83" s="19"/>
      <c r="M83" s="19" t="s">
        <v>948</v>
      </c>
      <c r="N83" s="19"/>
      <c r="O83" s="19"/>
      <c r="P83" s="19"/>
      <c r="R83" s="19"/>
      <c r="S83" s="19" t="s">
        <v>53</v>
      </c>
      <c r="T83" s="19"/>
      <c r="U83" s="19"/>
      <c r="V83" s="19"/>
      <c r="X83" s="19"/>
      <c r="Y83" s="19" t="s">
        <v>948</v>
      </c>
      <c r="Z83" s="19"/>
      <c r="AA83" s="20"/>
      <c r="AB83" s="19"/>
      <c r="AD83" s="19"/>
      <c r="AE83" s="19"/>
      <c r="AF83" s="19"/>
      <c r="AG83" s="19"/>
      <c r="AH83" s="19"/>
      <c r="AJ83" s="19"/>
      <c r="AK83" s="19"/>
      <c r="AL83" s="19"/>
      <c r="AM83" s="22"/>
      <c r="AN83" s="19"/>
      <c r="AO83" s="19"/>
      <c r="AP83" s="19"/>
      <c r="AQ83" s="19"/>
      <c r="AR83" s="19"/>
      <c r="AS83" s="19"/>
      <c r="AT83" s="19"/>
      <c r="AU83" s="3"/>
      <c r="AV83" s="3"/>
      <c r="AW83" s="3"/>
      <c r="AX83" s="3"/>
      <c r="BA83" s="61"/>
      <c r="BC83" s="190" t="s">
        <v>972</v>
      </c>
      <c r="BD83" s="196">
        <v>8</v>
      </c>
      <c r="BE83" s="196">
        <v>5</v>
      </c>
      <c r="BF83" s="194" t="s">
        <v>993</v>
      </c>
    </row>
    <row r="84" spans="1:59" x14ac:dyDescent="0.35">
      <c r="A84" s="19"/>
      <c r="B84" s="20"/>
      <c r="C84" s="21"/>
      <c r="D84" s="19"/>
      <c r="E84" s="19"/>
      <c r="F84" s="19"/>
      <c r="G84" s="19" t="s">
        <v>55</v>
      </c>
      <c r="H84" s="19"/>
      <c r="I84" s="19"/>
      <c r="J84" s="19"/>
      <c r="K84" s="19"/>
      <c r="L84" s="19"/>
      <c r="M84" s="19" t="s">
        <v>56</v>
      </c>
      <c r="N84" s="19"/>
      <c r="O84" s="19"/>
      <c r="P84" s="19"/>
      <c r="R84" s="19"/>
      <c r="S84" s="19" t="s">
        <v>57</v>
      </c>
      <c r="T84" s="19"/>
      <c r="U84" s="19"/>
      <c r="V84" s="19"/>
      <c r="X84" s="19"/>
      <c r="Y84" s="19" t="s">
        <v>58</v>
      </c>
      <c r="Z84" s="19"/>
      <c r="AA84" s="20"/>
      <c r="AB84" s="19"/>
      <c r="AD84" s="19"/>
      <c r="AE84" s="19"/>
      <c r="AF84" s="19"/>
      <c r="AG84" s="19"/>
      <c r="AH84" s="19"/>
      <c r="AI84" s="20" t="s">
        <v>54</v>
      </c>
      <c r="AJ84" s="19"/>
      <c r="AK84" s="19"/>
      <c r="AL84" s="19"/>
      <c r="AM84" s="22"/>
      <c r="AN84" s="19"/>
      <c r="AO84" s="19"/>
      <c r="AP84" s="19"/>
      <c r="AQ84" s="19"/>
      <c r="AR84" s="23"/>
      <c r="AT84" s="19"/>
      <c r="AU84" s="3"/>
      <c r="AV84" s="3"/>
      <c r="AW84" s="3"/>
      <c r="AX84" s="3"/>
      <c r="BA84" s="61"/>
      <c r="BC84" s="190" t="s">
        <v>973</v>
      </c>
      <c r="BD84" s="196">
        <v>1</v>
      </c>
      <c r="BE84" s="196">
        <v>30</v>
      </c>
      <c r="BF84" s="194" t="s">
        <v>994</v>
      </c>
    </row>
    <row r="85" spans="1:59" x14ac:dyDescent="0.35">
      <c r="A85" s="19"/>
      <c r="B85" s="20"/>
      <c r="C85" s="19"/>
      <c r="D85" s="19"/>
      <c r="E85" s="19"/>
      <c r="F85" s="19"/>
      <c r="G85" s="19" t="s">
        <v>59</v>
      </c>
      <c r="H85" s="19"/>
      <c r="I85" s="19"/>
      <c r="J85" s="19"/>
      <c r="K85" s="19"/>
      <c r="L85" s="19"/>
      <c r="M85" s="19" t="s">
        <v>949</v>
      </c>
      <c r="N85" s="19"/>
      <c r="O85" s="19"/>
      <c r="P85" s="19"/>
      <c r="R85" s="19"/>
      <c r="S85" s="25" t="s">
        <v>61</v>
      </c>
      <c r="T85" s="19"/>
      <c r="U85" s="19"/>
      <c r="V85" s="19"/>
      <c r="X85" s="19"/>
      <c r="Y85" s="19" t="s">
        <v>62</v>
      </c>
      <c r="Z85" s="19"/>
      <c r="AA85" s="20"/>
      <c r="AB85" s="19"/>
      <c r="AD85" s="19"/>
      <c r="AE85" s="26"/>
      <c r="AF85" s="26"/>
      <c r="AG85" s="19"/>
      <c r="AH85" s="19"/>
      <c r="AI85" s="20" t="s">
        <v>63</v>
      </c>
      <c r="AJ85" s="27"/>
      <c r="AK85" s="27"/>
      <c r="AL85" s="27"/>
      <c r="AM85" s="22"/>
      <c r="AN85" s="19"/>
      <c r="AO85" s="19"/>
      <c r="AP85" s="27"/>
      <c r="AQ85" s="9" t="s">
        <v>38</v>
      </c>
      <c r="AR85" s="28"/>
      <c r="AT85" s="19"/>
      <c r="AU85" s="3"/>
      <c r="AV85" s="3"/>
      <c r="AW85" s="3"/>
      <c r="AX85" s="3"/>
      <c r="AY85" s="9" t="s">
        <v>39</v>
      </c>
      <c r="BA85" s="61"/>
      <c r="BC85" s="190" t="s">
        <v>974</v>
      </c>
      <c r="BD85" s="196">
        <v>10</v>
      </c>
      <c r="BE85" s="196">
        <v>5</v>
      </c>
      <c r="BF85" s="194" t="s">
        <v>993</v>
      </c>
    </row>
    <row r="86" spans="1:59" x14ac:dyDescent="0.35">
      <c r="A86" s="19"/>
      <c r="B86" s="20"/>
      <c r="C86" s="19"/>
      <c r="D86" s="19"/>
      <c r="E86" s="9" t="s">
        <v>64</v>
      </c>
      <c r="F86" s="21"/>
      <c r="G86" s="21" t="s">
        <v>65</v>
      </c>
      <c r="H86" s="21"/>
      <c r="I86" s="21"/>
      <c r="J86" s="21"/>
      <c r="K86" s="21"/>
      <c r="L86" s="21"/>
      <c r="M86" s="107"/>
      <c r="N86" s="21"/>
      <c r="O86" s="21"/>
      <c r="P86" s="108"/>
      <c r="Q86" s="21"/>
      <c r="R86" s="21"/>
      <c r="S86" s="21" t="s">
        <v>949</v>
      </c>
      <c r="T86" s="21"/>
      <c r="U86" s="21"/>
      <c r="V86" s="21"/>
      <c r="W86" s="21"/>
      <c r="X86" s="21"/>
      <c r="Y86" s="21" t="s">
        <v>60</v>
      </c>
      <c r="Z86" s="109"/>
      <c r="AA86" s="110"/>
      <c r="AB86" s="109"/>
      <c r="AC86" s="21"/>
      <c r="AD86" s="21"/>
      <c r="AE86" s="21"/>
      <c r="AF86" s="109"/>
      <c r="AG86" s="21"/>
      <c r="AH86" s="111"/>
      <c r="AI86" s="112" t="s">
        <v>66</v>
      </c>
      <c r="AJ86" s="21"/>
      <c r="AK86" s="21"/>
      <c r="AL86" s="21"/>
      <c r="AM86" s="21"/>
      <c r="AN86" s="21"/>
      <c r="AO86" s="21"/>
      <c r="AP86" s="21"/>
      <c r="AQ86" s="113" t="s">
        <v>45</v>
      </c>
      <c r="AR86" s="21"/>
      <c r="AS86" s="21"/>
      <c r="AT86" s="21"/>
      <c r="AU86" s="21"/>
      <c r="AV86" s="21"/>
      <c r="AW86" s="21"/>
      <c r="AX86" s="21"/>
      <c r="AY86" s="113" t="s">
        <v>46</v>
      </c>
      <c r="BA86" s="61"/>
      <c r="BC86" s="190" t="s">
        <v>975</v>
      </c>
      <c r="BD86" s="196">
        <v>10</v>
      </c>
      <c r="BE86" s="196">
        <v>1</v>
      </c>
      <c r="BF86" s="194" t="s">
        <v>993</v>
      </c>
    </row>
    <row r="87" spans="1:59" x14ac:dyDescent="0.35">
      <c r="A87" s="3"/>
      <c r="B87" s="6"/>
      <c r="C87" s="5" t="s">
        <v>47</v>
      </c>
      <c r="D87" s="5">
        <v>1</v>
      </c>
      <c r="E87" s="12" t="s">
        <v>936</v>
      </c>
      <c r="F87" s="19"/>
      <c r="G87" s="18"/>
      <c r="H87" s="18"/>
      <c r="I87" s="18"/>
      <c r="J87" s="54">
        <v>1</v>
      </c>
      <c r="K87" s="54">
        <v>0</v>
      </c>
      <c r="L87" s="3"/>
      <c r="M87" s="12"/>
      <c r="N87" s="17"/>
      <c r="O87" s="17"/>
      <c r="P87" s="17"/>
      <c r="Q87" s="53">
        <v>5</v>
      </c>
      <c r="R87" s="3"/>
      <c r="S87" s="17"/>
      <c r="T87" s="17"/>
      <c r="U87" s="17"/>
      <c r="V87" s="17"/>
      <c r="W87" s="53">
        <v>3</v>
      </c>
      <c r="X87" s="3"/>
      <c r="Y87" s="17"/>
      <c r="Z87" s="17"/>
      <c r="AA87" s="33"/>
      <c r="AB87" s="53">
        <v>1</v>
      </c>
      <c r="AC87" s="53">
        <v>0</v>
      </c>
      <c r="AD87" s="3"/>
      <c r="AE87" s="17"/>
      <c r="AF87" s="17"/>
      <c r="AG87" s="17"/>
      <c r="AH87" s="17"/>
      <c r="AI87" s="17">
        <v>2</v>
      </c>
      <c r="AJ87" s="3"/>
      <c r="AK87" s="15"/>
      <c r="AL87" s="15"/>
      <c r="AM87" s="55">
        <v>5</v>
      </c>
      <c r="AN87" s="55">
        <v>0</v>
      </c>
      <c r="AO87" s="16" t="s">
        <v>48</v>
      </c>
      <c r="AP87" s="55">
        <v>0</v>
      </c>
      <c r="AQ87" s="55">
        <v>0</v>
      </c>
      <c r="AR87" s="3"/>
      <c r="AS87" s="56"/>
      <c r="AT87" s="15">
        <v>1</v>
      </c>
      <c r="AU87" s="58">
        <v>0</v>
      </c>
      <c r="AV87" s="15">
        <v>0</v>
      </c>
      <c r="AW87" s="16" t="s">
        <v>48</v>
      </c>
      <c r="AX87" s="15">
        <v>0</v>
      </c>
      <c r="AY87" s="15">
        <v>0</v>
      </c>
      <c r="BA87" s="61"/>
      <c r="BC87" s="190" t="s">
        <v>976</v>
      </c>
      <c r="BD87" s="196">
        <v>5</v>
      </c>
      <c r="BE87" s="196">
        <v>1</v>
      </c>
      <c r="BF87" s="194" t="s">
        <v>993</v>
      </c>
    </row>
    <row r="88" spans="1:59" ht="16" thickBot="1" x14ac:dyDescent="0.4">
      <c r="A88" s="3"/>
      <c r="B88" s="6"/>
      <c r="C88" s="5" t="s">
        <v>47</v>
      </c>
      <c r="D88" s="5">
        <v>2</v>
      </c>
      <c r="E88" s="12" t="s">
        <v>937</v>
      </c>
      <c r="F88" s="19"/>
      <c r="G88" s="18"/>
      <c r="H88" s="18"/>
      <c r="I88" s="18"/>
      <c r="J88" s="54">
        <v>1</v>
      </c>
      <c r="K88" s="54">
        <v>0</v>
      </c>
      <c r="L88" s="3"/>
      <c r="M88" s="12"/>
      <c r="N88" s="17"/>
      <c r="O88" s="17"/>
      <c r="P88" s="17"/>
      <c r="Q88" s="53">
        <v>3</v>
      </c>
      <c r="R88" s="3"/>
      <c r="S88" s="17"/>
      <c r="T88" s="17"/>
      <c r="U88" s="17"/>
      <c r="V88" s="17"/>
      <c r="W88" s="53">
        <v>3</v>
      </c>
      <c r="X88" s="3"/>
      <c r="Y88" s="17"/>
      <c r="Z88" s="17"/>
      <c r="AA88" s="33"/>
      <c r="AB88" s="53"/>
      <c r="AC88" s="53">
        <v>5</v>
      </c>
      <c r="AD88" s="3"/>
      <c r="AE88" s="17"/>
      <c r="AF88" s="17"/>
      <c r="AG88" s="17"/>
      <c r="AH88" s="17"/>
      <c r="AI88" s="17">
        <v>5</v>
      </c>
      <c r="AJ88" s="3"/>
      <c r="AK88" s="15"/>
      <c r="AL88" s="15"/>
      <c r="AM88" s="55">
        <v>5</v>
      </c>
      <c r="AN88" s="55">
        <v>0</v>
      </c>
      <c r="AO88" s="16" t="s">
        <v>48</v>
      </c>
      <c r="AP88" s="55">
        <v>0</v>
      </c>
      <c r="AQ88" s="55">
        <v>0</v>
      </c>
      <c r="AR88" s="3"/>
      <c r="AS88" s="57"/>
      <c r="AT88" s="15">
        <v>2</v>
      </c>
      <c r="AU88" s="58">
        <v>5</v>
      </c>
      <c r="AV88" s="15">
        <v>0</v>
      </c>
      <c r="AW88" s="16" t="s">
        <v>48</v>
      </c>
      <c r="AX88" s="15">
        <v>0</v>
      </c>
      <c r="AY88" s="15">
        <v>0</v>
      </c>
      <c r="BA88" s="61"/>
      <c r="BC88" s="191" t="s">
        <v>977</v>
      </c>
      <c r="BD88" s="197">
        <v>1</v>
      </c>
      <c r="BE88" s="197">
        <v>2</v>
      </c>
      <c r="BF88" s="156" t="s">
        <v>993</v>
      </c>
      <c r="BG88" s="3"/>
    </row>
    <row r="89" spans="1:59" x14ac:dyDescent="0.35">
      <c r="A89" s="3"/>
      <c r="B89" s="6"/>
      <c r="C89" s="5" t="s">
        <v>47</v>
      </c>
      <c r="D89" s="5">
        <v>3</v>
      </c>
      <c r="E89" s="12" t="s">
        <v>938</v>
      </c>
      <c r="F89" s="19"/>
      <c r="G89" s="18"/>
      <c r="H89" s="18"/>
      <c r="I89" s="18"/>
      <c r="J89" s="54"/>
      <c r="K89" s="54">
        <v>5</v>
      </c>
      <c r="L89" s="3"/>
      <c r="M89" s="12"/>
      <c r="N89" s="17"/>
      <c r="O89" s="17"/>
      <c r="P89" s="17"/>
      <c r="Q89" s="53">
        <v>3</v>
      </c>
      <c r="R89" s="3"/>
      <c r="S89" s="17"/>
      <c r="T89" s="17"/>
      <c r="U89" s="17"/>
      <c r="V89" s="17"/>
      <c r="W89" s="53">
        <v>2</v>
      </c>
      <c r="X89" s="3"/>
      <c r="Y89" s="17"/>
      <c r="Z89" s="17"/>
      <c r="AA89" s="33"/>
      <c r="AB89" s="53"/>
      <c r="AC89" s="53">
        <v>2</v>
      </c>
      <c r="AD89" s="3"/>
      <c r="AE89" s="17"/>
      <c r="AF89" s="17"/>
      <c r="AG89" s="17"/>
      <c r="AH89" s="17"/>
      <c r="AI89" s="17">
        <v>4</v>
      </c>
      <c r="AJ89" s="3"/>
      <c r="AK89" s="15"/>
      <c r="AL89" s="15"/>
      <c r="AM89" s="55">
        <v>3</v>
      </c>
      <c r="AN89" s="55">
        <v>0</v>
      </c>
      <c r="AO89" s="16" t="s">
        <v>48</v>
      </c>
      <c r="AP89" s="55">
        <v>0</v>
      </c>
      <c r="AQ89" s="55">
        <v>0</v>
      </c>
      <c r="AR89" s="3"/>
      <c r="AS89" s="57"/>
      <c r="AT89" s="15">
        <v>1</v>
      </c>
      <c r="AU89" s="58">
        <v>2</v>
      </c>
      <c r="AV89" s="15">
        <v>0</v>
      </c>
      <c r="AW89" s="16" t="s">
        <v>48</v>
      </c>
      <c r="AX89" s="15">
        <v>0</v>
      </c>
      <c r="AY89" s="15">
        <v>0</v>
      </c>
      <c r="BA89" s="61"/>
      <c r="BD89" s="52"/>
    </row>
    <row r="90" spans="1:59" x14ac:dyDescent="0.35">
      <c r="A90" s="3"/>
      <c r="B90" s="6"/>
      <c r="C90" s="5" t="s">
        <v>47</v>
      </c>
      <c r="D90" s="5">
        <v>4</v>
      </c>
      <c r="E90" s="12" t="s">
        <v>939</v>
      </c>
      <c r="F90" s="19"/>
      <c r="G90" s="18"/>
      <c r="H90" s="18"/>
      <c r="I90" s="18"/>
      <c r="J90" s="54"/>
      <c r="K90" s="54">
        <v>5</v>
      </c>
      <c r="L90" s="3"/>
      <c r="M90" s="12"/>
      <c r="N90" s="17"/>
      <c r="O90" s="17"/>
      <c r="P90" s="17"/>
      <c r="Q90" s="53">
        <v>2</v>
      </c>
      <c r="R90" s="3"/>
      <c r="S90" s="17"/>
      <c r="T90" s="17"/>
      <c r="U90" s="17"/>
      <c r="V90" s="17"/>
      <c r="W90" s="53">
        <v>0</v>
      </c>
      <c r="X90" s="3"/>
      <c r="Y90" s="17"/>
      <c r="Z90" s="17"/>
      <c r="AA90" s="33"/>
      <c r="AB90" s="53"/>
      <c r="AC90" s="53">
        <v>1</v>
      </c>
      <c r="AD90" s="3"/>
      <c r="AE90" s="17"/>
      <c r="AF90" s="17"/>
      <c r="AG90" s="17"/>
      <c r="AH90" s="17"/>
      <c r="AI90" s="17">
        <v>6</v>
      </c>
      <c r="AJ90" s="3"/>
      <c r="AK90" s="15"/>
      <c r="AL90" s="15"/>
      <c r="AM90" s="55">
        <v>5</v>
      </c>
      <c r="AN90" s="55">
        <v>0</v>
      </c>
      <c r="AO90" s="16" t="s">
        <v>48</v>
      </c>
      <c r="AP90" s="55">
        <v>0</v>
      </c>
      <c r="AQ90" s="55">
        <v>0</v>
      </c>
      <c r="AR90" s="3"/>
      <c r="AS90" s="57"/>
      <c r="AT90" s="15">
        <v>3</v>
      </c>
      <c r="AU90" s="58">
        <v>0</v>
      </c>
      <c r="AV90" s="15">
        <v>0</v>
      </c>
      <c r="AW90" s="16" t="s">
        <v>48</v>
      </c>
      <c r="AX90" s="15">
        <v>0</v>
      </c>
      <c r="AY90" s="15">
        <v>0</v>
      </c>
      <c r="BA90" s="61"/>
      <c r="BC90" s="3"/>
      <c r="BD90" s="3"/>
      <c r="BE90" s="3"/>
      <c r="BF90" s="3"/>
    </row>
    <row r="91" spans="1:59" x14ac:dyDescent="0.35">
      <c r="A91" s="3"/>
      <c r="B91" s="6"/>
      <c r="C91" s="5" t="s">
        <v>47</v>
      </c>
      <c r="D91" s="5">
        <v>5</v>
      </c>
      <c r="E91" s="12" t="s">
        <v>940</v>
      </c>
      <c r="F91" s="19"/>
      <c r="G91" s="18"/>
      <c r="H91" s="18"/>
      <c r="I91" s="18"/>
      <c r="J91" s="54"/>
      <c r="K91" s="54">
        <v>3</v>
      </c>
      <c r="L91" s="3"/>
      <c r="M91" s="12"/>
      <c r="N91" s="17"/>
      <c r="O91" s="17"/>
      <c r="P91" s="17"/>
      <c r="Q91" s="53">
        <v>0</v>
      </c>
      <c r="R91" s="3"/>
      <c r="S91" s="17"/>
      <c r="T91" s="17"/>
      <c r="U91" s="17"/>
      <c r="V91" s="17"/>
      <c r="W91" s="53">
        <v>0</v>
      </c>
      <c r="X91" s="3"/>
      <c r="Y91" s="17"/>
      <c r="Z91" s="17"/>
      <c r="AA91" s="33"/>
      <c r="AB91" s="53"/>
      <c r="AC91" s="53">
        <v>0</v>
      </c>
      <c r="AD91" s="3"/>
      <c r="AE91" s="17"/>
      <c r="AF91" s="17"/>
      <c r="AG91" s="17"/>
      <c r="AH91" s="17"/>
      <c r="AI91" s="17">
        <v>3</v>
      </c>
      <c r="AJ91" s="3"/>
      <c r="AK91" s="15"/>
      <c r="AL91" s="15"/>
      <c r="AM91" s="55">
        <v>5</v>
      </c>
      <c r="AN91" s="55">
        <v>0</v>
      </c>
      <c r="AO91" s="16" t="s">
        <v>48</v>
      </c>
      <c r="AP91" s="55">
        <v>0</v>
      </c>
      <c r="AQ91" s="55">
        <v>0</v>
      </c>
      <c r="AR91" s="3"/>
      <c r="AS91" s="57"/>
      <c r="AT91" s="15">
        <v>1</v>
      </c>
      <c r="AU91" s="58">
        <v>5</v>
      </c>
      <c r="AV91" s="15">
        <v>0</v>
      </c>
      <c r="AW91" s="16" t="s">
        <v>48</v>
      </c>
      <c r="AX91" s="15">
        <v>0</v>
      </c>
      <c r="AY91" s="15">
        <v>0</v>
      </c>
      <c r="BA91" s="61"/>
    </row>
    <row r="92" spans="1:59" x14ac:dyDescent="0.35">
      <c r="A92" s="3"/>
      <c r="B92" s="6"/>
      <c r="C92" s="5"/>
      <c r="D92" s="5"/>
      <c r="E92" s="4"/>
      <c r="F92" s="19"/>
      <c r="G92" s="5"/>
      <c r="H92" s="5"/>
      <c r="I92" s="5"/>
      <c r="J92" s="5"/>
      <c r="K92" s="5"/>
      <c r="L92" s="3"/>
      <c r="M92" s="3"/>
      <c r="N92" s="3"/>
      <c r="O92" s="3"/>
      <c r="P92" s="3"/>
      <c r="Q92" s="3"/>
      <c r="R92" s="3"/>
      <c r="S92" s="3"/>
      <c r="T92" s="3"/>
      <c r="U92" s="3"/>
      <c r="V92" s="3"/>
      <c r="W92" s="3"/>
      <c r="X92" s="3"/>
      <c r="Y92" s="3"/>
      <c r="Z92" s="3"/>
      <c r="AA92" s="6"/>
      <c r="AB92" s="3"/>
      <c r="AC92" s="3"/>
      <c r="AD92" s="3"/>
      <c r="AE92" s="3"/>
      <c r="AF92" s="3"/>
      <c r="AG92" s="3"/>
      <c r="AH92" s="3"/>
      <c r="BA92" s="61"/>
      <c r="BC92" s="528" t="s">
        <v>505</v>
      </c>
      <c r="BD92" s="528"/>
      <c r="BE92" s="528"/>
      <c r="BF92" s="528"/>
    </row>
    <row r="93" spans="1:59" ht="16" thickBot="1" x14ac:dyDescent="0.4">
      <c r="A93" s="19"/>
      <c r="B93" s="20"/>
      <c r="C93" s="29"/>
      <c r="D93" s="29"/>
      <c r="E93" s="30"/>
      <c r="F93" s="30"/>
      <c r="G93" s="19"/>
      <c r="H93" s="19"/>
      <c r="I93" s="19"/>
      <c r="J93" s="19"/>
      <c r="K93" s="19"/>
      <c r="L93" s="19"/>
      <c r="M93" s="9" t="s">
        <v>36</v>
      </c>
      <c r="N93" s="19"/>
      <c r="O93" s="3"/>
      <c r="P93" s="3"/>
      <c r="Q93" s="3"/>
      <c r="R93" s="9" t="s">
        <v>37</v>
      </c>
      <c r="S93" s="19"/>
      <c r="T93" s="24"/>
      <c r="U93" s="24"/>
      <c r="V93" s="24"/>
      <c r="W93" s="24"/>
      <c r="X93" s="24"/>
      <c r="Y93" s="24"/>
      <c r="Z93" s="9" t="s">
        <v>38</v>
      </c>
      <c r="AA93" s="34"/>
      <c r="AB93" s="19"/>
      <c r="AC93" s="19"/>
      <c r="AD93" s="19"/>
      <c r="AE93" s="19"/>
      <c r="AF93" s="19"/>
      <c r="AG93" s="19"/>
      <c r="AH93" s="9" t="s">
        <v>39</v>
      </c>
      <c r="BA93" s="61"/>
      <c r="BC93" s="3" t="s">
        <v>506</v>
      </c>
    </row>
    <row r="94" spans="1:59" ht="39" x14ac:dyDescent="0.35">
      <c r="A94" s="19"/>
      <c r="B94" s="20"/>
      <c r="C94" s="19"/>
      <c r="D94" s="19"/>
      <c r="E94" s="9" t="s">
        <v>67</v>
      </c>
      <c r="F94" s="19"/>
      <c r="G94" s="19"/>
      <c r="H94" s="19"/>
      <c r="I94" s="19"/>
      <c r="J94" s="19"/>
      <c r="K94" s="19"/>
      <c r="L94" s="19"/>
      <c r="M94" s="9" t="s">
        <v>43</v>
      </c>
      <c r="N94" s="19"/>
      <c r="O94" s="3"/>
      <c r="P94" s="3"/>
      <c r="Q94" s="3"/>
      <c r="R94" s="9" t="s">
        <v>44</v>
      </c>
      <c r="S94" s="19"/>
      <c r="T94" s="19"/>
      <c r="U94" s="19"/>
      <c r="V94" s="19"/>
      <c r="W94" s="19"/>
      <c r="X94" s="19"/>
      <c r="Y94" s="19"/>
      <c r="Z94" s="9" t="s">
        <v>45</v>
      </c>
      <c r="AA94" s="20"/>
      <c r="AB94" s="19"/>
      <c r="AC94" s="19"/>
      <c r="AD94" s="19"/>
      <c r="AE94" s="19"/>
      <c r="AF94" s="19"/>
      <c r="AG94" s="19"/>
      <c r="AH94" s="9" t="s">
        <v>46</v>
      </c>
      <c r="BA94" s="61"/>
      <c r="BC94" s="132" t="s">
        <v>308</v>
      </c>
      <c r="BD94" s="74" t="s">
        <v>182</v>
      </c>
      <c r="BE94" s="560" t="s">
        <v>314</v>
      </c>
      <c r="BF94" s="560"/>
      <c r="BG94" s="83" t="s">
        <v>183</v>
      </c>
    </row>
    <row r="95" spans="1:59" x14ac:dyDescent="0.35">
      <c r="A95" s="3"/>
      <c r="B95" s="6"/>
      <c r="C95" s="5" t="s">
        <v>47</v>
      </c>
      <c r="D95" s="5">
        <v>1</v>
      </c>
      <c r="E95" s="12" t="s">
        <v>941</v>
      </c>
      <c r="F95" s="4"/>
      <c r="G95" s="18"/>
      <c r="H95" s="15"/>
      <c r="I95" s="55"/>
      <c r="J95" s="55">
        <v>5</v>
      </c>
      <c r="K95" s="66" t="s">
        <v>48</v>
      </c>
      <c r="L95" s="55">
        <v>0</v>
      </c>
      <c r="M95" s="55">
        <v>0</v>
      </c>
      <c r="N95" s="3"/>
      <c r="O95" s="17"/>
      <c r="P95" s="17"/>
      <c r="Q95" s="17" t="s">
        <v>950</v>
      </c>
      <c r="R95" s="17" t="s">
        <v>951</v>
      </c>
      <c r="S95" s="3"/>
      <c r="T95" s="15"/>
      <c r="U95" s="15"/>
      <c r="V95" s="55"/>
      <c r="W95" s="55">
        <v>8</v>
      </c>
      <c r="X95" s="66" t="s">
        <v>48</v>
      </c>
      <c r="Y95" s="55">
        <v>0</v>
      </c>
      <c r="Z95" s="55">
        <v>0</v>
      </c>
      <c r="AA95" s="6"/>
      <c r="AB95" s="33"/>
      <c r="AC95" s="15"/>
      <c r="AD95" s="15">
        <v>4</v>
      </c>
      <c r="AE95" s="15">
        <v>0</v>
      </c>
      <c r="AF95" s="16" t="s">
        <v>48</v>
      </c>
      <c r="AG95" s="15">
        <v>0</v>
      </c>
      <c r="AH95" s="15">
        <v>0</v>
      </c>
      <c r="BA95" s="61"/>
      <c r="BC95" s="190" t="s">
        <v>926</v>
      </c>
      <c r="BD95" s="49">
        <v>10</v>
      </c>
      <c r="BE95" s="49">
        <v>20</v>
      </c>
      <c r="BF95" s="196" t="s">
        <v>991</v>
      </c>
      <c r="BG95" s="200">
        <f t="shared" ref="BG95:BG115" si="0">BD95*BE95</f>
        <v>200</v>
      </c>
    </row>
    <row r="96" spans="1:59" x14ac:dyDescent="0.35">
      <c r="A96" s="3"/>
      <c r="B96" s="6"/>
      <c r="C96" s="5" t="s">
        <v>47</v>
      </c>
      <c r="D96" s="5">
        <v>2</v>
      </c>
      <c r="E96" s="12" t="s">
        <v>942</v>
      </c>
      <c r="F96" s="4"/>
      <c r="G96" s="18"/>
      <c r="H96" s="15"/>
      <c r="I96" s="55">
        <v>3</v>
      </c>
      <c r="J96" s="55">
        <v>0</v>
      </c>
      <c r="K96" s="66" t="s">
        <v>48</v>
      </c>
      <c r="L96" s="55">
        <v>0</v>
      </c>
      <c r="M96" s="55">
        <v>0</v>
      </c>
      <c r="N96" s="3"/>
      <c r="O96" s="17"/>
      <c r="P96" s="17"/>
      <c r="Q96" s="17" t="s">
        <v>96</v>
      </c>
      <c r="R96" s="17" t="s">
        <v>97</v>
      </c>
      <c r="S96" s="3"/>
      <c r="T96" s="15"/>
      <c r="U96" s="15"/>
      <c r="V96" s="55"/>
      <c r="W96" s="55">
        <v>1</v>
      </c>
      <c r="X96" s="66" t="s">
        <v>48</v>
      </c>
      <c r="Y96" s="55">
        <v>0</v>
      </c>
      <c r="Z96" s="55">
        <v>0</v>
      </c>
      <c r="AA96" s="6"/>
      <c r="AB96" s="33"/>
      <c r="AC96" s="15"/>
      <c r="AD96" s="15">
        <v>3</v>
      </c>
      <c r="AE96" s="15">
        <v>0</v>
      </c>
      <c r="AF96" s="16" t="s">
        <v>48</v>
      </c>
      <c r="AG96" s="15">
        <v>0</v>
      </c>
      <c r="AH96" s="15">
        <v>0</v>
      </c>
      <c r="BA96" s="61"/>
      <c r="BC96" s="190" t="s">
        <v>927</v>
      </c>
      <c r="BD96" s="49">
        <v>10</v>
      </c>
      <c r="BE96" s="49">
        <v>10</v>
      </c>
      <c r="BF96" s="196" t="s">
        <v>991</v>
      </c>
      <c r="BG96" s="200">
        <f t="shared" si="0"/>
        <v>100</v>
      </c>
    </row>
    <row r="97" spans="1:60" x14ac:dyDescent="0.35">
      <c r="A97" s="3"/>
      <c r="B97" s="6"/>
      <c r="C97" s="5" t="s">
        <v>47</v>
      </c>
      <c r="D97" s="5">
        <v>3</v>
      </c>
      <c r="E97" s="12" t="s">
        <v>943</v>
      </c>
      <c r="F97" s="4"/>
      <c r="G97" s="18"/>
      <c r="H97" s="15"/>
      <c r="I97" s="55"/>
      <c r="J97" s="55">
        <v>5</v>
      </c>
      <c r="K97" s="66" t="s">
        <v>48</v>
      </c>
      <c r="L97" s="55">
        <v>0</v>
      </c>
      <c r="M97" s="55">
        <v>0</v>
      </c>
      <c r="N97" s="3"/>
      <c r="O97" s="17"/>
      <c r="P97" s="17"/>
      <c r="Q97" s="17" t="s">
        <v>950</v>
      </c>
      <c r="R97" s="17" t="s">
        <v>951</v>
      </c>
      <c r="S97" s="3"/>
      <c r="T97" s="15"/>
      <c r="U97" s="15"/>
      <c r="V97" s="55">
        <v>1</v>
      </c>
      <c r="W97" s="55">
        <v>0</v>
      </c>
      <c r="X97" s="66" t="s">
        <v>48</v>
      </c>
      <c r="Y97" s="55">
        <v>0</v>
      </c>
      <c r="Z97" s="55">
        <v>0</v>
      </c>
      <c r="AA97" s="6"/>
      <c r="AB97" s="33"/>
      <c r="AC97" s="15"/>
      <c r="AD97" s="15">
        <v>5</v>
      </c>
      <c r="AE97" s="15">
        <v>0</v>
      </c>
      <c r="AF97" s="16" t="s">
        <v>48</v>
      </c>
      <c r="AG97" s="15">
        <v>0</v>
      </c>
      <c r="AH97" s="15">
        <v>0</v>
      </c>
      <c r="BA97" s="61"/>
      <c r="BC97" s="190" t="s">
        <v>928</v>
      </c>
      <c r="BD97" s="49">
        <v>10</v>
      </c>
      <c r="BE97" s="12">
        <v>5</v>
      </c>
      <c r="BF97" s="196" t="s">
        <v>991</v>
      </c>
      <c r="BG97" s="200">
        <f t="shared" si="0"/>
        <v>50</v>
      </c>
    </row>
    <row r="98" spans="1:60" x14ac:dyDescent="0.35">
      <c r="A98" s="3"/>
      <c r="B98" s="6"/>
      <c r="C98" s="5" t="s">
        <v>47</v>
      </c>
      <c r="D98" s="5">
        <v>4</v>
      </c>
      <c r="E98" s="12" t="s">
        <v>944</v>
      </c>
      <c r="F98" s="4"/>
      <c r="G98" s="18"/>
      <c r="H98" s="15"/>
      <c r="I98" s="55"/>
      <c r="J98" s="55">
        <v>1</v>
      </c>
      <c r="K98" s="66" t="s">
        <v>48</v>
      </c>
      <c r="L98" s="55">
        <v>0</v>
      </c>
      <c r="M98" s="55">
        <v>0</v>
      </c>
      <c r="N98" s="3"/>
      <c r="O98" s="17"/>
      <c r="P98" s="17"/>
      <c r="Q98" s="17" t="s">
        <v>950</v>
      </c>
      <c r="R98" s="17" t="s">
        <v>951</v>
      </c>
      <c r="S98" s="3"/>
      <c r="T98" s="15"/>
      <c r="U98" s="15"/>
      <c r="V98" s="55">
        <v>1</v>
      </c>
      <c r="W98" s="55">
        <v>0</v>
      </c>
      <c r="X98" s="66" t="s">
        <v>48</v>
      </c>
      <c r="Y98" s="55">
        <v>0</v>
      </c>
      <c r="Z98" s="55">
        <v>0</v>
      </c>
      <c r="AA98" s="6"/>
      <c r="AB98" s="33"/>
      <c r="AC98" s="15"/>
      <c r="AD98" s="15">
        <v>1</v>
      </c>
      <c r="AE98" s="15">
        <v>0</v>
      </c>
      <c r="AF98" s="16" t="s">
        <v>48</v>
      </c>
      <c r="AG98" s="15">
        <v>0</v>
      </c>
      <c r="AH98" s="15">
        <v>0</v>
      </c>
      <c r="BA98" s="61"/>
      <c r="BC98" s="190" t="s">
        <v>929</v>
      </c>
      <c r="BD98" s="49">
        <v>10</v>
      </c>
      <c r="BE98" s="174">
        <v>3</v>
      </c>
      <c r="BF98" s="196" t="s">
        <v>991</v>
      </c>
      <c r="BG98" s="200">
        <f t="shared" si="0"/>
        <v>30</v>
      </c>
    </row>
    <row r="99" spans="1:60" x14ac:dyDescent="0.35">
      <c r="A99" s="3"/>
      <c r="B99" s="6"/>
      <c r="C99" s="5" t="s">
        <v>47</v>
      </c>
      <c r="D99" s="5">
        <v>5</v>
      </c>
      <c r="E99" s="12" t="s">
        <v>945</v>
      </c>
      <c r="F99" s="4"/>
      <c r="G99" s="18"/>
      <c r="H99" s="15"/>
      <c r="I99" s="55"/>
      <c r="J99" s="55">
        <v>1</v>
      </c>
      <c r="K99" s="66" t="s">
        <v>48</v>
      </c>
      <c r="L99" s="55">
        <v>0</v>
      </c>
      <c r="M99" s="55">
        <v>0</v>
      </c>
      <c r="N99" s="3"/>
      <c r="O99" s="17"/>
      <c r="P99" s="17"/>
      <c r="Q99" s="17" t="s">
        <v>94</v>
      </c>
      <c r="R99" s="17" t="s">
        <v>95</v>
      </c>
      <c r="S99" s="3"/>
      <c r="T99" s="15"/>
      <c r="U99" s="15"/>
      <c r="V99" s="55"/>
      <c r="W99" s="55">
        <v>5</v>
      </c>
      <c r="X99" s="66" t="s">
        <v>48</v>
      </c>
      <c r="Y99" s="55">
        <v>0</v>
      </c>
      <c r="Z99" s="55">
        <v>0</v>
      </c>
      <c r="AA99" s="6"/>
      <c r="AB99" s="33"/>
      <c r="AC99" s="15"/>
      <c r="AD99" s="15"/>
      <c r="AE99" s="15">
        <v>5</v>
      </c>
      <c r="AF99" s="16" t="s">
        <v>48</v>
      </c>
      <c r="AG99" s="15">
        <v>0</v>
      </c>
      <c r="AH99" s="15">
        <v>0</v>
      </c>
      <c r="BA99" s="61"/>
      <c r="BC99" s="190" t="s">
        <v>930</v>
      </c>
      <c r="BD99" s="49">
        <v>10</v>
      </c>
      <c r="BE99" s="50">
        <v>2</v>
      </c>
      <c r="BF99" s="196" t="s">
        <v>991</v>
      </c>
      <c r="BG99" s="200">
        <f t="shared" si="0"/>
        <v>20</v>
      </c>
    </row>
    <row r="100" spans="1:60" x14ac:dyDescent="0.35">
      <c r="A100" s="3"/>
      <c r="B100" s="6"/>
      <c r="C100" s="5"/>
      <c r="D100" s="5"/>
      <c r="E100" s="5"/>
      <c r="F100" s="4"/>
      <c r="G100" s="4"/>
      <c r="H100" s="31"/>
      <c r="I100" s="31"/>
      <c r="J100" s="31"/>
      <c r="K100" s="31"/>
      <c r="L100" s="31"/>
      <c r="M100" s="31"/>
      <c r="N100" s="31"/>
      <c r="O100" s="31"/>
      <c r="P100" s="31"/>
      <c r="Q100" s="31"/>
      <c r="R100" s="31"/>
      <c r="S100" s="31"/>
      <c r="T100" s="31"/>
      <c r="U100" s="31"/>
      <c r="V100" s="31"/>
      <c r="W100" s="31"/>
      <c r="X100" s="31"/>
      <c r="Y100" s="31"/>
      <c r="Z100" s="31"/>
      <c r="AA100" s="35"/>
      <c r="AB100" s="31"/>
      <c r="AC100" s="31"/>
      <c r="AD100" s="31"/>
      <c r="AE100" s="31"/>
      <c r="AF100" s="31"/>
      <c r="AG100" s="31"/>
      <c r="AH100" s="31"/>
      <c r="BA100" s="61"/>
      <c r="BC100" s="190" t="s">
        <v>931</v>
      </c>
      <c r="BD100" s="50">
        <v>1</v>
      </c>
      <c r="BE100" s="50">
        <v>10</v>
      </c>
      <c r="BF100" s="196" t="s">
        <v>991</v>
      </c>
      <c r="BG100" s="200">
        <f t="shared" si="0"/>
        <v>10</v>
      </c>
    </row>
    <row r="101" spans="1:60" x14ac:dyDescent="0.35">
      <c r="A101" s="1" t="s">
        <v>68</v>
      </c>
      <c r="B101" s="2" t="s">
        <v>69</v>
      </c>
      <c r="C101" s="3"/>
      <c r="D101" s="3"/>
      <c r="E101" s="3"/>
      <c r="F101" s="3"/>
      <c r="G101" s="3"/>
      <c r="H101" s="3"/>
      <c r="I101" s="3"/>
      <c r="J101" s="3"/>
      <c r="K101" s="3"/>
      <c r="L101" s="3"/>
      <c r="M101" s="3"/>
      <c r="N101" s="3"/>
      <c r="O101" s="3"/>
      <c r="P101" s="3"/>
      <c r="Q101" s="3"/>
      <c r="R101" s="3"/>
      <c r="S101" s="3"/>
      <c r="T101" s="3"/>
      <c r="U101" s="3"/>
      <c r="V101" s="3"/>
      <c r="W101" s="3"/>
      <c r="X101" s="3"/>
      <c r="Y101" s="3"/>
      <c r="Z101" s="3"/>
      <c r="AA101" s="6"/>
      <c r="AB101" s="3"/>
      <c r="AC101" s="3"/>
      <c r="AD101" s="3"/>
      <c r="AE101" s="3"/>
      <c r="AF101" s="3"/>
      <c r="AG101" s="3"/>
      <c r="AH101" s="3"/>
      <c r="AI101" s="3"/>
      <c r="AJ101" s="3"/>
      <c r="AK101" s="3"/>
      <c r="AL101" s="3"/>
      <c r="AM101" s="3"/>
      <c r="AN101" s="3"/>
      <c r="AO101" s="3"/>
      <c r="AP101" s="3"/>
      <c r="AQ101" s="3"/>
      <c r="AR101" s="3"/>
      <c r="AS101" s="3"/>
      <c r="AT101" s="3"/>
      <c r="AU101" s="3"/>
      <c r="AV101" s="3"/>
      <c r="BA101" s="61"/>
      <c r="BC101" s="190" t="s">
        <v>932</v>
      </c>
      <c r="BD101" s="50">
        <v>1</v>
      </c>
      <c r="BE101" s="50">
        <v>5</v>
      </c>
      <c r="BF101" s="196" t="s">
        <v>991</v>
      </c>
      <c r="BG101" s="200">
        <f t="shared" si="0"/>
        <v>5</v>
      </c>
    </row>
    <row r="102" spans="1:60" x14ac:dyDescent="0.35">
      <c r="A102" s="3"/>
      <c r="B102" s="3" t="s">
        <v>31</v>
      </c>
      <c r="C102" s="4" t="s">
        <v>32</v>
      </c>
      <c r="D102" s="4"/>
      <c r="E102" s="4"/>
      <c r="G102" s="3"/>
      <c r="H102" s="3"/>
      <c r="I102" s="3"/>
      <c r="J102" s="3"/>
      <c r="K102" s="3"/>
      <c r="L102" s="3"/>
      <c r="M102" s="3"/>
      <c r="N102" s="3"/>
      <c r="O102" s="3"/>
      <c r="P102" s="3"/>
      <c r="Q102" s="3"/>
      <c r="R102" s="3"/>
      <c r="S102" s="3"/>
      <c r="T102" s="3"/>
      <c r="U102" s="3"/>
      <c r="V102" s="3"/>
      <c r="W102" s="3"/>
      <c r="X102" s="3"/>
      <c r="Y102" s="3"/>
      <c r="Z102" s="3"/>
      <c r="AA102" s="6"/>
      <c r="AB102" s="3"/>
      <c r="AC102" s="3"/>
      <c r="AD102" s="3"/>
      <c r="AE102" s="3"/>
      <c r="AF102" s="3"/>
      <c r="AG102" s="3"/>
      <c r="AH102" s="3"/>
      <c r="AI102" s="3"/>
      <c r="AJ102" s="3"/>
      <c r="AK102" s="3"/>
      <c r="AL102" s="3"/>
      <c r="AM102" s="3"/>
      <c r="AN102" s="3"/>
      <c r="AO102" s="3"/>
      <c r="AP102" s="3"/>
      <c r="AQ102" s="3"/>
      <c r="AR102" s="3"/>
      <c r="AS102" s="3"/>
      <c r="AT102" s="3"/>
      <c r="AU102" s="3"/>
      <c r="AV102" s="3"/>
      <c r="BA102" s="61"/>
      <c r="BC102" s="190" t="s">
        <v>933</v>
      </c>
      <c r="BD102" s="50">
        <v>1</v>
      </c>
      <c r="BE102" s="50">
        <v>3</v>
      </c>
      <c r="BF102" s="196" t="s">
        <v>991</v>
      </c>
      <c r="BG102" s="200">
        <f t="shared" si="0"/>
        <v>3</v>
      </c>
    </row>
    <row r="103" spans="1:60" x14ac:dyDescent="0.35">
      <c r="A103" s="3"/>
      <c r="B103" s="6"/>
      <c r="C103" s="4" t="s">
        <v>33</v>
      </c>
      <c r="D103" s="3"/>
      <c r="E103" s="3"/>
      <c r="F103" s="3"/>
      <c r="G103" s="3"/>
      <c r="H103" s="3"/>
      <c r="I103" s="3"/>
      <c r="J103" s="3"/>
      <c r="K103" s="3"/>
      <c r="L103" s="3"/>
      <c r="M103" s="3"/>
      <c r="N103" s="3"/>
      <c r="O103" s="3"/>
      <c r="P103" s="3"/>
      <c r="Q103" s="3"/>
      <c r="R103" s="3"/>
      <c r="S103" s="3"/>
      <c r="T103" s="3"/>
      <c r="U103" s="3"/>
      <c r="V103" s="3"/>
      <c r="W103" s="3"/>
      <c r="X103" s="3"/>
      <c r="Y103" s="3"/>
      <c r="Z103" s="3"/>
      <c r="AA103" s="6"/>
      <c r="AB103" s="3"/>
      <c r="AC103" s="3"/>
      <c r="AD103" s="3"/>
      <c r="AE103" s="3"/>
      <c r="AF103" s="3"/>
      <c r="AG103" s="3"/>
      <c r="AH103" s="3"/>
      <c r="AI103" s="3"/>
      <c r="AJ103" s="3"/>
      <c r="AK103" s="3"/>
      <c r="AL103" s="3"/>
      <c r="AM103" s="3"/>
      <c r="AN103" s="3"/>
      <c r="AO103" s="3"/>
      <c r="AP103" s="3"/>
      <c r="AQ103" s="3"/>
      <c r="AR103" s="3"/>
      <c r="AS103" s="3"/>
      <c r="AT103" s="3"/>
      <c r="AU103" s="3"/>
      <c r="AV103" s="3"/>
      <c r="BA103" s="61"/>
      <c r="BC103" s="190" t="s">
        <v>934</v>
      </c>
      <c r="BD103" s="50">
        <v>1</v>
      </c>
      <c r="BE103" s="50">
        <v>1</v>
      </c>
      <c r="BF103" s="196" t="s">
        <v>991</v>
      </c>
      <c r="BG103" s="200">
        <f t="shared" si="0"/>
        <v>1</v>
      </c>
    </row>
    <row r="104" spans="1:60" x14ac:dyDescent="0.35">
      <c r="A104" s="3"/>
      <c r="B104" s="8" t="s">
        <v>70</v>
      </c>
      <c r="C104" s="3"/>
      <c r="D104" s="3"/>
      <c r="E104" s="3"/>
      <c r="F104" s="3"/>
      <c r="G104" s="3"/>
      <c r="H104" s="3"/>
      <c r="I104" s="3"/>
      <c r="J104" s="3"/>
      <c r="K104" s="3"/>
      <c r="L104" s="3"/>
      <c r="M104" s="3"/>
      <c r="N104" s="3"/>
      <c r="O104" s="3"/>
      <c r="P104" s="3"/>
      <c r="Q104" s="3"/>
      <c r="R104" s="3"/>
      <c r="S104" s="3"/>
      <c r="T104" s="3"/>
      <c r="U104" s="3"/>
      <c r="V104" s="3"/>
      <c r="W104" s="3"/>
      <c r="X104" s="3"/>
      <c r="Y104" s="3"/>
      <c r="Z104" s="3"/>
      <c r="AA104" s="6"/>
      <c r="AB104" s="3"/>
      <c r="AC104" s="3"/>
      <c r="AD104" s="3"/>
      <c r="AE104" s="3"/>
      <c r="AF104" s="3"/>
      <c r="AG104" s="3"/>
      <c r="AH104" s="3"/>
      <c r="AI104" s="3"/>
      <c r="AJ104" s="3"/>
      <c r="AK104" s="3"/>
      <c r="AL104" s="3"/>
      <c r="AM104" s="3"/>
      <c r="AN104" s="3"/>
      <c r="AO104" s="3"/>
      <c r="AP104" s="3"/>
      <c r="AQ104" s="3"/>
      <c r="AR104" s="3"/>
      <c r="AS104" s="3"/>
      <c r="AT104" s="3"/>
      <c r="AU104" s="3"/>
      <c r="AV104" s="3"/>
      <c r="BA104" s="61"/>
      <c r="BC104" s="190" t="s">
        <v>935</v>
      </c>
      <c r="BD104" s="50">
        <v>1</v>
      </c>
      <c r="BE104" s="50">
        <v>1</v>
      </c>
      <c r="BF104" s="196" t="s">
        <v>310</v>
      </c>
      <c r="BG104" s="200">
        <f t="shared" si="0"/>
        <v>1</v>
      </c>
    </row>
    <row r="105" spans="1:60" x14ac:dyDescent="0.35">
      <c r="A105" s="3"/>
      <c r="B105" s="6"/>
      <c r="C105" s="8"/>
      <c r="D105" s="3"/>
      <c r="E105" s="3"/>
      <c r="F105" s="3"/>
      <c r="G105" s="3"/>
      <c r="H105" s="3"/>
      <c r="I105" s="3"/>
      <c r="J105" s="3"/>
      <c r="K105" s="3"/>
      <c r="L105" s="3"/>
      <c r="M105" s="3"/>
      <c r="N105" s="3"/>
      <c r="O105" s="3"/>
      <c r="P105" s="3"/>
      <c r="Q105" s="3"/>
      <c r="R105" s="3"/>
      <c r="S105" s="3"/>
      <c r="T105" s="3"/>
      <c r="U105" s="3"/>
      <c r="V105" s="3"/>
      <c r="W105" s="3"/>
      <c r="X105" s="3"/>
      <c r="Y105" s="3"/>
      <c r="Z105" s="3"/>
      <c r="AA105" s="6"/>
      <c r="AB105" s="3"/>
      <c r="AC105" s="3"/>
      <c r="AD105" s="3"/>
      <c r="AE105" s="3"/>
      <c r="AF105" s="3"/>
      <c r="AG105" s="3"/>
      <c r="AH105" s="3"/>
      <c r="AI105" s="3"/>
      <c r="AJ105" s="3"/>
      <c r="AK105" s="3"/>
      <c r="AL105" s="3"/>
      <c r="AM105" s="3"/>
      <c r="AN105" s="3"/>
      <c r="AO105" s="3"/>
      <c r="AP105" s="3"/>
      <c r="AQ105" s="3"/>
      <c r="BA105" s="61"/>
      <c r="BC105" s="190" t="s">
        <v>936</v>
      </c>
      <c r="BD105" s="50">
        <v>50</v>
      </c>
      <c r="BE105" s="50">
        <v>2</v>
      </c>
      <c r="BF105" s="196" t="s">
        <v>992</v>
      </c>
      <c r="BG105" s="200">
        <f t="shared" si="0"/>
        <v>100</v>
      </c>
    </row>
    <row r="106" spans="1:60" x14ac:dyDescent="0.35">
      <c r="A106" s="3"/>
      <c r="B106" s="6"/>
      <c r="C106" s="3"/>
      <c r="D106" s="3"/>
      <c r="E106" s="4"/>
      <c r="F106" s="4"/>
      <c r="G106" s="3"/>
      <c r="H106" s="3"/>
      <c r="I106" s="3"/>
      <c r="J106" s="3"/>
      <c r="K106" s="3"/>
      <c r="L106" s="3"/>
      <c r="M106" s="9" t="s">
        <v>36</v>
      </c>
      <c r="N106" s="3"/>
      <c r="O106" s="3"/>
      <c r="P106" s="3"/>
      <c r="Q106" s="19"/>
      <c r="R106" s="9" t="s">
        <v>37</v>
      </c>
      <c r="S106" s="19"/>
      <c r="T106" s="19"/>
      <c r="U106" s="19"/>
      <c r="V106" s="19"/>
      <c r="X106" s="19"/>
      <c r="Y106" s="9" t="s">
        <v>38</v>
      </c>
      <c r="Z106" s="3"/>
      <c r="AA106" s="6"/>
      <c r="AC106" s="3"/>
      <c r="AD106" s="3"/>
      <c r="AE106" s="3"/>
      <c r="AF106" s="3"/>
      <c r="AG106" s="9" t="s">
        <v>39</v>
      </c>
      <c r="AH106" s="3"/>
      <c r="AJ106" s="3"/>
      <c r="AK106" s="3"/>
      <c r="AL106" s="3"/>
      <c r="AM106" s="3"/>
      <c r="AN106" s="3"/>
      <c r="AO106" s="3"/>
      <c r="AP106" s="3"/>
      <c r="BA106" s="61"/>
      <c r="BC106" s="190" t="s">
        <v>937</v>
      </c>
      <c r="BD106" s="50">
        <v>50</v>
      </c>
      <c r="BE106" s="50">
        <v>5</v>
      </c>
      <c r="BF106" s="196" t="s">
        <v>992</v>
      </c>
      <c r="BG106" s="200">
        <f t="shared" si="0"/>
        <v>250</v>
      </c>
    </row>
    <row r="107" spans="1:60" x14ac:dyDescent="0.35">
      <c r="A107" s="3"/>
      <c r="B107" s="6"/>
      <c r="C107" s="3"/>
      <c r="D107" s="3"/>
      <c r="E107" s="9" t="s">
        <v>71</v>
      </c>
      <c r="F107" s="3"/>
      <c r="G107" s="19"/>
      <c r="H107" s="19"/>
      <c r="I107" s="19"/>
      <c r="J107" s="19"/>
      <c r="K107" s="19"/>
      <c r="L107" s="19"/>
      <c r="M107" s="9" t="s">
        <v>43</v>
      </c>
      <c r="N107" s="19"/>
      <c r="O107" s="3"/>
      <c r="P107" s="3"/>
      <c r="Q107" s="3"/>
      <c r="R107" s="9" t="s">
        <v>44</v>
      </c>
      <c r="S107" s="3"/>
      <c r="T107" s="3"/>
      <c r="U107" s="3"/>
      <c r="V107" s="3"/>
      <c r="W107" s="3"/>
      <c r="X107" s="3"/>
      <c r="Y107" s="9" t="s">
        <v>45</v>
      </c>
      <c r="Z107" s="3"/>
      <c r="AA107" s="6"/>
      <c r="AB107" s="3"/>
      <c r="AC107" s="3"/>
      <c r="AD107" s="3"/>
      <c r="AE107" s="3"/>
      <c r="AF107" s="3"/>
      <c r="AG107" s="9" t="s">
        <v>46</v>
      </c>
      <c r="BA107" s="61"/>
      <c r="BC107" s="190" t="s">
        <v>938</v>
      </c>
      <c r="BD107" s="50">
        <v>30</v>
      </c>
      <c r="BE107" s="50">
        <v>4</v>
      </c>
      <c r="BF107" s="196" t="s">
        <v>992</v>
      </c>
      <c r="BG107" s="200">
        <f t="shared" si="0"/>
        <v>120</v>
      </c>
    </row>
    <row r="108" spans="1:60" x14ac:dyDescent="0.35">
      <c r="A108" s="3"/>
      <c r="B108" s="6"/>
      <c r="C108" s="5" t="s">
        <v>47</v>
      </c>
      <c r="D108" s="5">
        <v>1</v>
      </c>
      <c r="E108" s="12" t="s">
        <v>946</v>
      </c>
      <c r="F108" s="4"/>
      <c r="G108" s="18"/>
      <c r="H108" s="15"/>
      <c r="I108" s="15"/>
      <c r="J108" s="55">
        <v>2</v>
      </c>
      <c r="K108" s="66" t="s">
        <v>48</v>
      </c>
      <c r="L108" s="55">
        <v>0</v>
      </c>
      <c r="M108" s="55">
        <v>0</v>
      </c>
      <c r="N108" s="3"/>
      <c r="O108" s="17"/>
      <c r="P108" s="17" t="s">
        <v>97</v>
      </c>
      <c r="Q108" s="17" t="s">
        <v>99</v>
      </c>
      <c r="R108" s="17" t="s">
        <v>100</v>
      </c>
      <c r="S108" s="3"/>
      <c r="T108" s="15"/>
      <c r="U108" s="15"/>
      <c r="V108" s="55">
        <v>1</v>
      </c>
      <c r="W108" s="66" t="s">
        <v>48</v>
      </c>
      <c r="X108" s="55">
        <v>0</v>
      </c>
      <c r="Y108" s="55">
        <v>0</v>
      </c>
      <c r="Z108" s="3"/>
      <c r="AA108" s="33"/>
      <c r="AB108" s="15"/>
      <c r="AC108" s="15"/>
      <c r="AD108" s="15">
        <v>2</v>
      </c>
      <c r="AE108" s="16" t="s">
        <v>48</v>
      </c>
      <c r="AF108" s="15">
        <v>0</v>
      </c>
      <c r="AG108" s="15">
        <v>0</v>
      </c>
      <c r="BA108" s="61"/>
      <c r="BC108" s="190" t="s">
        <v>939</v>
      </c>
      <c r="BD108" s="50">
        <v>50</v>
      </c>
      <c r="BE108" s="50">
        <v>6</v>
      </c>
      <c r="BF108" s="196" t="s">
        <v>992</v>
      </c>
      <c r="BG108" s="200">
        <f t="shared" si="0"/>
        <v>300</v>
      </c>
    </row>
    <row r="109" spans="1:60" x14ac:dyDescent="0.35">
      <c r="A109" s="3"/>
      <c r="B109" s="6"/>
      <c r="C109" s="5" t="s">
        <v>47</v>
      </c>
      <c r="D109" s="5">
        <v>2</v>
      </c>
      <c r="E109" s="12" t="s">
        <v>131</v>
      </c>
      <c r="F109" s="4"/>
      <c r="G109" s="18"/>
      <c r="H109" s="15"/>
      <c r="I109" s="15"/>
      <c r="J109" s="15"/>
      <c r="K109" s="16" t="s">
        <v>48</v>
      </c>
      <c r="L109" s="15"/>
      <c r="M109" s="15"/>
      <c r="N109" s="3"/>
      <c r="O109" s="17"/>
      <c r="P109" s="17"/>
      <c r="Q109" s="17"/>
      <c r="R109" s="17"/>
      <c r="S109" s="3"/>
      <c r="T109" s="15"/>
      <c r="U109" s="15"/>
      <c r="V109" s="15"/>
      <c r="W109" s="16" t="s">
        <v>48</v>
      </c>
      <c r="X109" s="15"/>
      <c r="Y109" s="15"/>
      <c r="Z109" s="3"/>
      <c r="AA109" s="33"/>
      <c r="AB109" s="15"/>
      <c r="AC109" s="15"/>
      <c r="AD109" s="15"/>
      <c r="AE109" s="16" t="s">
        <v>48</v>
      </c>
      <c r="AF109" s="15"/>
      <c r="AG109" s="15"/>
      <c r="BA109" s="61"/>
      <c r="BC109" s="190" t="s">
        <v>940</v>
      </c>
      <c r="BD109" s="50">
        <v>50</v>
      </c>
      <c r="BE109" s="50">
        <v>3</v>
      </c>
      <c r="BF109" s="196" t="s">
        <v>311</v>
      </c>
      <c r="BG109" s="200">
        <f t="shared" si="0"/>
        <v>150</v>
      </c>
    </row>
    <row r="110" spans="1:60" x14ac:dyDescent="0.35">
      <c r="A110" s="3"/>
      <c r="B110" s="6"/>
      <c r="C110" s="5" t="s">
        <v>47</v>
      </c>
      <c r="D110" s="5">
        <v>3</v>
      </c>
      <c r="E110" s="12" t="s">
        <v>132</v>
      </c>
      <c r="F110" s="4"/>
      <c r="G110" s="18"/>
      <c r="H110" s="15"/>
      <c r="I110" s="15"/>
      <c r="J110" s="15"/>
      <c r="K110" s="16" t="s">
        <v>48</v>
      </c>
      <c r="L110" s="15"/>
      <c r="M110" s="15"/>
      <c r="N110" s="3"/>
      <c r="O110" s="17"/>
      <c r="P110" s="17"/>
      <c r="Q110" s="17"/>
      <c r="R110" s="17"/>
      <c r="S110" s="3"/>
      <c r="T110" s="15"/>
      <c r="U110" s="15"/>
      <c r="V110" s="15"/>
      <c r="W110" s="16" t="s">
        <v>48</v>
      </c>
      <c r="X110" s="15"/>
      <c r="Y110" s="15"/>
      <c r="Z110" s="3"/>
      <c r="AA110" s="33"/>
      <c r="AB110" s="15"/>
      <c r="AC110" s="15"/>
      <c r="AD110" s="15"/>
      <c r="AE110" s="16" t="s">
        <v>48</v>
      </c>
      <c r="AF110" s="15"/>
      <c r="AG110" s="15"/>
      <c r="BA110" s="61"/>
      <c r="BC110" s="190" t="s">
        <v>941</v>
      </c>
      <c r="BD110" s="196">
        <v>8</v>
      </c>
      <c r="BE110" s="196">
        <v>5</v>
      </c>
      <c r="BF110" s="196" t="s">
        <v>993</v>
      </c>
      <c r="BG110" s="200">
        <f t="shared" si="0"/>
        <v>40</v>
      </c>
    </row>
    <row r="111" spans="1:60" x14ac:dyDescent="0.35">
      <c r="A111" s="3"/>
      <c r="B111" s="6"/>
      <c r="C111" s="5" t="s">
        <v>47</v>
      </c>
      <c r="D111" s="5">
        <v>4</v>
      </c>
      <c r="E111" s="12" t="s">
        <v>133</v>
      </c>
      <c r="F111" s="4"/>
      <c r="G111" s="18"/>
      <c r="H111" s="15"/>
      <c r="I111" s="15"/>
      <c r="J111" s="15"/>
      <c r="K111" s="16" t="s">
        <v>48</v>
      </c>
      <c r="L111" s="15"/>
      <c r="M111" s="15"/>
      <c r="N111" s="3"/>
      <c r="O111" s="17"/>
      <c r="P111" s="17"/>
      <c r="Q111" s="17"/>
      <c r="R111" s="17"/>
      <c r="S111" s="3"/>
      <c r="T111" s="15"/>
      <c r="U111" s="15"/>
      <c r="V111" s="15"/>
      <c r="W111" s="16" t="s">
        <v>48</v>
      </c>
      <c r="X111" s="15"/>
      <c r="Y111" s="15"/>
      <c r="Z111" s="3"/>
      <c r="AA111" s="33"/>
      <c r="AB111" s="15"/>
      <c r="AC111" s="15"/>
      <c r="AD111" s="15"/>
      <c r="AE111" s="16" t="s">
        <v>48</v>
      </c>
      <c r="AF111" s="15"/>
      <c r="AG111" s="15"/>
      <c r="BA111" s="61"/>
      <c r="BC111" s="190" t="s">
        <v>942</v>
      </c>
      <c r="BD111" s="196">
        <v>1</v>
      </c>
      <c r="BE111" s="196">
        <v>30</v>
      </c>
      <c r="BF111" s="196" t="s">
        <v>313</v>
      </c>
      <c r="BG111" s="200">
        <f t="shared" si="0"/>
        <v>30</v>
      </c>
    </row>
    <row r="112" spans="1:60" x14ac:dyDescent="0.35">
      <c r="A112" s="3"/>
      <c r="B112" s="6"/>
      <c r="C112" s="5" t="s">
        <v>47</v>
      </c>
      <c r="D112" s="5">
        <v>5</v>
      </c>
      <c r="E112" s="12" t="s">
        <v>134</v>
      </c>
      <c r="F112" s="4"/>
      <c r="G112" s="18"/>
      <c r="H112" s="15"/>
      <c r="I112" s="15"/>
      <c r="J112" s="15"/>
      <c r="K112" s="16" t="s">
        <v>48</v>
      </c>
      <c r="L112" s="15"/>
      <c r="M112" s="15"/>
      <c r="N112" s="3"/>
      <c r="O112" s="17"/>
      <c r="P112" s="17"/>
      <c r="Q112" s="17"/>
      <c r="R112" s="17"/>
      <c r="S112" s="3"/>
      <c r="T112" s="15"/>
      <c r="U112" s="15"/>
      <c r="V112" s="15"/>
      <c r="W112" s="16" t="s">
        <v>48</v>
      </c>
      <c r="X112" s="15"/>
      <c r="Y112" s="15"/>
      <c r="Z112" s="3"/>
      <c r="AA112" s="33"/>
      <c r="AB112" s="15"/>
      <c r="AC112" s="15"/>
      <c r="AD112" s="15"/>
      <c r="AE112" s="16" t="s">
        <v>48</v>
      </c>
      <c r="AF112" s="15"/>
      <c r="AG112" s="15"/>
      <c r="BA112" s="61"/>
      <c r="BC112" s="190" t="s">
        <v>943</v>
      </c>
      <c r="BD112" s="196">
        <v>10</v>
      </c>
      <c r="BE112" s="196">
        <v>5</v>
      </c>
      <c r="BF112" s="196" t="s">
        <v>993</v>
      </c>
      <c r="BG112" s="200">
        <f t="shared" si="0"/>
        <v>50</v>
      </c>
      <c r="BH112" s="3"/>
    </row>
    <row r="113" spans="1:66" x14ac:dyDescent="0.35">
      <c r="AA113" s="32"/>
      <c r="BA113" s="61"/>
      <c r="BC113" s="190" t="s">
        <v>944</v>
      </c>
      <c r="BD113" s="196">
        <v>10</v>
      </c>
      <c r="BE113" s="196">
        <v>1</v>
      </c>
      <c r="BF113" s="196" t="s">
        <v>993</v>
      </c>
      <c r="BG113" s="200">
        <f t="shared" si="0"/>
        <v>10</v>
      </c>
      <c r="BH113" s="3"/>
    </row>
    <row r="114" spans="1:66" x14ac:dyDescent="0.35">
      <c r="BA114" s="61"/>
      <c r="BC114" s="190" t="s">
        <v>945</v>
      </c>
      <c r="BD114" s="196">
        <v>5</v>
      </c>
      <c r="BE114" s="196">
        <v>1</v>
      </c>
      <c r="BF114" s="196" t="s">
        <v>993</v>
      </c>
      <c r="BG114" s="200">
        <f t="shared" si="0"/>
        <v>5</v>
      </c>
      <c r="BH114" s="3"/>
    </row>
    <row r="115" spans="1:66" ht="16" thickBot="1" x14ac:dyDescent="0.4">
      <c r="BA115" s="61"/>
      <c r="BC115" s="191" t="s">
        <v>946</v>
      </c>
      <c r="BD115" s="192">
        <v>1</v>
      </c>
      <c r="BE115" s="192">
        <v>2</v>
      </c>
      <c r="BF115" s="197" t="s">
        <v>312</v>
      </c>
      <c r="BG115" s="201">
        <f t="shared" si="0"/>
        <v>2</v>
      </c>
      <c r="BH115" s="3"/>
    </row>
    <row r="116" spans="1:66" ht="16" thickBot="1" x14ac:dyDescent="0.4">
      <c r="BA116" s="61"/>
      <c r="BC116" s="361" t="s">
        <v>978</v>
      </c>
      <c r="BD116" s="202"/>
      <c r="BE116" s="68"/>
      <c r="BF116" s="203"/>
      <c r="BG116" s="361">
        <f>SUM(BG95:BG115)</f>
        <v>1477</v>
      </c>
      <c r="BH116" s="3"/>
    </row>
    <row r="117" spans="1:66" x14ac:dyDescent="0.35">
      <c r="BA117" s="61"/>
      <c r="BH117" s="3"/>
    </row>
    <row r="118" spans="1:66" x14ac:dyDescent="0.35">
      <c r="BA118" s="61"/>
    </row>
    <row r="119" spans="1:66" x14ac:dyDescent="0.35">
      <c r="A119" s="10" t="s">
        <v>466</v>
      </c>
      <c r="B119" s="317" t="s">
        <v>467</v>
      </c>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61"/>
      <c r="BB119" s="7"/>
      <c r="BC119" s="528" t="s">
        <v>508</v>
      </c>
      <c r="BD119" s="528"/>
      <c r="BE119" s="528"/>
      <c r="BF119" s="528"/>
      <c r="BG119" s="528"/>
      <c r="BH119" s="528"/>
      <c r="BI119" s="528"/>
      <c r="BJ119" s="528"/>
      <c r="BK119" s="543"/>
      <c r="BL119" s="543"/>
      <c r="BM119" s="543"/>
      <c r="BN119" s="543"/>
    </row>
    <row r="120" spans="1:66" ht="16" thickBot="1" x14ac:dyDescent="0.4">
      <c r="A120" s="3"/>
      <c r="B120" s="3" t="s">
        <v>31</v>
      </c>
      <c r="C120" s="4"/>
      <c r="D120" s="4"/>
      <c r="E120" s="4"/>
      <c r="F120" s="4" t="s">
        <v>468</v>
      </c>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61"/>
      <c r="BB120" s="3"/>
      <c r="BC120" s="3" t="s">
        <v>507</v>
      </c>
    </row>
    <row r="121" spans="1:66" ht="58" x14ac:dyDescent="0.35">
      <c r="A121" s="3"/>
      <c r="B121" s="6"/>
      <c r="C121" s="4" t="s">
        <v>469</v>
      </c>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61"/>
      <c r="BB121" s="3"/>
      <c r="BC121" s="132" t="s">
        <v>308</v>
      </c>
      <c r="BD121" s="71" t="s">
        <v>183</v>
      </c>
      <c r="BE121" s="71" t="s">
        <v>562</v>
      </c>
      <c r="BF121" s="71" t="s">
        <v>563</v>
      </c>
      <c r="BG121" s="71" t="s">
        <v>564</v>
      </c>
      <c r="BH121" s="71" t="s">
        <v>565</v>
      </c>
      <c r="BI121" s="294" t="s">
        <v>566</v>
      </c>
      <c r="BJ121" s="295" t="s">
        <v>567</v>
      </c>
    </row>
    <row r="122" spans="1:66" x14ac:dyDescent="0.35">
      <c r="A122" s="3"/>
      <c r="B122" s="6"/>
      <c r="C122" s="3"/>
      <c r="D122" s="3"/>
      <c r="E122" s="3"/>
      <c r="F122" s="3"/>
      <c r="G122" s="3"/>
      <c r="H122" s="3"/>
      <c r="I122" s="3"/>
      <c r="J122" s="3"/>
      <c r="K122" s="3"/>
      <c r="L122" s="3"/>
      <c r="M122" s="3"/>
      <c r="N122" s="3"/>
      <c r="O122" s="3"/>
      <c r="P122" s="3"/>
      <c r="Q122" s="4"/>
      <c r="R122" s="9" t="s">
        <v>470</v>
      </c>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4"/>
      <c r="AT122" s="4"/>
      <c r="AU122" s="4"/>
      <c r="AV122" s="4"/>
      <c r="AY122" s="3"/>
      <c r="AZ122" s="3"/>
      <c r="BA122" s="61"/>
      <c r="BB122" s="3"/>
      <c r="BC122" s="352" t="s">
        <v>926</v>
      </c>
      <c r="BD122" s="193">
        <v>200</v>
      </c>
      <c r="BE122" s="659">
        <f>SUM(BD122:BD131)</f>
        <v>420</v>
      </c>
      <c r="BF122" s="196"/>
      <c r="BG122" s="193"/>
      <c r="BH122" s="353"/>
      <c r="BI122" s="196"/>
      <c r="BJ122" s="194"/>
    </row>
    <row r="123" spans="1:66" x14ac:dyDescent="0.35">
      <c r="A123" s="3"/>
      <c r="B123" s="6"/>
      <c r="C123" s="5" t="s">
        <v>47</v>
      </c>
      <c r="D123" s="4">
        <v>1</v>
      </c>
      <c r="E123" s="8" t="s">
        <v>471</v>
      </c>
      <c r="F123" s="3"/>
      <c r="G123" s="3"/>
      <c r="H123" s="3"/>
      <c r="I123" s="3"/>
      <c r="J123" s="3"/>
      <c r="K123" s="3"/>
      <c r="L123" s="3"/>
      <c r="M123" s="3"/>
      <c r="N123" s="3"/>
      <c r="O123" s="3"/>
      <c r="P123" s="3"/>
      <c r="Q123" s="18">
        <v>7</v>
      </c>
      <c r="R123" s="18">
        <v>9</v>
      </c>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3"/>
      <c r="AT123" s="3"/>
      <c r="AU123" s="3"/>
      <c r="AV123" s="3"/>
      <c r="AW123" s="3"/>
      <c r="AX123" s="3"/>
      <c r="AY123" s="3"/>
      <c r="AZ123" s="3"/>
      <c r="BA123" s="61"/>
      <c r="BB123" s="3"/>
      <c r="BC123" s="352" t="s">
        <v>927</v>
      </c>
      <c r="BD123" s="193">
        <v>100</v>
      </c>
      <c r="BE123" s="660"/>
      <c r="BF123" s="196"/>
      <c r="BG123" s="193"/>
      <c r="BH123" s="353"/>
      <c r="BI123" s="196"/>
      <c r="BJ123" s="194"/>
    </row>
    <row r="124" spans="1:66" x14ac:dyDescent="0.35">
      <c r="AS124" s="3"/>
      <c r="AT124" s="3"/>
      <c r="AU124" s="3"/>
      <c r="AV124" s="3"/>
      <c r="AW124" s="3"/>
      <c r="AX124" s="3"/>
      <c r="BA124" s="61"/>
      <c r="BC124" s="352" t="s">
        <v>928</v>
      </c>
      <c r="BD124" s="193">
        <v>50</v>
      </c>
      <c r="BE124" s="660"/>
      <c r="BF124" s="196"/>
      <c r="BG124" s="193"/>
      <c r="BH124" s="353"/>
      <c r="BI124" s="196"/>
      <c r="BJ124" s="194"/>
    </row>
    <row r="125" spans="1:66" x14ac:dyDescent="0.35">
      <c r="BA125" s="61"/>
      <c r="BC125" s="352" t="s">
        <v>929</v>
      </c>
      <c r="BD125" s="193">
        <v>30</v>
      </c>
      <c r="BE125" s="660"/>
      <c r="BF125" s="196"/>
      <c r="BG125" s="193"/>
      <c r="BH125" s="353"/>
      <c r="BI125" s="196"/>
      <c r="BJ125" s="194"/>
    </row>
    <row r="126" spans="1:66" x14ac:dyDescent="0.35">
      <c r="A126" s="1" t="s">
        <v>472</v>
      </c>
      <c r="B126" s="3" t="s">
        <v>473</v>
      </c>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61"/>
      <c r="BC126" s="352" t="s">
        <v>930</v>
      </c>
      <c r="BD126" s="193">
        <v>20</v>
      </c>
      <c r="BE126" s="660"/>
      <c r="BF126" s="196"/>
      <c r="BG126" s="193"/>
      <c r="BH126" s="353"/>
      <c r="BI126" s="196"/>
      <c r="BJ126" s="194"/>
    </row>
    <row r="127" spans="1:66" x14ac:dyDescent="0.35">
      <c r="A127" s="3"/>
      <c r="B127" s="3" t="s">
        <v>31</v>
      </c>
      <c r="C127" s="4"/>
      <c r="D127" s="3"/>
      <c r="E127" s="3"/>
      <c r="F127" s="4" t="s">
        <v>32</v>
      </c>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61"/>
      <c r="BC127" s="352" t="s">
        <v>931</v>
      </c>
      <c r="BD127" s="193">
        <v>10</v>
      </c>
      <c r="BE127" s="660"/>
      <c r="BF127" s="196"/>
      <c r="BG127" s="193"/>
      <c r="BH127" s="353"/>
      <c r="BI127" s="196"/>
      <c r="BJ127" s="194"/>
    </row>
    <row r="128" spans="1:66" x14ac:dyDescent="0.35">
      <c r="A128" s="3"/>
      <c r="B128" s="6"/>
      <c r="C128" s="4" t="s">
        <v>469</v>
      </c>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61"/>
      <c r="BC128" s="352" t="s">
        <v>932</v>
      </c>
      <c r="BD128" s="193">
        <v>5</v>
      </c>
      <c r="BE128" s="660"/>
      <c r="BF128" s="196"/>
      <c r="BG128" s="193"/>
      <c r="BH128" s="353"/>
      <c r="BI128" s="196"/>
      <c r="BJ128" s="194"/>
    </row>
    <row r="129" spans="1:62" x14ac:dyDescent="0.35">
      <c r="A129" s="3"/>
      <c r="B129" s="43"/>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61"/>
      <c r="BC129" s="352" t="s">
        <v>933</v>
      </c>
      <c r="BD129" s="193">
        <v>3</v>
      </c>
      <c r="BE129" s="660"/>
      <c r="BF129" s="196"/>
      <c r="BG129" s="193"/>
      <c r="BH129" s="353"/>
      <c r="BI129" s="196"/>
      <c r="BJ129" s="194"/>
    </row>
    <row r="130" spans="1:62" ht="16" thickBot="1" x14ac:dyDescent="0.4">
      <c r="A130" s="3"/>
      <c r="B130" s="43"/>
      <c r="C130" s="7"/>
      <c r="D130" s="7"/>
      <c r="E130" s="7"/>
      <c r="F130" s="7"/>
      <c r="G130" s="7"/>
      <c r="H130" s="7"/>
      <c r="I130" s="7"/>
      <c r="J130" s="7"/>
      <c r="K130" s="7"/>
      <c r="L130" s="7"/>
      <c r="M130" s="7"/>
      <c r="N130" s="7"/>
      <c r="O130" s="7"/>
      <c r="P130" s="7"/>
      <c r="Q130" s="7"/>
      <c r="R130" s="7"/>
      <c r="S130" s="7"/>
      <c r="T130" s="7"/>
      <c r="U130" s="7"/>
      <c r="V130" s="7"/>
      <c r="W130" s="7"/>
      <c r="X130" s="7"/>
      <c r="Y130" s="318" t="s">
        <v>474</v>
      </c>
      <c r="Z130" s="7"/>
      <c r="AA130" s="7"/>
      <c r="AB130" s="7"/>
      <c r="AC130" s="3"/>
      <c r="AD130" s="3"/>
      <c r="AE130" s="3"/>
      <c r="AF130" s="3"/>
      <c r="AG130" s="3"/>
      <c r="AH130" s="3"/>
      <c r="AI130" s="3"/>
      <c r="AJ130" s="3"/>
      <c r="AK130" s="3"/>
      <c r="AL130" s="3"/>
      <c r="AM130" s="3"/>
      <c r="AN130" s="3"/>
      <c r="AO130" s="3"/>
      <c r="AP130" s="319" t="s">
        <v>475</v>
      </c>
      <c r="AQ130" s="3"/>
      <c r="AR130" s="3"/>
      <c r="AS130" s="181" t="s">
        <v>476</v>
      </c>
      <c r="AT130" s="3"/>
      <c r="AU130" s="3"/>
      <c r="AV130" s="3"/>
      <c r="AW130" s="3"/>
      <c r="AX130" s="3"/>
      <c r="AY130" s="3"/>
      <c r="AZ130" s="3"/>
      <c r="BA130" s="61"/>
      <c r="BC130" s="352" t="s">
        <v>934</v>
      </c>
      <c r="BD130" s="193">
        <v>1</v>
      </c>
      <c r="BE130" s="660"/>
      <c r="BF130" s="196"/>
      <c r="BG130" s="193"/>
      <c r="BH130" s="353"/>
      <c r="BI130" s="196"/>
      <c r="BJ130" s="194"/>
    </row>
    <row r="131" spans="1:62" x14ac:dyDescent="0.35">
      <c r="A131" s="3"/>
      <c r="B131" s="43"/>
      <c r="C131" s="45"/>
      <c r="E131" s="320"/>
      <c r="F131" s="13" t="s">
        <v>48</v>
      </c>
      <c r="G131" s="13" t="s">
        <v>48</v>
      </c>
      <c r="H131" s="13" t="s">
        <v>48</v>
      </c>
      <c r="I131" s="13" t="s">
        <v>48</v>
      </c>
      <c r="J131" s="13" t="s">
        <v>48</v>
      </c>
      <c r="K131" s="321"/>
      <c r="L131" s="322"/>
      <c r="M131" s="322"/>
      <c r="N131" s="322"/>
      <c r="O131" s="322"/>
      <c r="P131" s="322"/>
      <c r="Q131" s="322"/>
      <c r="R131" s="322"/>
      <c r="S131" s="322"/>
      <c r="T131" s="322"/>
      <c r="U131" s="322"/>
      <c r="V131" s="322"/>
      <c r="W131" s="322"/>
      <c r="X131" s="322"/>
      <c r="Y131" s="323"/>
      <c r="Z131" s="7"/>
      <c r="AA131" s="7">
        <v>1</v>
      </c>
      <c r="AB131" s="324"/>
      <c r="AC131" s="325"/>
      <c r="AD131" s="325"/>
      <c r="AE131" s="325"/>
      <c r="AF131" s="325"/>
      <c r="AG131" s="325"/>
      <c r="AH131" s="325"/>
      <c r="AI131" s="325"/>
      <c r="AJ131" s="364" t="s">
        <v>963</v>
      </c>
      <c r="AK131" s="325"/>
      <c r="AL131" s="325"/>
      <c r="AM131" s="325"/>
      <c r="AN131" s="325"/>
      <c r="AO131" s="325"/>
      <c r="AP131" s="326"/>
      <c r="AQ131" s="3"/>
      <c r="AR131" s="3"/>
      <c r="AS131" s="327"/>
      <c r="AT131" s="328"/>
      <c r="AU131" s="366">
        <v>1</v>
      </c>
      <c r="AV131" s="328"/>
      <c r="AW131" s="328"/>
      <c r="AX131" s="329"/>
      <c r="AY131" s="3"/>
      <c r="AZ131" s="3"/>
      <c r="BA131" s="61"/>
      <c r="BC131" s="352" t="s">
        <v>935</v>
      </c>
      <c r="BD131" s="193">
        <v>1</v>
      </c>
      <c r="BE131" s="661"/>
      <c r="BF131" s="196"/>
      <c r="BG131" s="193"/>
      <c r="BH131" s="353"/>
      <c r="BI131" s="196"/>
      <c r="BJ131" s="194"/>
    </row>
    <row r="132" spans="1:62" x14ac:dyDescent="0.35">
      <c r="A132" s="3"/>
      <c r="B132" s="43"/>
      <c r="C132" s="45" t="s">
        <v>47</v>
      </c>
      <c r="E132" s="330">
        <v>1</v>
      </c>
      <c r="F132" s="13" t="s">
        <v>48</v>
      </c>
      <c r="G132" s="13" t="s">
        <v>48</v>
      </c>
      <c r="H132" s="13" t="s">
        <v>48</v>
      </c>
      <c r="I132" s="13" t="s">
        <v>48</v>
      </c>
      <c r="J132" s="13" t="s">
        <v>48</v>
      </c>
      <c r="K132" s="331"/>
      <c r="L132" s="46"/>
      <c r="M132" s="46"/>
      <c r="N132" s="46"/>
      <c r="O132" s="46"/>
      <c r="P132" s="46"/>
      <c r="Q132" s="46"/>
      <c r="R132" s="98" t="s">
        <v>952</v>
      </c>
      <c r="S132" s="46"/>
      <c r="T132" s="46"/>
      <c r="U132" s="46"/>
      <c r="V132" s="46"/>
      <c r="W132" s="46"/>
      <c r="X132" s="46"/>
      <c r="Y132" s="332"/>
      <c r="Z132" s="7"/>
      <c r="AA132" s="7">
        <v>2</v>
      </c>
      <c r="AB132" s="331"/>
      <c r="AC132" s="18"/>
      <c r="AD132" s="18"/>
      <c r="AE132" s="18"/>
      <c r="AF132" s="18"/>
      <c r="AG132" s="18"/>
      <c r="AH132" s="18"/>
      <c r="AI132" s="18"/>
      <c r="AK132" s="18"/>
      <c r="AL132" s="18"/>
      <c r="AM132" s="18"/>
      <c r="AN132" s="18"/>
      <c r="AO132" s="18"/>
      <c r="AP132" s="333"/>
      <c r="AQ132" s="3"/>
      <c r="AR132" s="3"/>
      <c r="AS132" s="334"/>
      <c r="AT132" s="17"/>
      <c r="AU132" s="17"/>
      <c r="AV132" s="17"/>
      <c r="AW132" s="17"/>
      <c r="AX132" s="335"/>
      <c r="AY132" s="3"/>
      <c r="AZ132" s="3"/>
      <c r="BA132" s="61"/>
      <c r="BC132" s="352" t="s">
        <v>936</v>
      </c>
      <c r="BD132" s="193">
        <v>100</v>
      </c>
      <c r="BE132" s="196"/>
      <c r="BF132" s="196"/>
      <c r="BG132" s="659">
        <f>SUM(BD132:BD141)</f>
        <v>1055</v>
      </c>
      <c r="BH132" s="353"/>
      <c r="BI132" s="196"/>
      <c r="BJ132" s="194"/>
    </row>
    <row r="133" spans="1:62" ht="16" thickBot="1" x14ac:dyDescent="0.4">
      <c r="A133" s="3"/>
      <c r="B133" s="43"/>
      <c r="C133" s="45"/>
      <c r="E133" s="336"/>
      <c r="F133" s="13" t="s">
        <v>48</v>
      </c>
      <c r="G133" s="13" t="s">
        <v>48</v>
      </c>
      <c r="H133" s="13" t="s">
        <v>48</v>
      </c>
      <c r="I133" s="13" t="s">
        <v>48</v>
      </c>
      <c r="J133" s="13" t="s">
        <v>48</v>
      </c>
      <c r="K133" s="337"/>
      <c r="L133" s="338"/>
      <c r="M133" s="338"/>
      <c r="N133" s="338"/>
      <c r="O133" s="338"/>
      <c r="P133" s="338"/>
      <c r="Q133" s="338"/>
      <c r="R133" s="338"/>
      <c r="S133" s="338"/>
      <c r="T133" s="338"/>
      <c r="U133" s="338"/>
      <c r="V133" s="338"/>
      <c r="W133" s="338"/>
      <c r="X133" s="338"/>
      <c r="Y133" s="339"/>
      <c r="Z133" s="7"/>
      <c r="AA133" s="7">
        <v>3</v>
      </c>
      <c r="AB133" s="340"/>
      <c r="AC133" s="341"/>
      <c r="AD133" s="341"/>
      <c r="AE133" s="341"/>
      <c r="AF133" s="341"/>
      <c r="AG133" s="341"/>
      <c r="AH133" s="341"/>
      <c r="AI133" s="341"/>
      <c r="AJ133" s="341"/>
      <c r="AK133" s="341"/>
      <c r="AL133" s="341"/>
      <c r="AM133" s="341"/>
      <c r="AN133" s="341"/>
      <c r="AO133" s="341"/>
      <c r="AP133" s="342"/>
      <c r="AQ133" s="3"/>
      <c r="AR133" s="3"/>
      <c r="AS133" s="343"/>
      <c r="AT133" s="344"/>
      <c r="AU133" s="344"/>
      <c r="AV133" s="344"/>
      <c r="AW133" s="344"/>
      <c r="AX133" s="345"/>
      <c r="AY133" s="3"/>
      <c r="AZ133" s="3"/>
      <c r="BA133" s="61"/>
      <c r="BC133" s="352" t="s">
        <v>937</v>
      </c>
      <c r="BD133" s="193">
        <v>250</v>
      </c>
      <c r="BE133" s="196"/>
      <c r="BF133" s="196"/>
      <c r="BG133" s="660"/>
      <c r="BH133" s="353"/>
      <c r="BI133" s="196"/>
      <c r="BJ133" s="194"/>
    </row>
    <row r="134" spans="1:62" x14ac:dyDescent="0.35">
      <c r="A134" s="3"/>
      <c r="B134" s="43"/>
      <c r="C134" s="45"/>
      <c r="E134" s="320"/>
      <c r="F134" s="13" t="s">
        <v>48</v>
      </c>
      <c r="G134" s="13" t="s">
        <v>48</v>
      </c>
      <c r="H134" s="13" t="s">
        <v>48</v>
      </c>
      <c r="I134" s="13" t="s">
        <v>48</v>
      </c>
      <c r="J134" s="13" t="s">
        <v>48</v>
      </c>
      <c r="K134" s="321"/>
      <c r="L134" s="322"/>
      <c r="M134" s="322"/>
      <c r="N134" s="322"/>
      <c r="O134" s="322"/>
      <c r="P134" s="322"/>
      <c r="Q134" s="322"/>
      <c r="R134" s="322"/>
      <c r="S134" s="322"/>
      <c r="T134" s="322"/>
      <c r="U134" s="322"/>
      <c r="V134" s="322"/>
      <c r="W134" s="322"/>
      <c r="X134" s="322"/>
      <c r="Y134" s="323"/>
      <c r="Z134" s="7"/>
      <c r="AA134" s="7">
        <v>1</v>
      </c>
      <c r="AB134" s="324"/>
      <c r="AC134" s="325"/>
      <c r="AD134" s="325"/>
      <c r="AE134" s="325"/>
      <c r="AF134" s="325"/>
      <c r="AG134" s="325"/>
      <c r="AH134" s="325"/>
      <c r="AI134" s="325"/>
      <c r="AJ134" s="365" t="s">
        <v>964</v>
      </c>
      <c r="AK134" s="325"/>
      <c r="AL134" s="325"/>
      <c r="AM134" s="325"/>
      <c r="AN134" s="325"/>
      <c r="AO134" s="325"/>
      <c r="AP134" s="326"/>
      <c r="AQ134" s="3"/>
      <c r="AR134" s="3"/>
      <c r="AS134" s="327"/>
      <c r="AT134" s="328"/>
      <c r="AU134" s="366">
        <v>2</v>
      </c>
      <c r="AV134" s="328"/>
      <c r="AW134" s="328"/>
      <c r="AX134" s="329"/>
      <c r="AY134" s="3"/>
      <c r="AZ134" s="3"/>
      <c r="BA134" s="61"/>
      <c r="BC134" s="352" t="s">
        <v>938</v>
      </c>
      <c r="BD134" s="193">
        <v>120</v>
      </c>
      <c r="BE134" s="196"/>
      <c r="BF134" s="196"/>
      <c r="BG134" s="660"/>
      <c r="BH134" s="353"/>
      <c r="BI134" s="196"/>
      <c r="BJ134" s="194"/>
    </row>
    <row r="135" spans="1:62" x14ac:dyDescent="0.35">
      <c r="A135" s="3"/>
      <c r="B135" s="43"/>
      <c r="C135" s="45" t="s">
        <v>47</v>
      </c>
      <c r="E135" s="330">
        <v>2</v>
      </c>
      <c r="F135" s="13" t="s">
        <v>48</v>
      </c>
      <c r="G135" s="13" t="s">
        <v>48</v>
      </c>
      <c r="H135" s="13" t="s">
        <v>48</v>
      </c>
      <c r="I135" s="13" t="s">
        <v>48</v>
      </c>
      <c r="J135" s="13" t="s">
        <v>48</v>
      </c>
      <c r="K135" s="331"/>
      <c r="L135" s="46"/>
      <c r="M135" s="46"/>
      <c r="N135" s="46"/>
      <c r="O135" s="46"/>
      <c r="P135" s="46"/>
      <c r="Q135" s="46"/>
      <c r="R135" s="98" t="s">
        <v>953</v>
      </c>
      <c r="S135" s="46"/>
      <c r="T135" s="46"/>
      <c r="U135" s="46"/>
      <c r="V135" s="46"/>
      <c r="W135" s="46"/>
      <c r="X135" s="46"/>
      <c r="Y135" s="332"/>
      <c r="Z135" s="7"/>
      <c r="AA135" s="7">
        <v>2</v>
      </c>
      <c r="AB135" s="331"/>
      <c r="AC135" s="18"/>
      <c r="AD135" s="18"/>
      <c r="AE135" s="18"/>
      <c r="AF135" s="18"/>
      <c r="AG135" s="18"/>
      <c r="AH135" s="18"/>
      <c r="AI135" s="18"/>
      <c r="AJ135" s="36"/>
      <c r="AK135" s="18"/>
      <c r="AL135" s="18"/>
      <c r="AM135" s="18"/>
      <c r="AN135" s="18"/>
      <c r="AO135" s="18"/>
      <c r="AP135" s="333"/>
      <c r="AQ135" s="3"/>
      <c r="AR135" s="3"/>
      <c r="AS135" s="334"/>
      <c r="AT135" s="17"/>
      <c r="AU135" s="17"/>
      <c r="AV135" s="17"/>
      <c r="AW135" s="17"/>
      <c r="AX135" s="335"/>
      <c r="AY135" s="3"/>
      <c r="AZ135" s="3"/>
      <c r="BA135" s="61"/>
      <c r="BC135" s="352" t="s">
        <v>939</v>
      </c>
      <c r="BD135" s="193">
        <v>300</v>
      </c>
      <c r="BE135" s="196"/>
      <c r="BF135" s="196"/>
      <c r="BG135" s="660"/>
      <c r="BH135" s="353"/>
      <c r="BI135" s="196"/>
      <c r="BJ135" s="194"/>
    </row>
    <row r="136" spans="1:62" ht="16" thickBot="1" x14ac:dyDescent="0.4">
      <c r="A136" s="3"/>
      <c r="B136" s="43"/>
      <c r="C136" s="45"/>
      <c r="E136" s="336"/>
      <c r="F136" s="13" t="s">
        <v>48</v>
      </c>
      <c r="G136" s="13" t="s">
        <v>48</v>
      </c>
      <c r="H136" s="13" t="s">
        <v>48</v>
      </c>
      <c r="I136" s="13" t="s">
        <v>48</v>
      </c>
      <c r="J136" s="13" t="s">
        <v>48</v>
      </c>
      <c r="K136" s="337"/>
      <c r="L136" s="338"/>
      <c r="M136" s="338"/>
      <c r="N136" s="338"/>
      <c r="O136" s="338"/>
      <c r="P136" s="338"/>
      <c r="Q136" s="338"/>
      <c r="R136" s="338"/>
      <c r="S136" s="338"/>
      <c r="T136" s="338"/>
      <c r="U136" s="338"/>
      <c r="V136" s="338"/>
      <c r="W136" s="338"/>
      <c r="X136" s="338"/>
      <c r="Y136" s="339"/>
      <c r="Z136" s="7"/>
      <c r="AA136" s="7">
        <v>3</v>
      </c>
      <c r="AB136" s="340"/>
      <c r="AC136" s="341"/>
      <c r="AD136" s="341"/>
      <c r="AE136" s="341"/>
      <c r="AF136" s="341"/>
      <c r="AG136" s="341"/>
      <c r="AH136" s="341"/>
      <c r="AI136" s="341"/>
      <c r="AJ136" s="341"/>
      <c r="AK136" s="341"/>
      <c r="AL136" s="341"/>
      <c r="AM136" s="341"/>
      <c r="AN136" s="341"/>
      <c r="AO136" s="341"/>
      <c r="AP136" s="342"/>
      <c r="AQ136" s="3"/>
      <c r="AR136" s="3"/>
      <c r="AS136" s="343"/>
      <c r="AT136" s="344"/>
      <c r="AU136" s="344"/>
      <c r="AV136" s="344"/>
      <c r="AW136" s="344"/>
      <c r="AX136" s="345"/>
      <c r="AY136" s="3"/>
      <c r="AZ136" s="3"/>
      <c r="BA136" s="61"/>
      <c r="BC136" s="352" t="s">
        <v>940</v>
      </c>
      <c r="BD136" s="193">
        <v>150</v>
      </c>
      <c r="BE136" s="196"/>
      <c r="BF136" s="196"/>
      <c r="BG136" s="660"/>
      <c r="BH136" s="353"/>
      <c r="BI136" s="196"/>
      <c r="BJ136" s="194"/>
    </row>
    <row r="137" spans="1:62" x14ac:dyDescent="0.35">
      <c r="A137" s="3"/>
      <c r="B137" s="43"/>
      <c r="C137" s="45"/>
      <c r="E137" s="320"/>
      <c r="F137" s="13" t="s">
        <v>48</v>
      </c>
      <c r="G137" s="13" t="s">
        <v>48</v>
      </c>
      <c r="H137" s="13" t="s">
        <v>48</v>
      </c>
      <c r="I137" s="13" t="s">
        <v>48</v>
      </c>
      <c r="J137" s="13" t="s">
        <v>48</v>
      </c>
      <c r="K137" s="321"/>
      <c r="L137" s="322"/>
      <c r="M137" s="322"/>
      <c r="N137" s="322"/>
      <c r="O137" s="322"/>
      <c r="P137" s="322"/>
      <c r="Q137" s="322"/>
      <c r="R137" s="322"/>
      <c r="S137" s="322"/>
      <c r="T137" s="322"/>
      <c r="U137" s="322"/>
      <c r="V137" s="322"/>
      <c r="W137" s="322"/>
      <c r="X137" s="322"/>
      <c r="Y137" s="323"/>
      <c r="Z137" s="7"/>
      <c r="AA137" s="7">
        <v>1</v>
      </c>
      <c r="AB137" s="324"/>
      <c r="AC137" s="325"/>
      <c r="AD137" s="325"/>
      <c r="AE137" s="325"/>
      <c r="AF137" s="325"/>
      <c r="AG137" s="325"/>
      <c r="AH137" s="325"/>
      <c r="AI137" s="325"/>
      <c r="AJ137" s="325"/>
      <c r="AK137" s="325"/>
      <c r="AL137" s="325"/>
      <c r="AM137" s="325"/>
      <c r="AN137" s="325"/>
      <c r="AO137" s="325"/>
      <c r="AP137" s="326"/>
      <c r="AQ137" s="3"/>
      <c r="AR137" s="3"/>
      <c r="AS137" s="327"/>
      <c r="AT137" s="328"/>
      <c r="AU137" s="328"/>
      <c r="AV137" s="328"/>
      <c r="AW137" s="328"/>
      <c r="AX137" s="329"/>
      <c r="AY137" s="3"/>
      <c r="AZ137" s="3"/>
      <c r="BA137" s="61"/>
      <c r="BC137" s="352" t="s">
        <v>941</v>
      </c>
      <c r="BD137" s="193">
        <v>40</v>
      </c>
      <c r="BE137" s="196"/>
      <c r="BF137" s="196"/>
      <c r="BG137" s="660"/>
      <c r="BH137" s="353"/>
      <c r="BI137" s="196"/>
      <c r="BJ137" s="194"/>
    </row>
    <row r="138" spans="1:62" x14ac:dyDescent="0.35">
      <c r="A138" s="3"/>
      <c r="B138" s="43"/>
      <c r="C138" s="45" t="s">
        <v>47</v>
      </c>
      <c r="E138" s="330">
        <v>3</v>
      </c>
      <c r="F138" s="13" t="s">
        <v>48</v>
      </c>
      <c r="G138" s="13" t="s">
        <v>48</v>
      </c>
      <c r="H138" s="13" t="s">
        <v>48</v>
      </c>
      <c r="I138" s="13" t="s">
        <v>48</v>
      </c>
      <c r="J138" s="13" t="s">
        <v>48</v>
      </c>
      <c r="K138" s="331"/>
      <c r="L138" s="46"/>
      <c r="M138" s="46"/>
      <c r="N138" s="46"/>
      <c r="O138" s="46"/>
      <c r="P138" s="46"/>
      <c r="Q138" s="46"/>
      <c r="R138" s="46"/>
      <c r="S138" s="46"/>
      <c r="T138" s="46"/>
      <c r="U138" s="46"/>
      <c r="V138" s="46"/>
      <c r="W138" s="46"/>
      <c r="X138" s="46"/>
      <c r="Y138" s="332"/>
      <c r="Z138" s="7"/>
      <c r="AA138" s="7">
        <v>2</v>
      </c>
      <c r="AB138" s="331"/>
      <c r="AC138" s="18"/>
      <c r="AD138" s="18"/>
      <c r="AE138" s="18"/>
      <c r="AF138" s="18"/>
      <c r="AG138" s="18"/>
      <c r="AH138" s="18"/>
      <c r="AI138" s="18"/>
      <c r="AJ138" s="18"/>
      <c r="AK138" s="18"/>
      <c r="AL138" s="18"/>
      <c r="AM138" s="18"/>
      <c r="AN138" s="18"/>
      <c r="AO138" s="18"/>
      <c r="AP138" s="333"/>
      <c r="AQ138" s="3"/>
      <c r="AR138" s="3"/>
      <c r="AS138" s="334"/>
      <c r="AT138" s="17"/>
      <c r="AU138" s="17"/>
      <c r="AV138" s="17"/>
      <c r="AW138" s="17"/>
      <c r="AX138" s="335"/>
      <c r="AY138" s="3"/>
      <c r="AZ138" s="3"/>
      <c r="BA138" s="61"/>
      <c r="BC138" s="352" t="s">
        <v>942</v>
      </c>
      <c r="BD138" s="193">
        <v>30</v>
      </c>
      <c r="BE138" s="196"/>
      <c r="BF138" s="196"/>
      <c r="BG138" s="660"/>
      <c r="BH138" s="353"/>
      <c r="BI138" s="196"/>
      <c r="BJ138" s="194"/>
    </row>
    <row r="139" spans="1:62" ht="16" thickBot="1" x14ac:dyDescent="0.4">
      <c r="A139" s="3"/>
      <c r="B139" s="43"/>
      <c r="C139" s="45"/>
      <c r="E139" s="336"/>
      <c r="F139" s="13" t="s">
        <v>48</v>
      </c>
      <c r="G139" s="13" t="s">
        <v>48</v>
      </c>
      <c r="H139" s="13" t="s">
        <v>48</v>
      </c>
      <c r="I139" s="13" t="s">
        <v>48</v>
      </c>
      <c r="J139" s="13" t="s">
        <v>48</v>
      </c>
      <c r="K139" s="337"/>
      <c r="L139" s="338"/>
      <c r="M139" s="338"/>
      <c r="N139" s="338"/>
      <c r="O139" s="338"/>
      <c r="P139" s="338"/>
      <c r="Q139" s="338"/>
      <c r="R139" s="338"/>
      <c r="S139" s="338"/>
      <c r="T139" s="338"/>
      <c r="U139" s="338"/>
      <c r="V139" s="338"/>
      <c r="W139" s="338"/>
      <c r="X139" s="338"/>
      <c r="Y139" s="339"/>
      <c r="Z139" s="7"/>
      <c r="AA139" s="7">
        <v>3</v>
      </c>
      <c r="AB139" s="340"/>
      <c r="AC139" s="341"/>
      <c r="AD139" s="341"/>
      <c r="AE139" s="341"/>
      <c r="AF139" s="341"/>
      <c r="AG139" s="341"/>
      <c r="AH139" s="341"/>
      <c r="AI139" s="341"/>
      <c r="AJ139" s="341"/>
      <c r="AK139" s="341"/>
      <c r="AL139" s="341"/>
      <c r="AM139" s="341"/>
      <c r="AN139" s="341"/>
      <c r="AO139" s="341"/>
      <c r="AP139" s="342"/>
      <c r="AQ139" s="3"/>
      <c r="AR139" s="3"/>
      <c r="AS139" s="343"/>
      <c r="AT139" s="344"/>
      <c r="AU139" s="344"/>
      <c r="AV139" s="344"/>
      <c r="AW139" s="344"/>
      <c r="AX139" s="345"/>
      <c r="AY139" s="3"/>
      <c r="AZ139" s="3"/>
      <c r="BA139" s="61"/>
      <c r="BC139" s="352" t="s">
        <v>943</v>
      </c>
      <c r="BD139" s="193">
        <v>50</v>
      </c>
      <c r="BE139" s="196"/>
      <c r="BF139" s="196"/>
      <c r="BG139" s="660"/>
      <c r="BH139" s="353"/>
      <c r="BI139" s="196"/>
      <c r="BJ139" s="194"/>
    </row>
    <row r="140" spans="1:62" x14ac:dyDescent="0.35">
      <c r="A140" s="3"/>
      <c r="B140" s="6"/>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61"/>
      <c r="BC140" s="352" t="s">
        <v>944</v>
      </c>
      <c r="BD140" s="193">
        <v>10</v>
      </c>
      <c r="BE140" s="196"/>
      <c r="BF140" s="196"/>
      <c r="BG140" s="660"/>
      <c r="BH140" s="353"/>
      <c r="BI140" s="196"/>
      <c r="BJ140" s="194"/>
    </row>
    <row r="141" spans="1:62" x14ac:dyDescent="0.35">
      <c r="BA141" s="61"/>
      <c r="BC141" s="352" t="s">
        <v>945</v>
      </c>
      <c r="BD141" s="193">
        <v>5</v>
      </c>
      <c r="BE141" s="196"/>
      <c r="BF141" s="196"/>
      <c r="BG141" s="661"/>
      <c r="BH141" s="353"/>
      <c r="BI141" s="196"/>
      <c r="BJ141" s="194"/>
    </row>
    <row r="142" spans="1:62" x14ac:dyDescent="0.35">
      <c r="BA142" s="61"/>
      <c r="BC142" s="352" t="s">
        <v>946</v>
      </c>
      <c r="BD142" s="193">
        <v>2</v>
      </c>
      <c r="BE142" s="196"/>
      <c r="BF142" s="196"/>
      <c r="BG142" s="193"/>
      <c r="BH142" s="353"/>
      <c r="BI142" s="196"/>
      <c r="BJ142" s="194">
        <v>2</v>
      </c>
    </row>
    <row r="143" spans="1:62" ht="16" thickBot="1" x14ac:dyDescent="0.4">
      <c r="BA143" s="61"/>
      <c r="BC143" s="359" t="s">
        <v>978</v>
      </c>
      <c r="BD143" s="360">
        <f>SUM(BD122:BD142)</f>
        <v>1477</v>
      </c>
      <c r="BE143" s="354"/>
      <c r="BF143" s="197"/>
      <c r="BG143" s="354"/>
      <c r="BH143" s="355"/>
      <c r="BI143" s="197"/>
      <c r="BJ143" s="156"/>
    </row>
    <row r="144" spans="1:62" x14ac:dyDescent="0.35">
      <c r="BA144" s="61"/>
    </row>
    <row r="145" spans="53:66" x14ac:dyDescent="0.35">
      <c r="BA145" s="61"/>
    </row>
    <row r="146" spans="53:66" x14ac:dyDescent="0.35">
      <c r="BA146" s="61"/>
    </row>
    <row r="147" spans="53:66" x14ac:dyDescent="0.35">
      <c r="BA147" s="61"/>
      <c r="BC147" s="528" t="s">
        <v>560</v>
      </c>
      <c r="BD147" s="528"/>
      <c r="BE147" s="528"/>
      <c r="BF147" s="528"/>
      <c r="BG147" s="528"/>
      <c r="BH147" s="528"/>
      <c r="BI147" s="528"/>
      <c r="BJ147" s="528"/>
      <c r="BK147" s="543"/>
      <c r="BL147" s="543"/>
      <c r="BM147" s="543"/>
      <c r="BN147" s="543"/>
    </row>
    <row r="148" spans="53:66" x14ac:dyDescent="0.35">
      <c r="BA148" s="61"/>
      <c r="BC148" t="s">
        <v>510</v>
      </c>
    </row>
    <row r="149" spans="53:66" ht="16" thickBot="1" x14ac:dyDescent="0.4">
      <c r="BA149" s="61"/>
      <c r="BC149" s="3" t="s">
        <v>561</v>
      </c>
    </row>
    <row r="150" spans="53:66" ht="58" x14ac:dyDescent="0.35">
      <c r="BA150" s="61"/>
      <c r="BC150" s="132" t="s">
        <v>308</v>
      </c>
      <c r="BD150" s="71" t="s">
        <v>183</v>
      </c>
      <c r="BE150" s="71" t="s">
        <v>509</v>
      </c>
      <c r="BF150" s="71" t="s">
        <v>511</v>
      </c>
      <c r="BG150" s="71" t="s">
        <v>512</v>
      </c>
      <c r="BH150" s="71" t="s">
        <v>568</v>
      </c>
      <c r="BI150" s="294" t="s">
        <v>513</v>
      </c>
      <c r="BJ150" s="295" t="s">
        <v>514</v>
      </c>
    </row>
    <row r="151" spans="53:66" x14ac:dyDescent="0.35">
      <c r="BA151" s="61"/>
      <c r="BC151" s="352" t="s">
        <v>28</v>
      </c>
      <c r="BD151" s="193">
        <v>200</v>
      </c>
      <c r="BE151" s="656">
        <f>SUM(BD151:BD160)/BD172</f>
        <v>0.28436018957345971</v>
      </c>
      <c r="BF151" s="196"/>
      <c r="BG151" s="193"/>
      <c r="BH151" s="353"/>
      <c r="BI151" s="196"/>
      <c r="BJ151" s="194"/>
    </row>
    <row r="152" spans="53:66" x14ac:dyDescent="0.35">
      <c r="BA152" s="61"/>
      <c r="BC152" s="352" t="s">
        <v>78</v>
      </c>
      <c r="BD152" s="193">
        <v>100</v>
      </c>
      <c r="BE152" s="657"/>
      <c r="BF152" s="196"/>
      <c r="BG152" s="193"/>
      <c r="BH152" s="353"/>
      <c r="BI152" s="196"/>
      <c r="BJ152" s="194"/>
    </row>
    <row r="153" spans="53:66" x14ac:dyDescent="0.35">
      <c r="BA153" s="61"/>
      <c r="BC153" s="352" t="s">
        <v>79</v>
      </c>
      <c r="BD153" s="193">
        <v>50</v>
      </c>
      <c r="BE153" s="657"/>
      <c r="BF153" s="196"/>
      <c r="BG153" s="193"/>
      <c r="BH153" s="353"/>
      <c r="BI153" s="196"/>
      <c r="BJ153" s="194"/>
    </row>
    <row r="154" spans="53:66" x14ac:dyDescent="0.35">
      <c r="BA154" s="61"/>
      <c r="BC154" s="352" t="s">
        <v>80</v>
      </c>
      <c r="BD154" s="193">
        <v>30</v>
      </c>
      <c r="BE154" s="657"/>
      <c r="BF154" s="196"/>
      <c r="BG154" s="193"/>
      <c r="BH154" s="353"/>
      <c r="BI154" s="196"/>
      <c r="BJ154" s="194"/>
    </row>
    <row r="155" spans="53:66" x14ac:dyDescent="0.35">
      <c r="BA155" s="61"/>
      <c r="BC155" s="352" t="s">
        <v>127</v>
      </c>
      <c r="BD155" s="193">
        <v>20</v>
      </c>
      <c r="BE155" s="657"/>
      <c r="BF155" s="196"/>
      <c r="BG155" s="193"/>
      <c r="BH155" s="353"/>
      <c r="BI155" s="196"/>
      <c r="BJ155" s="194"/>
    </row>
    <row r="156" spans="53:66" x14ac:dyDescent="0.35">
      <c r="BA156" s="61"/>
      <c r="BC156" s="352" t="s">
        <v>81</v>
      </c>
      <c r="BD156" s="193">
        <v>10</v>
      </c>
      <c r="BE156" s="657"/>
      <c r="BF156" s="196"/>
      <c r="BG156" s="193"/>
      <c r="BH156" s="353"/>
      <c r="BI156" s="196"/>
      <c r="BJ156" s="194"/>
    </row>
    <row r="157" spans="53:66" x14ac:dyDescent="0.35">
      <c r="BA157" s="61"/>
      <c r="BC157" s="352" t="s">
        <v>82</v>
      </c>
      <c r="BD157" s="193">
        <v>5</v>
      </c>
      <c r="BE157" s="657"/>
      <c r="BF157" s="196"/>
      <c r="BG157" s="193"/>
      <c r="BH157" s="353"/>
      <c r="BI157" s="196"/>
      <c r="BJ157" s="194"/>
    </row>
    <row r="158" spans="53:66" x14ac:dyDescent="0.35">
      <c r="BA158" s="61"/>
      <c r="BC158" s="352" t="s">
        <v>83</v>
      </c>
      <c r="BD158" s="193">
        <v>3</v>
      </c>
      <c r="BE158" s="657"/>
      <c r="BF158" s="196"/>
      <c r="BG158" s="193"/>
      <c r="BH158" s="353"/>
      <c r="BI158" s="196"/>
      <c r="BJ158" s="194"/>
    </row>
    <row r="159" spans="53:66" x14ac:dyDescent="0.35">
      <c r="BA159" s="61"/>
      <c r="BC159" s="352" t="s">
        <v>84</v>
      </c>
      <c r="BD159" s="193">
        <v>1</v>
      </c>
      <c r="BE159" s="657"/>
      <c r="BF159" s="196"/>
      <c r="BG159" s="193"/>
      <c r="BH159" s="353"/>
      <c r="BI159" s="196"/>
      <c r="BJ159" s="194"/>
    </row>
    <row r="160" spans="53:66" x14ac:dyDescent="0.35">
      <c r="BA160" s="61"/>
      <c r="BC160" s="352" t="s">
        <v>128</v>
      </c>
      <c r="BD160" s="193">
        <v>1</v>
      </c>
      <c r="BE160" s="658"/>
      <c r="BF160" s="196"/>
      <c r="BG160" s="193"/>
      <c r="BH160" s="353"/>
      <c r="BI160" s="196"/>
      <c r="BJ160" s="194"/>
    </row>
    <row r="161" spans="53:62" x14ac:dyDescent="0.35">
      <c r="BA161" s="61"/>
      <c r="BC161" s="352" t="s">
        <v>936</v>
      </c>
      <c r="BD161" s="193">
        <v>100</v>
      </c>
      <c r="BE161" s="196"/>
      <c r="BF161" s="196"/>
      <c r="BG161" s="656">
        <f>SUM(BD161:BD170)/BD172</f>
        <v>0.7142857142857143</v>
      </c>
      <c r="BH161" s="353"/>
      <c r="BI161" s="196"/>
      <c r="BJ161" s="194"/>
    </row>
    <row r="162" spans="53:62" x14ac:dyDescent="0.35">
      <c r="BA162" s="61"/>
      <c r="BC162" s="352" t="s">
        <v>937</v>
      </c>
      <c r="BD162" s="193">
        <v>250</v>
      </c>
      <c r="BE162" s="196"/>
      <c r="BF162" s="196"/>
      <c r="BG162" s="657"/>
      <c r="BH162" s="353"/>
      <c r="BI162" s="196"/>
      <c r="BJ162" s="194"/>
    </row>
    <row r="163" spans="53:62" x14ac:dyDescent="0.35">
      <c r="BA163" s="61"/>
      <c r="BC163" s="352" t="s">
        <v>87</v>
      </c>
      <c r="BD163" s="193">
        <v>120</v>
      </c>
      <c r="BE163" s="196"/>
      <c r="BF163" s="196"/>
      <c r="BG163" s="657"/>
      <c r="BH163" s="353"/>
      <c r="BI163" s="196"/>
      <c r="BJ163" s="194"/>
    </row>
    <row r="164" spans="53:62" x14ac:dyDescent="0.35">
      <c r="BA164" s="61"/>
      <c r="BC164" s="352" t="s">
        <v>88</v>
      </c>
      <c r="BD164" s="193">
        <v>300</v>
      </c>
      <c r="BE164" s="196"/>
      <c r="BF164" s="196"/>
      <c r="BG164" s="657"/>
      <c r="BH164" s="353"/>
      <c r="BI164" s="196"/>
      <c r="BJ164" s="194"/>
    </row>
    <row r="165" spans="53:62" x14ac:dyDescent="0.35">
      <c r="BA165" s="61"/>
      <c r="BC165" s="352" t="s">
        <v>89</v>
      </c>
      <c r="BD165" s="193">
        <v>150</v>
      </c>
      <c r="BE165" s="196"/>
      <c r="BF165" s="196"/>
      <c r="BG165" s="657"/>
      <c r="BH165" s="353"/>
      <c r="BI165" s="196"/>
      <c r="BJ165" s="194"/>
    </row>
    <row r="166" spans="53:62" x14ac:dyDescent="0.35">
      <c r="BA166" s="61"/>
      <c r="BC166" s="352" t="s">
        <v>325</v>
      </c>
      <c r="BD166" s="193">
        <v>40</v>
      </c>
      <c r="BE166" s="196"/>
      <c r="BF166" s="196"/>
      <c r="BG166" s="657"/>
      <c r="BH166" s="353"/>
      <c r="BI166" s="196"/>
      <c r="BJ166" s="194"/>
    </row>
    <row r="167" spans="53:62" x14ac:dyDescent="0.35">
      <c r="BA167" s="61"/>
      <c r="BC167" s="352" t="s">
        <v>90</v>
      </c>
      <c r="BD167" s="193">
        <v>30</v>
      </c>
      <c r="BE167" s="196"/>
      <c r="BF167" s="196"/>
      <c r="BG167" s="657"/>
      <c r="BH167" s="353"/>
      <c r="BI167" s="196"/>
      <c r="BJ167" s="194"/>
    </row>
    <row r="168" spans="53:62" x14ac:dyDescent="0.35">
      <c r="BA168" s="61"/>
      <c r="BC168" s="352" t="s">
        <v>91</v>
      </c>
      <c r="BD168" s="193">
        <v>50</v>
      </c>
      <c r="BE168" s="196"/>
      <c r="BF168" s="196"/>
      <c r="BG168" s="657"/>
      <c r="BH168" s="353"/>
      <c r="BI168" s="196"/>
      <c r="BJ168" s="194"/>
    </row>
    <row r="169" spans="53:62" x14ac:dyDescent="0.35">
      <c r="BA169" s="61"/>
      <c r="BC169" s="352" t="s">
        <v>324</v>
      </c>
      <c r="BD169" s="193">
        <v>10</v>
      </c>
      <c r="BE169" s="196"/>
      <c r="BF169" s="196"/>
      <c r="BG169" s="657"/>
      <c r="BH169" s="353"/>
      <c r="BI169" s="196"/>
      <c r="BJ169" s="194"/>
    </row>
    <row r="170" spans="53:62" x14ac:dyDescent="0.35">
      <c r="BA170" s="61"/>
      <c r="BC170" s="352" t="s">
        <v>323</v>
      </c>
      <c r="BD170" s="193">
        <v>5</v>
      </c>
      <c r="BE170" s="196"/>
      <c r="BF170" s="196"/>
      <c r="BG170" s="658"/>
      <c r="BH170" s="353"/>
      <c r="BI170" s="196"/>
      <c r="BJ170" s="194"/>
    </row>
    <row r="171" spans="53:62" x14ac:dyDescent="0.35">
      <c r="BA171" s="61"/>
      <c r="BC171" s="352" t="s">
        <v>98</v>
      </c>
      <c r="BD171" s="193">
        <v>2</v>
      </c>
      <c r="BE171" s="196"/>
      <c r="BF171" s="196"/>
      <c r="BG171" s="193"/>
      <c r="BH171" s="353"/>
      <c r="BI171" s="196"/>
      <c r="BJ171" s="358">
        <f>2/BD172</f>
        <v>1.3540961408259986E-3</v>
      </c>
    </row>
    <row r="172" spans="53:62" ht="16" thickBot="1" x14ac:dyDescent="0.4">
      <c r="BA172" s="61"/>
      <c r="BC172" s="359" t="s">
        <v>137</v>
      </c>
      <c r="BD172" s="360">
        <f>SUM(BD151:BD171)</f>
        <v>1477</v>
      </c>
      <c r="BE172" s="354"/>
      <c r="BF172" s="197"/>
      <c r="BG172" s="354"/>
      <c r="BH172" s="355"/>
      <c r="BI172" s="197"/>
      <c r="BJ172" s="156"/>
    </row>
    <row r="173" spans="53:62" x14ac:dyDescent="0.35">
      <c r="BA173" s="61"/>
    </row>
    <row r="174" spans="53:62" x14ac:dyDescent="0.35">
      <c r="BA174" s="61"/>
    </row>
    <row r="175" spans="53:62" x14ac:dyDescent="0.35">
      <c r="BA175" s="61"/>
    </row>
    <row r="176" spans="53:62" x14ac:dyDescent="0.35">
      <c r="BA176" s="61"/>
      <c r="BC176" s="528" t="s">
        <v>570</v>
      </c>
      <c r="BD176" s="528"/>
      <c r="BE176" s="528"/>
      <c r="BF176" s="528"/>
      <c r="BG176" s="543"/>
    </row>
    <row r="177" spans="53:68" ht="16" thickBot="1" x14ac:dyDescent="0.4">
      <c r="BA177" s="61"/>
      <c r="BC177" t="s">
        <v>569</v>
      </c>
    </row>
    <row r="178" spans="53:68" ht="49.5" customHeight="1" x14ac:dyDescent="0.35">
      <c r="BA178" s="61"/>
      <c r="BC178" s="557" t="s">
        <v>308</v>
      </c>
      <c r="BD178" s="653" t="s">
        <v>572</v>
      </c>
      <c r="BE178" s="654"/>
      <c r="BF178" s="655"/>
      <c r="BG178" s="217" t="s">
        <v>996</v>
      </c>
    </row>
    <row r="179" spans="53:68" ht="16" thickBot="1" x14ac:dyDescent="0.4">
      <c r="BA179" s="61"/>
      <c r="BC179" s="558"/>
      <c r="BD179" s="349"/>
      <c r="BE179" s="350">
        <v>2</v>
      </c>
      <c r="BF179" s="351"/>
      <c r="BG179" s="348" t="s">
        <v>985</v>
      </c>
    </row>
    <row r="180" spans="53:68" x14ac:dyDescent="0.35">
      <c r="BA180" s="61"/>
    </row>
    <row r="181" spans="53:68" x14ac:dyDescent="0.35">
      <c r="BA181" s="61"/>
    </row>
    <row r="182" spans="53:68" x14ac:dyDescent="0.35">
      <c r="BA182" s="61"/>
    </row>
    <row r="183" spans="53:68" x14ac:dyDescent="0.35">
      <c r="BA183" s="61"/>
      <c r="BC183" s="481" t="s">
        <v>775</v>
      </c>
      <c r="BD183" s="481"/>
      <c r="BE183" s="481"/>
      <c r="BF183" s="481"/>
      <c r="BG183" s="481"/>
      <c r="BH183" s="481"/>
      <c r="BI183" s="481"/>
      <c r="BJ183" s="481"/>
      <c r="BK183" s="481"/>
      <c r="BL183" s="481"/>
      <c r="BM183" s="550"/>
      <c r="BN183" s="550"/>
      <c r="BO183" s="550"/>
      <c r="BP183" s="550"/>
    </row>
    <row r="184" spans="53:68" x14ac:dyDescent="0.35">
      <c r="BA184" s="61"/>
      <c r="BC184" s="481" t="s">
        <v>776</v>
      </c>
      <c r="BD184" s="481"/>
      <c r="BE184" s="481"/>
      <c r="BF184" s="481"/>
      <c r="BG184" s="481"/>
      <c r="BH184" s="481"/>
      <c r="BI184" s="481"/>
      <c r="BJ184" s="481"/>
      <c r="BK184" s="481"/>
      <c r="BL184" s="481"/>
      <c r="BM184" s="550"/>
      <c r="BN184" s="550"/>
      <c r="BO184" s="550"/>
    </row>
    <row r="185" spans="53:68" x14ac:dyDescent="0.35">
      <c r="BA185" s="61"/>
    </row>
    <row r="186" spans="53:68" x14ac:dyDescent="0.35">
      <c r="BA186" s="61"/>
      <c r="BC186" s="527" t="s">
        <v>574</v>
      </c>
      <c r="BD186" s="528"/>
      <c r="BE186" s="528"/>
      <c r="BF186" s="528"/>
      <c r="BG186" s="528"/>
      <c r="BH186" s="528"/>
      <c r="BI186" s="528"/>
      <c r="BJ186" s="528"/>
      <c r="BK186" s="528"/>
      <c r="BL186" s="528"/>
      <c r="BM186" s="543"/>
    </row>
    <row r="187" spans="53:68" ht="16" thickBot="1" x14ac:dyDescent="0.4">
      <c r="BA187" s="61"/>
      <c r="BC187" s="3" t="s">
        <v>573</v>
      </c>
    </row>
    <row r="188" spans="53:68" ht="43.5" customHeight="1" x14ac:dyDescent="0.35">
      <c r="BA188" s="61"/>
      <c r="BC188" s="576" t="s">
        <v>308</v>
      </c>
      <c r="BD188" s="586" t="s">
        <v>575</v>
      </c>
      <c r="BE188" s="586"/>
      <c r="BF188" s="587"/>
    </row>
    <row r="189" spans="53:68" ht="16" thickBot="1" x14ac:dyDescent="0.4">
      <c r="BA189" s="61"/>
      <c r="BC189" s="577"/>
      <c r="BD189" s="662">
        <v>79</v>
      </c>
      <c r="BE189" s="662"/>
      <c r="BF189" s="663"/>
    </row>
    <row r="190" spans="53:68" x14ac:dyDescent="0.35">
      <c r="BA190" s="61"/>
    </row>
    <row r="191" spans="53:68" x14ac:dyDescent="0.35">
      <c r="BA191" s="61"/>
    </row>
    <row r="192" spans="53:68" x14ac:dyDescent="0.35">
      <c r="BA192" s="61"/>
    </row>
    <row r="193" spans="53:59" x14ac:dyDescent="0.35">
      <c r="BA193" s="61"/>
      <c r="BC193" s="528" t="s">
        <v>577</v>
      </c>
      <c r="BD193" s="528"/>
      <c r="BE193" s="528"/>
    </row>
    <row r="194" spans="53:59" ht="16" thickBot="1" x14ac:dyDescent="0.4">
      <c r="BA194" s="61"/>
      <c r="BC194" t="s">
        <v>576</v>
      </c>
    </row>
    <row r="195" spans="53:59" ht="41.25" customHeight="1" x14ac:dyDescent="0.35">
      <c r="BA195" s="61"/>
      <c r="BC195" s="557" t="s">
        <v>308</v>
      </c>
      <c r="BD195" s="586" t="s">
        <v>578</v>
      </c>
      <c r="BE195" s="586"/>
      <c r="BF195" s="587"/>
      <c r="BG195" s="217" t="s">
        <v>997</v>
      </c>
    </row>
    <row r="196" spans="53:59" ht="16" thickBot="1" x14ac:dyDescent="0.4">
      <c r="BA196" s="61"/>
      <c r="BC196" s="558"/>
      <c r="BD196" s="349"/>
      <c r="BE196" s="350" t="s">
        <v>986</v>
      </c>
      <c r="BF196" s="351"/>
      <c r="BG196" s="348" t="s">
        <v>986</v>
      </c>
    </row>
    <row r="197" spans="53:59" x14ac:dyDescent="0.35">
      <c r="BA197" s="61"/>
    </row>
    <row r="198" spans="53:59" x14ac:dyDescent="0.35">
      <c r="BA198" s="61"/>
    </row>
    <row r="199" spans="53:59" x14ac:dyDescent="0.35">
      <c r="BA199" s="61"/>
    </row>
    <row r="200" spans="53:59" x14ac:dyDescent="0.35">
      <c r="BA200" s="61"/>
      <c r="BC200" s="481" t="s">
        <v>580</v>
      </c>
      <c r="BD200" s="481"/>
      <c r="BE200" s="481"/>
    </row>
    <row r="201" spans="53:59" x14ac:dyDescent="0.35">
      <c r="BA201" s="61"/>
    </row>
    <row r="202" spans="53:59" x14ac:dyDescent="0.35">
      <c r="BA202" s="61"/>
    </row>
    <row r="203" spans="53:59" x14ac:dyDescent="0.35">
      <c r="BA203" s="61"/>
    </row>
    <row r="204" spans="53:59" x14ac:dyDescent="0.35">
      <c r="BA204" s="61"/>
      <c r="BC204" s="528" t="s">
        <v>588</v>
      </c>
      <c r="BD204" s="528"/>
      <c r="BE204" s="543"/>
    </row>
    <row r="205" spans="53:59" ht="16" thickBot="1" x14ac:dyDescent="0.4">
      <c r="BA205" s="61"/>
      <c r="BC205" t="s">
        <v>581</v>
      </c>
    </row>
    <row r="206" spans="53:59" ht="38.25" customHeight="1" x14ac:dyDescent="0.35">
      <c r="BA206" s="61"/>
      <c r="BC206" s="576" t="s">
        <v>308</v>
      </c>
      <c r="BD206" s="362" t="s">
        <v>586</v>
      </c>
      <c r="BE206" s="294" t="s">
        <v>587</v>
      </c>
      <c r="BF206" s="71" t="s">
        <v>582</v>
      </c>
      <c r="BG206" s="83" t="s">
        <v>583</v>
      </c>
    </row>
    <row r="207" spans="53:59" x14ac:dyDescent="0.35">
      <c r="BA207" s="61"/>
      <c r="BC207" s="592"/>
      <c r="BD207" s="195" t="s">
        <v>85</v>
      </c>
      <c r="BE207" s="193">
        <v>2</v>
      </c>
      <c r="BF207" s="193" t="s">
        <v>584</v>
      </c>
      <c r="BG207" s="194">
        <v>1</v>
      </c>
    </row>
    <row r="208" spans="53:59" ht="16" thickBot="1" x14ac:dyDescent="0.4">
      <c r="BA208" s="61"/>
      <c r="BC208" s="577"/>
      <c r="BD208" s="354" t="s">
        <v>86</v>
      </c>
      <c r="BE208" s="280">
        <v>5</v>
      </c>
      <c r="BF208" s="280" t="s">
        <v>585</v>
      </c>
      <c r="BG208" s="156">
        <v>2</v>
      </c>
    </row>
    <row r="209" spans="53:64" x14ac:dyDescent="0.35">
      <c r="BA209" s="61"/>
    </row>
    <row r="210" spans="53:64" x14ac:dyDescent="0.35">
      <c r="BA210" s="61"/>
    </row>
    <row r="211" spans="53:64" x14ac:dyDescent="0.35">
      <c r="BA211" s="61"/>
    </row>
    <row r="212" spans="53:64" x14ac:dyDescent="0.35">
      <c r="BA212" s="61"/>
      <c r="BC212" s="528" t="s">
        <v>589</v>
      </c>
      <c r="BD212" s="528"/>
      <c r="BE212" s="528"/>
      <c r="BF212" s="543"/>
    </row>
    <row r="213" spans="53:64" ht="16" thickBot="1" x14ac:dyDescent="0.4">
      <c r="BA213" s="61"/>
      <c r="BC213" t="s">
        <v>590</v>
      </c>
    </row>
    <row r="214" spans="53:64" x14ac:dyDescent="0.35">
      <c r="BA214" s="61"/>
      <c r="BC214" s="557" t="s">
        <v>308</v>
      </c>
      <c r="BD214" s="653" t="s">
        <v>591</v>
      </c>
      <c r="BE214" s="654"/>
      <c r="BF214" s="655"/>
      <c r="BG214" s="217" t="s">
        <v>998</v>
      </c>
    </row>
    <row r="215" spans="53:64" ht="16" thickBot="1" x14ac:dyDescent="0.4">
      <c r="BA215" s="61"/>
      <c r="BC215" s="558"/>
      <c r="BD215" s="349"/>
      <c r="BE215" s="350" t="s">
        <v>985</v>
      </c>
      <c r="BF215" s="351"/>
      <c r="BG215" s="348" t="s">
        <v>985</v>
      </c>
    </row>
    <row r="216" spans="53:64" x14ac:dyDescent="0.35">
      <c r="BA216" s="61"/>
    </row>
    <row r="217" spans="53:64" x14ac:dyDescent="0.35">
      <c r="BA217" s="61"/>
    </row>
    <row r="218" spans="53:64" x14ac:dyDescent="0.35">
      <c r="BA218" s="61"/>
    </row>
    <row r="219" spans="53:64" x14ac:dyDescent="0.35">
      <c r="BA219" s="61"/>
      <c r="BC219" s="528" t="s">
        <v>593</v>
      </c>
      <c r="BD219" s="528"/>
      <c r="BE219" s="528"/>
    </row>
    <row r="220" spans="53:64" ht="16" thickBot="1" x14ac:dyDescent="0.4">
      <c r="BA220" s="61"/>
      <c r="BC220" t="s">
        <v>594</v>
      </c>
    </row>
    <row r="221" spans="53:64" ht="27" customHeight="1" x14ac:dyDescent="0.35">
      <c r="BA221" s="61"/>
      <c r="BC221" s="132" t="s">
        <v>2</v>
      </c>
      <c r="BD221" s="71" t="s">
        <v>477</v>
      </c>
      <c r="BE221" s="71" t="s">
        <v>497</v>
      </c>
      <c r="BF221" s="71" t="s">
        <v>501</v>
      </c>
      <c r="BG221" s="71" t="s">
        <v>571</v>
      </c>
      <c r="BH221" s="71" t="s">
        <v>579</v>
      </c>
      <c r="BI221" s="71" t="s">
        <v>592</v>
      </c>
      <c r="BJ221" s="560" t="s">
        <v>602</v>
      </c>
      <c r="BK221" s="560"/>
      <c r="BL221" s="578"/>
    </row>
    <row r="222" spans="53:64" x14ac:dyDescent="0.35">
      <c r="BA222" s="61"/>
      <c r="BC222" s="116">
        <v>1</v>
      </c>
      <c r="BD222" s="50" t="s">
        <v>982</v>
      </c>
      <c r="BE222" s="50" t="s">
        <v>985</v>
      </c>
      <c r="BF222" s="50" t="s">
        <v>985</v>
      </c>
      <c r="BG222" s="50" t="s">
        <v>985</v>
      </c>
      <c r="BH222" s="50" t="s">
        <v>982</v>
      </c>
      <c r="BI222" s="50" t="s">
        <v>985</v>
      </c>
      <c r="BJ222" s="524">
        <v>4</v>
      </c>
      <c r="BK222" s="363"/>
      <c r="BL222" s="231"/>
    </row>
    <row r="223" spans="53:64" x14ac:dyDescent="0.35">
      <c r="BA223" s="61"/>
      <c r="BC223" s="267">
        <v>2</v>
      </c>
      <c r="BD223" s="50" t="s">
        <v>982</v>
      </c>
      <c r="BE223" s="50" t="s">
        <v>982</v>
      </c>
      <c r="BF223" s="50" t="s">
        <v>985</v>
      </c>
      <c r="BG223" s="50" t="s">
        <v>982</v>
      </c>
      <c r="BH223" s="50" t="s">
        <v>982</v>
      </c>
      <c r="BI223" s="50" t="s">
        <v>982</v>
      </c>
      <c r="BJ223" s="524">
        <v>1</v>
      </c>
      <c r="BK223" s="363"/>
      <c r="BL223" s="231"/>
    </row>
    <row r="224" spans="53:64" x14ac:dyDescent="0.35">
      <c r="BA224" s="61"/>
      <c r="BC224" s="116">
        <v>3</v>
      </c>
      <c r="BD224" s="50" t="s">
        <v>983</v>
      </c>
      <c r="BE224" s="50" t="s">
        <v>982</v>
      </c>
      <c r="BF224" s="50" t="s">
        <v>983</v>
      </c>
      <c r="BG224" s="50" t="s">
        <v>983</v>
      </c>
      <c r="BH224" s="50" t="s">
        <v>982</v>
      </c>
      <c r="BI224" s="50" t="s">
        <v>983</v>
      </c>
      <c r="BJ224" s="524">
        <v>4</v>
      </c>
      <c r="BK224" s="363"/>
      <c r="BL224" s="231"/>
    </row>
    <row r="225" spans="53:64" x14ac:dyDescent="0.35">
      <c r="BA225" s="61"/>
      <c r="BC225" s="267">
        <v>4</v>
      </c>
      <c r="BD225" s="50" t="s">
        <v>983</v>
      </c>
      <c r="BE225" s="50" t="s">
        <v>982</v>
      </c>
      <c r="BF225" s="50" t="s">
        <v>983</v>
      </c>
      <c r="BG225" s="50" t="s">
        <v>982</v>
      </c>
      <c r="BH225" s="50" t="s">
        <v>982</v>
      </c>
      <c r="BI225" s="50" t="s">
        <v>983</v>
      </c>
      <c r="BJ225" s="524">
        <v>3</v>
      </c>
      <c r="BK225" s="363"/>
      <c r="BL225" s="231"/>
    </row>
    <row r="226" spans="53:64" x14ac:dyDescent="0.35">
      <c r="BA226" s="61"/>
      <c r="BC226" s="116">
        <v>5</v>
      </c>
      <c r="BD226" s="50" t="s">
        <v>983</v>
      </c>
      <c r="BE226" s="50" t="s">
        <v>983</v>
      </c>
      <c r="BF226" s="50" t="s">
        <v>982</v>
      </c>
      <c r="BG226" s="50" t="s">
        <v>983</v>
      </c>
      <c r="BH226" s="50" t="s">
        <v>983</v>
      </c>
      <c r="BI226" s="50" t="s">
        <v>982</v>
      </c>
      <c r="BJ226" s="524">
        <v>4</v>
      </c>
      <c r="BK226" s="363"/>
      <c r="BL226" s="231"/>
    </row>
    <row r="227" spans="53:64" x14ac:dyDescent="0.35">
      <c r="BA227" s="61"/>
      <c r="BC227" s="267">
        <v>6</v>
      </c>
      <c r="BD227" s="50" t="s">
        <v>983</v>
      </c>
      <c r="BE227" s="50" t="s">
        <v>983</v>
      </c>
      <c r="BF227" s="50" t="s">
        <v>982</v>
      </c>
      <c r="BG227" s="50" t="s">
        <v>982</v>
      </c>
      <c r="BH227" s="50" t="s">
        <v>982</v>
      </c>
      <c r="BI227" s="50" t="s">
        <v>982</v>
      </c>
      <c r="BJ227" s="524">
        <v>2</v>
      </c>
      <c r="BK227" s="363"/>
      <c r="BL227" s="231"/>
    </row>
    <row r="228" spans="53:64" x14ac:dyDescent="0.35">
      <c r="BA228" s="61"/>
      <c r="BC228" s="116">
        <v>7</v>
      </c>
      <c r="BD228" s="50" t="s">
        <v>982</v>
      </c>
      <c r="BE228" s="50" t="s">
        <v>982</v>
      </c>
      <c r="BF228" s="50" t="s">
        <v>982</v>
      </c>
      <c r="BG228" s="50" t="s">
        <v>982</v>
      </c>
      <c r="BH228" s="50" t="s">
        <v>982</v>
      </c>
      <c r="BI228" s="50" t="s">
        <v>982</v>
      </c>
      <c r="BJ228" s="524">
        <v>0</v>
      </c>
      <c r="BK228" s="363"/>
      <c r="BL228" s="231"/>
    </row>
    <row r="229" spans="53:64" x14ac:dyDescent="0.35">
      <c r="BA229" s="61"/>
      <c r="BC229" s="267">
        <v>8</v>
      </c>
      <c r="BD229" s="50" t="s">
        <v>982</v>
      </c>
      <c r="BE229" s="50" t="s">
        <v>982</v>
      </c>
      <c r="BF229" s="50" t="s">
        <v>983</v>
      </c>
      <c r="BG229" s="50" t="s">
        <v>982</v>
      </c>
      <c r="BH229" s="50" t="s">
        <v>983</v>
      </c>
      <c r="BI229" s="50" t="s">
        <v>982</v>
      </c>
      <c r="BJ229" s="524">
        <v>2</v>
      </c>
      <c r="BK229" s="363"/>
      <c r="BL229" s="231"/>
    </row>
    <row r="230" spans="53:64" x14ac:dyDescent="0.35">
      <c r="BA230" s="61"/>
      <c r="BC230" s="116">
        <v>9</v>
      </c>
      <c r="BD230" s="50" t="s">
        <v>983</v>
      </c>
      <c r="BE230" s="50" t="s">
        <v>983</v>
      </c>
      <c r="BF230" s="50" t="s">
        <v>983</v>
      </c>
      <c r="BG230" s="50" t="s">
        <v>983</v>
      </c>
      <c r="BH230" s="50" t="s">
        <v>983</v>
      </c>
      <c r="BI230" s="50" t="s">
        <v>983</v>
      </c>
      <c r="BJ230" s="524">
        <v>6</v>
      </c>
      <c r="BK230" s="363"/>
      <c r="BL230" s="231"/>
    </row>
    <row r="231" spans="53:64" ht="16" thickBot="1" x14ac:dyDescent="0.4">
      <c r="BA231" s="61"/>
      <c r="BC231" s="268">
        <v>10</v>
      </c>
      <c r="BD231" s="192" t="s">
        <v>983</v>
      </c>
      <c r="BE231" s="192" t="s">
        <v>983</v>
      </c>
      <c r="BF231" s="192" t="s">
        <v>983</v>
      </c>
      <c r="BG231" s="192" t="s">
        <v>983</v>
      </c>
      <c r="BH231" s="192" t="s">
        <v>982</v>
      </c>
      <c r="BI231" s="192" t="s">
        <v>982</v>
      </c>
      <c r="BJ231" s="525">
        <v>4</v>
      </c>
      <c r="BK231" s="350"/>
      <c r="BL231" s="232"/>
    </row>
    <row r="232" spans="53:64" x14ac:dyDescent="0.35">
      <c r="BA232" s="61"/>
      <c r="BG232" s="48"/>
      <c r="BH232" s="48"/>
      <c r="BI232" s="48"/>
    </row>
    <row r="233" spans="53:64" x14ac:dyDescent="0.35">
      <c r="BA233" s="61"/>
    </row>
    <row r="234" spans="53:64" x14ac:dyDescent="0.35">
      <c r="BA234" s="61"/>
    </row>
    <row r="235" spans="53:64" x14ac:dyDescent="0.35">
      <c r="BA235" s="61"/>
      <c r="BC235" s="528" t="s">
        <v>595</v>
      </c>
      <c r="BD235" s="527"/>
      <c r="BE235" s="528"/>
    </row>
    <row r="236" spans="53:64" x14ac:dyDescent="0.35">
      <c r="BA236" s="61"/>
      <c r="BC236" s="548" t="s">
        <v>1062</v>
      </c>
      <c r="BD236" s="3"/>
    </row>
    <row r="237" spans="53:64" x14ac:dyDescent="0.35">
      <c r="BA237" s="61"/>
      <c r="BC237" s="120" t="s">
        <v>596</v>
      </c>
      <c r="BD237" s="3"/>
    </row>
    <row r="238" spans="53:64" x14ac:dyDescent="0.35">
      <c r="BA238" s="61"/>
      <c r="BC238" s="76" t="s">
        <v>597</v>
      </c>
    </row>
    <row r="239" spans="53:64" x14ac:dyDescent="0.35">
      <c r="BA239" s="61"/>
      <c r="BC239" s="77" t="s">
        <v>979</v>
      </c>
    </row>
    <row r="240" spans="53:64" x14ac:dyDescent="0.35">
      <c r="BA240" s="61"/>
      <c r="BC240" s="548" t="s">
        <v>1063</v>
      </c>
    </row>
    <row r="241" spans="53:57" x14ac:dyDescent="0.35">
      <c r="BA241" s="61"/>
      <c r="BC241" s="120" t="s">
        <v>599</v>
      </c>
    </row>
    <row r="242" spans="53:57" x14ac:dyDescent="0.35">
      <c r="BA242" s="61"/>
      <c r="BC242" s="76" t="s">
        <v>600</v>
      </c>
    </row>
    <row r="243" spans="53:57" x14ac:dyDescent="0.35">
      <c r="BA243" s="61"/>
      <c r="BC243" s="77" t="s">
        <v>598</v>
      </c>
    </row>
    <row r="244" spans="53:57" ht="16" thickBot="1" x14ac:dyDescent="0.4">
      <c r="BA244" s="61"/>
      <c r="BC244" s="3" t="s">
        <v>601</v>
      </c>
    </row>
    <row r="245" spans="53:57" ht="58" x14ac:dyDescent="0.35">
      <c r="BA245" s="61"/>
      <c r="BC245" s="132" t="s">
        <v>2</v>
      </c>
      <c r="BD245" s="131" t="s">
        <v>602</v>
      </c>
      <c r="BE245" s="115" t="s">
        <v>3</v>
      </c>
    </row>
    <row r="246" spans="53:57" x14ac:dyDescent="0.35">
      <c r="BA246" s="61"/>
      <c r="BC246" s="116">
        <v>1</v>
      </c>
      <c r="BD246" s="50">
        <v>4</v>
      </c>
      <c r="BE246" s="159" t="s">
        <v>988</v>
      </c>
    </row>
    <row r="247" spans="53:57" x14ac:dyDescent="0.35">
      <c r="BA247" s="61"/>
      <c r="BC247" s="267">
        <v>2</v>
      </c>
      <c r="BD247" s="50">
        <v>1</v>
      </c>
      <c r="BE247" s="160" t="s">
        <v>989</v>
      </c>
    </row>
    <row r="248" spans="53:57" x14ac:dyDescent="0.35">
      <c r="BA248" s="61"/>
      <c r="BC248" s="116">
        <v>3</v>
      </c>
      <c r="BD248" s="50">
        <v>4</v>
      </c>
      <c r="BE248" s="159" t="s">
        <v>988</v>
      </c>
    </row>
    <row r="249" spans="53:57" x14ac:dyDescent="0.35">
      <c r="BA249" s="61"/>
      <c r="BC249" s="267">
        <v>4</v>
      </c>
      <c r="BD249" s="50">
        <v>3</v>
      </c>
      <c r="BE249" s="159" t="s">
        <v>988</v>
      </c>
    </row>
    <row r="250" spans="53:57" x14ac:dyDescent="0.35">
      <c r="BA250" s="61"/>
      <c r="BC250" s="116">
        <v>5</v>
      </c>
      <c r="BD250" s="50">
        <v>4</v>
      </c>
      <c r="BE250" s="159" t="s">
        <v>988</v>
      </c>
    </row>
    <row r="251" spans="53:57" x14ac:dyDescent="0.35">
      <c r="BA251" s="61"/>
      <c r="BC251" s="267">
        <v>6</v>
      </c>
      <c r="BD251" s="50">
        <v>2</v>
      </c>
      <c r="BE251" s="160" t="s">
        <v>989</v>
      </c>
    </row>
    <row r="252" spans="53:57" x14ac:dyDescent="0.35">
      <c r="BA252" s="61"/>
      <c r="BC252" s="116">
        <v>7</v>
      </c>
      <c r="BD252" s="50">
        <v>0</v>
      </c>
      <c r="BE252" s="169" t="s">
        <v>8</v>
      </c>
    </row>
    <row r="253" spans="53:57" x14ac:dyDescent="0.35">
      <c r="BA253" s="61"/>
      <c r="BC253" s="267">
        <v>8</v>
      </c>
      <c r="BD253" s="50">
        <v>2</v>
      </c>
      <c r="BE253" s="160" t="s">
        <v>989</v>
      </c>
    </row>
    <row r="254" spans="53:57" x14ac:dyDescent="0.35">
      <c r="BA254" s="61"/>
      <c r="BC254" s="116">
        <v>9</v>
      </c>
      <c r="BD254" s="50">
        <v>6</v>
      </c>
      <c r="BE254" s="159" t="s">
        <v>988</v>
      </c>
    </row>
    <row r="255" spans="53:57" ht="16" thickBot="1" x14ac:dyDescent="0.4">
      <c r="BA255" s="61"/>
      <c r="BC255" s="268">
        <v>10</v>
      </c>
      <c r="BD255" s="192">
        <v>4</v>
      </c>
      <c r="BE255" s="157" t="s">
        <v>988</v>
      </c>
    </row>
    <row r="256" spans="53:57" x14ac:dyDescent="0.35">
      <c r="BA256" s="61"/>
    </row>
    <row r="257" spans="53:59" x14ac:dyDescent="0.35">
      <c r="BA257" s="61"/>
    </row>
    <row r="258" spans="53:59" x14ac:dyDescent="0.35">
      <c r="BA258" s="61"/>
      <c r="BC258" s="528" t="s">
        <v>603</v>
      </c>
      <c r="BD258" s="528"/>
      <c r="BE258" s="528"/>
      <c r="BF258" s="528"/>
      <c r="BG258" s="528"/>
    </row>
    <row r="259" spans="53:59" x14ac:dyDescent="0.35">
      <c r="BA259" s="61"/>
      <c r="BC259" s="554" t="s">
        <v>1065</v>
      </c>
    </row>
    <row r="260" spans="53:59" ht="16" thickBot="1" x14ac:dyDescent="0.4">
      <c r="BA260" s="61"/>
      <c r="BC260" s="3" t="s">
        <v>604</v>
      </c>
    </row>
    <row r="261" spans="53:59" ht="43.5" x14ac:dyDescent="0.35">
      <c r="BA261" s="61"/>
      <c r="BC261" s="70" t="s">
        <v>2</v>
      </c>
      <c r="BD261" s="71" t="s">
        <v>1065</v>
      </c>
      <c r="BE261" s="149" t="s">
        <v>3</v>
      </c>
    </row>
    <row r="262" spans="53:59" x14ac:dyDescent="0.35">
      <c r="BA262" s="61"/>
      <c r="BC262" s="116">
        <v>1</v>
      </c>
      <c r="BD262" s="114">
        <v>11</v>
      </c>
      <c r="BE262" s="159" t="s">
        <v>988</v>
      </c>
    </row>
    <row r="263" spans="53:59" x14ac:dyDescent="0.35">
      <c r="BA263" s="61"/>
      <c r="BC263" s="116">
        <v>2</v>
      </c>
      <c r="BD263" s="114">
        <v>25</v>
      </c>
      <c r="BE263" s="160" t="s">
        <v>989</v>
      </c>
    </row>
    <row r="264" spans="53:59" x14ac:dyDescent="0.35">
      <c r="BA264" s="61"/>
      <c r="BC264" s="116">
        <v>3</v>
      </c>
      <c r="BD264" s="114">
        <v>20</v>
      </c>
      <c r="BE264" s="159" t="s">
        <v>988</v>
      </c>
    </row>
    <row r="265" spans="53:59" x14ac:dyDescent="0.35">
      <c r="BA265" s="61"/>
      <c r="BC265" s="116">
        <v>4</v>
      </c>
      <c r="BD265" s="114">
        <v>14</v>
      </c>
      <c r="BE265" s="159" t="s">
        <v>988</v>
      </c>
    </row>
    <row r="266" spans="53:59" x14ac:dyDescent="0.35">
      <c r="BA266" s="61"/>
      <c r="BC266" s="116">
        <v>5</v>
      </c>
      <c r="BD266" s="114">
        <v>2</v>
      </c>
      <c r="BE266" s="159" t="s">
        <v>988</v>
      </c>
    </row>
    <row r="267" spans="53:59" x14ac:dyDescent="0.35">
      <c r="BA267" s="61"/>
      <c r="BC267" s="116">
        <v>6</v>
      </c>
      <c r="BD267" s="114">
        <v>19</v>
      </c>
      <c r="BE267" s="160" t="s">
        <v>989</v>
      </c>
    </row>
    <row r="268" spans="53:59" x14ac:dyDescent="0.35">
      <c r="BA268" s="61"/>
      <c r="BC268" s="116">
        <v>7</v>
      </c>
      <c r="BD268" s="114">
        <v>5</v>
      </c>
      <c r="BE268" s="169" t="s">
        <v>8</v>
      </c>
    </row>
    <row r="269" spans="53:59" x14ac:dyDescent="0.35">
      <c r="BA269" s="61"/>
      <c r="BC269" s="116">
        <v>8</v>
      </c>
      <c r="BD269" s="114">
        <v>23</v>
      </c>
      <c r="BE269" s="160" t="s">
        <v>989</v>
      </c>
    </row>
    <row r="270" spans="53:59" x14ac:dyDescent="0.35">
      <c r="BA270" s="61"/>
      <c r="BC270" s="116">
        <v>9</v>
      </c>
      <c r="BD270" s="114">
        <v>8</v>
      </c>
      <c r="BE270" s="159" t="s">
        <v>988</v>
      </c>
    </row>
    <row r="271" spans="53:59" ht="16" thickBot="1" x14ac:dyDescent="0.4">
      <c r="BA271" s="61"/>
      <c r="BC271" s="118">
        <v>10</v>
      </c>
      <c r="BD271" s="72">
        <v>9</v>
      </c>
      <c r="BE271" s="157" t="s">
        <v>988</v>
      </c>
    </row>
    <row r="272" spans="53:59" x14ac:dyDescent="0.35">
      <c r="BA272" s="61"/>
    </row>
    <row r="273" spans="53:60" x14ac:dyDescent="0.35">
      <c r="BA273" s="61"/>
    </row>
    <row r="274" spans="53:60" x14ac:dyDescent="0.35">
      <c r="BA274" s="61"/>
    </row>
    <row r="275" spans="53:60" x14ac:dyDescent="0.35">
      <c r="BA275" s="61"/>
      <c r="BC275" s="528" t="s">
        <v>605</v>
      </c>
      <c r="BD275" s="528"/>
      <c r="BE275" s="528"/>
      <c r="BF275" s="528"/>
      <c r="BG275" s="528"/>
      <c r="BH275" s="528"/>
    </row>
    <row r="276" spans="53:60" ht="16" thickBot="1" x14ac:dyDescent="0.4">
      <c r="BA276" s="61"/>
      <c r="BC276" s="3" t="s">
        <v>606</v>
      </c>
    </row>
    <row r="277" spans="53:60" ht="43.5" x14ac:dyDescent="0.35">
      <c r="BA277" s="61"/>
      <c r="BC277" s="70" t="s">
        <v>3</v>
      </c>
      <c r="BD277" s="71" t="s">
        <v>1065</v>
      </c>
      <c r="BE277" s="149" t="s">
        <v>7</v>
      </c>
    </row>
    <row r="278" spans="53:60" x14ac:dyDescent="0.35">
      <c r="BA278" s="61"/>
      <c r="BC278" s="91" t="s">
        <v>4</v>
      </c>
      <c r="BD278" s="78">
        <f>BD262+BD264+BD265+BD266+BD270+BD271</f>
        <v>64</v>
      </c>
      <c r="BE278" s="85">
        <f>BD278/$BD$281</f>
        <v>0.47058823529411764</v>
      </c>
    </row>
    <row r="279" spans="53:60" x14ac:dyDescent="0.35">
      <c r="BA279" s="61"/>
      <c r="BC279" s="92" t="s">
        <v>5</v>
      </c>
      <c r="BD279" s="86">
        <f>BD263+BD267+BD269</f>
        <v>67</v>
      </c>
      <c r="BE279" s="122">
        <f>BD279/$BD$281</f>
        <v>0.49264705882352944</v>
      </c>
    </row>
    <row r="280" spans="53:60" x14ac:dyDescent="0.35">
      <c r="BA280" s="61"/>
      <c r="BC280" s="93" t="s">
        <v>8</v>
      </c>
      <c r="BD280" s="81">
        <f>BD268</f>
        <v>5</v>
      </c>
      <c r="BE280" s="88">
        <f>BD280/$BD$281</f>
        <v>3.6764705882352942E-2</v>
      </c>
    </row>
    <row r="281" spans="53:60" ht="16" thickBot="1" x14ac:dyDescent="0.4">
      <c r="BA281" s="61"/>
      <c r="BC281" s="94" t="s">
        <v>9</v>
      </c>
      <c r="BD281" s="89">
        <f>SUM(BD278:BD280)</f>
        <v>136</v>
      </c>
      <c r="BE281" s="90">
        <f>BD281/$BD$281</f>
        <v>1</v>
      </c>
    </row>
    <row r="282" spans="53:60" x14ac:dyDescent="0.35">
      <c r="BA282" s="61"/>
    </row>
    <row r="283" spans="53:60" x14ac:dyDescent="0.35">
      <c r="BA283" s="61"/>
    </row>
    <row r="284" spans="53:60" x14ac:dyDescent="0.35">
      <c r="BA284" s="61"/>
    </row>
    <row r="285" spans="53:60" x14ac:dyDescent="0.35">
      <c r="BA285" s="61"/>
    </row>
    <row r="286" spans="53:60" x14ac:dyDescent="0.35">
      <c r="BA286" s="61"/>
    </row>
    <row r="287" spans="53:60" x14ac:dyDescent="0.35">
      <c r="BA287" s="61"/>
    </row>
    <row r="288" spans="53:60" x14ac:dyDescent="0.35">
      <c r="BA288" s="61"/>
    </row>
    <row r="289" spans="53:53" x14ac:dyDescent="0.35">
      <c r="BA289" s="61"/>
    </row>
    <row r="290" spans="53:53" x14ac:dyDescent="0.35">
      <c r="BA290" s="61"/>
    </row>
    <row r="291" spans="53:53" x14ac:dyDescent="0.35">
      <c r="BA291" s="61"/>
    </row>
    <row r="292" spans="53:53" x14ac:dyDescent="0.35">
      <c r="BA292" s="61"/>
    </row>
    <row r="293" spans="53:53" x14ac:dyDescent="0.35">
      <c r="BA293" s="61"/>
    </row>
    <row r="294" spans="53:53" x14ac:dyDescent="0.35">
      <c r="BA294" s="61"/>
    </row>
    <row r="295" spans="53:53" x14ac:dyDescent="0.35">
      <c r="BA295" s="61"/>
    </row>
    <row r="296" spans="53:53" x14ac:dyDescent="0.35">
      <c r="BA296" s="61"/>
    </row>
    <row r="297" spans="53:53" x14ac:dyDescent="0.35">
      <c r="BA297" s="61"/>
    </row>
    <row r="298" spans="53:53" x14ac:dyDescent="0.35">
      <c r="BA298" s="61"/>
    </row>
    <row r="299" spans="53:53" x14ac:dyDescent="0.35">
      <c r="BA299" s="61"/>
    </row>
    <row r="300" spans="53:53" x14ac:dyDescent="0.35">
      <c r="BA300" s="61"/>
    </row>
    <row r="301" spans="53:53" x14ac:dyDescent="0.35">
      <c r="BA301" s="61"/>
    </row>
    <row r="302" spans="53:53" x14ac:dyDescent="0.35">
      <c r="BA302" s="61"/>
    </row>
    <row r="303" spans="53:53" x14ac:dyDescent="0.35">
      <c r="BA303" s="61"/>
    </row>
    <row r="304" spans="53:53" x14ac:dyDescent="0.35">
      <c r="BA304" s="61"/>
    </row>
    <row r="305" spans="53:53" x14ac:dyDescent="0.35">
      <c r="BA305" s="61"/>
    </row>
    <row r="306" spans="53:53" x14ac:dyDescent="0.35">
      <c r="BA306" s="61"/>
    </row>
    <row r="307" spans="53:53" x14ac:dyDescent="0.35">
      <c r="BA307" s="61"/>
    </row>
    <row r="308" spans="53:53" x14ac:dyDescent="0.35">
      <c r="BA308" s="61"/>
    </row>
    <row r="309" spans="53:53" x14ac:dyDescent="0.35">
      <c r="BA309" s="61"/>
    </row>
    <row r="310" spans="53:53" x14ac:dyDescent="0.35">
      <c r="BA310" s="61"/>
    </row>
    <row r="311" spans="53:53" x14ac:dyDescent="0.35">
      <c r="BA311" s="61"/>
    </row>
    <row r="312" spans="53:53" x14ac:dyDescent="0.35">
      <c r="BA312" s="61"/>
    </row>
    <row r="313" spans="53:53" x14ac:dyDescent="0.35">
      <c r="BA313" s="61"/>
    </row>
    <row r="314" spans="53:53" x14ac:dyDescent="0.35">
      <c r="BA314" s="61"/>
    </row>
    <row r="315" spans="53:53" x14ac:dyDescent="0.35">
      <c r="BA315" s="61"/>
    </row>
    <row r="316" spans="53:53" x14ac:dyDescent="0.35">
      <c r="BA316" s="61"/>
    </row>
    <row r="317" spans="53:53" x14ac:dyDescent="0.35">
      <c r="BA317" s="61"/>
    </row>
    <row r="318" spans="53:53" x14ac:dyDescent="0.35">
      <c r="BA318" s="61"/>
    </row>
    <row r="319" spans="53:53" x14ac:dyDescent="0.35">
      <c r="BA319" s="61"/>
    </row>
    <row r="320" spans="53:53" x14ac:dyDescent="0.35">
      <c r="BA320" s="61"/>
    </row>
    <row r="321" spans="53:53" x14ac:dyDescent="0.35">
      <c r="BA321" s="61"/>
    </row>
    <row r="322" spans="53:53" x14ac:dyDescent="0.35">
      <c r="BA322" s="61"/>
    </row>
    <row r="323" spans="53:53" x14ac:dyDescent="0.35">
      <c r="BA323" s="61"/>
    </row>
    <row r="324" spans="53:53" x14ac:dyDescent="0.35">
      <c r="BA324" s="61"/>
    </row>
    <row r="325" spans="53:53" x14ac:dyDescent="0.35">
      <c r="BA325" s="61"/>
    </row>
    <row r="326" spans="53:53" x14ac:dyDescent="0.35">
      <c r="BA326" s="61"/>
    </row>
    <row r="327" spans="53:53" x14ac:dyDescent="0.35">
      <c r="BA327" s="61"/>
    </row>
    <row r="328" spans="53:53" x14ac:dyDescent="0.35">
      <c r="BA328" s="61"/>
    </row>
    <row r="329" spans="53:53" x14ac:dyDescent="0.35">
      <c r="BA329" s="61"/>
    </row>
    <row r="330" spans="53:53" x14ac:dyDescent="0.35">
      <c r="BA330" s="61"/>
    </row>
    <row r="331" spans="53:53" x14ac:dyDescent="0.35">
      <c r="BA331" s="61"/>
    </row>
    <row r="332" spans="53:53" x14ac:dyDescent="0.35">
      <c r="BA332" s="61"/>
    </row>
    <row r="333" spans="53:53" x14ac:dyDescent="0.35">
      <c r="BA333" s="61"/>
    </row>
    <row r="334" spans="53:53" x14ac:dyDescent="0.35">
      <c r="BA334" s="61"/>
    </row>
    <row r="335" spans="53:53" x14ac:dyDescent="0.35">
      <c r="BA335" s="61"/>
    </row>
    <row r="336" spans="53:53" x14ac:dyDescent="0.35">
      <c r="BA336" s="61"/>
    </row>
    <row r="337" spans="53:53" x14ac:dyDescent="0.35">
      <c r="BA337" s="61"/>
    </row>
    <row r="338" spans="53:53" x14ac:dyDescent="0.35">
      <c r="BA338" s="61"/>
    </row>
    <row r="339" spans="53:53" x14ac:dyDescent="0.35">
      <c r="BA339" s="61"/>
    </row>
    <row r="340" spans="53:53" x14ac:dyDescent="0.35">
      <c r="BA340" s="61"/>
    </row>
    <row r="341" spans="53:53" x14ac:dyDescent="0.35">
      <c r="BA341" s="61"/>
    </row>
    <row r="342" spans="53:53" x14ac:dyDescent="0.35">
      <c r="BA342" s="61"/>
    </row>
    <row r="343" spans="53:53" x14ac:dyDescent="0.35">
      <c r="BA343" s="61"/>
    </row>
    <row r="344" spans="53:53" x14ac:dyDescent="0.35">
      <c r="BA344" s="61"/>
    </row>
    <row r="345" spans="53:53" x14ac:dyDescent="0.35">
      <c r="BA345" s="61"/>
    </row>
    <row r="346" spans="53:53" x14ac:dyDescent="0.35">
      <c r="BA346" s="61"/>
    </row>
    <row r="347" spans="53:53" x14ac:dyDescent="0.35">
      <c r="BA347" s="61"/>
    </row>
    <row r="348" spans="53:53" x14ac:dyDescent="0.35">
      <c r="BA348" s="61"/>
    </row>
    <row r="349" spans="53:53" x14ac:dyDescent="0.35">
      <c r="BA349" s="61"/>
    </row>
    <row r="350" spans="53:53" x14ac:dyDescent="0.35">
      <c r="BA350" s="61"/>
    </row>
    <row r="351" spans="53:53" x14ac:dyDescent="0.35">
      <c r="BA351" s="61"/>
    </row>
    <row r="352" spans="53:53" x14ac:dyDescent="0.35">
      <c r="BA352" s="61"/>
    </row>
    <row r="353" spans="53:53" x14ac:dyDescent="0.35">
      <c r="BA353" s="61"/>
    </row>
    <row r="354" spans="53:53" x14ac:dyDescent="0.35">
      <c r="BA354" s="61"/>
    </row>
    <row r="355" spans="53:53" x14ac:dyDescent="0.35">
      <c r="BA355" s="61"/>
    </row>
    <row r="356" spans="53:53" x14ac:dyDescent="0.35">
      <c r="BA356" s="61"/>
    </row>
    <row r="357" spans="53:53" x14ac:dyDescent="0.35">
      <c r="BA357" s="61"/>
    </row>
    <row r="358" spans="53:53" x14ac:dyDescent="0.35">
      <c r="BA358" s="61"/>
    </row>
    <row r="359" spans="53:53" x14ac:dyDescent="0.35">
      <c r="BA359" s="61"/>
    </row>
    <row r="360" spans="53:53" x14ac:dyDescent="0.35">
      <c r="BA360" s="61"/>
    </row>
    <row r="361" spans="53:53" x14ac:dyDescent="0.35">
      <c r="BA361" s="61"/>
    </row>
    <row r="362" spans="53:53" x14ac:dyDescent="0.35">
      <c r="BA362" s="61"/>
    </row>
    <row r="363" spans="53:53" x14ac:dyDescent="0.35">
      <c r="BA363" s="61"/>
    </row>
    <row r="364" spans="53:53" x14ac:dyDescent="0.35">
      <c r="BA364" s="61"/>
    </row>
  </sheetData>
  <mergeCells count="26">
    <mergeCell ref="BJ221:BL221"/>
    <mergeCell ref="BC195:BC196"/>
    <mergeCell ref="BD195:BF195"/>
    <mergeCell ref="BC206:BC208"/>
    <mergeCell ref="BC214:BC215"/>
    <mergeCell ref="BD214:BF214"/>
    <mergeCell ref="BC178:BC179"/>
    <mergeCell ref="BD178:BF178"/>
    <mergeCell ref="BC188:BC189"/>
    <mergeCell ref="BD188:BF188"/>
    <mergeCell ref="BD189:BF189"/>
    <mergeCell ref="BG161:BG170"/>
    <mergeCell ref="BE122:BE131"/>
    <mergeCell ref="BG132:BG141"/>
    <mergeCell ref="BE67:BF67"/>
    <mergeCell ref="BE94:BF94"/>
    <mergeCell ref="BC47:BC48"/>
    <mergeCell ref="BD47:BF47"/>
    <mergeCell ref="BC57:BC58"/>
    <mergeCell ref="BD57:BF57"/>
    <mergeCell ref="BE151:BE160"/>
    <mergeCell ref="BC7:BG7"/>
    <mergeCell ref="BH7:BI7"/>
    <mergeCell ref="BC30:BC31"/>
    <mergeCell ref="BD24:BE24"/>
    <mergeCell ref="BC37:BC38"/>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3" ma:contentTypeDescription="Creare un nuovo documento." ma:contentTypeScope="" ma:versionID="e3866fd466570979ca28037a67f971c8">
  <xsd:schema xmlns:xsd="http://www.w3.org/2001/XMLSchema" xmlns:xs="http://www.w3.org/2001/XMLSchema" xmlns:p="http://schemas.microsoft.com/office/2006/metadata/properties" xmlns:ns3="8c2680b1-8717-4e17-af8a-c3c5948a3503" xmlns:ns4="3c9ac98d-36e3-464e-9a3d-571690e2b8cf" targetNamespace="http://schemas.microsoft.com/office/2006/metadata/properties" ma:root="true" ma:fieldsID="a6c652f755dbc8de4e30dd104ef2fd6a" ns3:_="" ns4:_="">
    <xsd:import namespace="8c2680b1-8717-4e17-af8a-c3c5948a3503"/>
    <xsd:import namespace="3c9ac98d-36e3-464e-9a3d-571690e2b8c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075848-CDA6-403C-9732-2EE54BB0DC0B}">
  <ds:schemaRefs>
    <ds:schemaRef ds:uri="http://schemas.microsoft.com/sharepoint/v3/contenttype/forms"/>
  </ds:schemaRefs>
</ds:datastoreItem>
</file>

<file path=customXml/itemProps2.xml><?xml version="1.0" encoding="utf-8"?>
<ds:datastoreItem xmlns:ds="http://schemas.openxmlformats.org/officeDocument/2006/customXml" ds:itemID="{6C58EDEE-442E-4461-8278-E2823BC292E9}">
  <ds:schemaRefs>
    <ds:schemaRef ds:uri="http://purl.org/dc/dcmitype/"/>
    <ds:schemaRef ds:uri="http://schemas.microsoft.com/office/infopath/2007/PartnerControls"/>
    <ds:schemaRef ds:uri="http://purl.org/dc/elements/1.1/"/>
    <ds:schemaRef ds:uri="3c9ac98d-36e3-464e-9a3d-571690e2b8cf"/>
    <ds:schemaRef ds:uri="http://schemas.microsoft.com/office/2006/metadata/properties"/>
    <ds:schemaRef ds:uri="http://purl.org/dc/terms/"/>
    <ds:schemaRef ds:uri="http://schemas.microsoft.com/office/2006/documentManagement/types"/>
    <ds:schemaRef ds:uri="http://schemas.openxmlformats.org/package/2006/metadata/core-properties"/>
    <ds:schemaRef ds:uri="8c2680b1-8717-4e17-af8a-c3c5948a3503"/>
    <ds:schemaRef ds:uri="http://www.w3.org/XML/1998/namespace"/>
  </ds:schemaRefs>
</ds:datastoreItem>
</file>

<file path=customXml/itemProps3.xml><?xml version="1.0" encoding="utf-8"?>
<ds:datastoreItem xmlns:ds="http://schemas.openxmlformats.org/officeDocument/2006/customXml" ds:itemID="{EF05EC3F-2A07-456F-9247-1F25985CF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2680b1-8717-4e17-af8a-c3c5948a3503"/>
    <ds:schemaRef ds:uri="3c9ac98d-36e3-464e-9a3d-571690e2b8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Introduction</vt:lpstr>
      <vt:lpstr>1. Valeur de la production de l</vt:lpstr>
      <vt:lpstr>2. Revenu net de l'exploitation</vt:lpstr>
      <vt:lpstr>3. Mécanismes d’atténuation des</vt:lpstr>
      <vt:lpstr>4. Ampleur de la dégradation de</vt:lpstr>
      <vt:lpstr>5. Variation de la disponibilit</vt:lpstr>
      <vt:lpstr>6. Gestion des engrais</vt:lpstr>
      <vt:lpstr>7. Gestion des pesticides</vt:lpstr>
      <vt:lpstr>8. Recours à des pratiques resp</vt:lpstr>
      <vt:lpstr>9. Taux de rémunération dans le</vt:lpstr>
      <vt:lpstr>10. Mesure du sentiment d’inséc</vt:lpstr>
      <vt:lpstr>11. Garantie des droits foncier</vt:lpstr>
      <vt:lpstr>Conversion en hectares</vt:lpstr>
      <vt:lpstr>Tableau de bord ODD241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Bacci, Stefania (ESS)</dc:creator>
  <cp:keywords/>
  <dc:description/>
  <cp:lastModifiedBy>Bacci, Stefania (ESS)</cp:lastModifiedBy>
  <dcterms:created xsi:type="dcterms:W3CDTF">2021-03-17T10:15:50Z</dcterms:created>
  <dcterms:modified xsi:type="dcterms:W3CDTF">2025-05-13T12:43:48Z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