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unfao-my.sharepoint.com/personal/sophie_ditlecadet_fao_org1/Documents/Desktop/"/>
    </mc:Choice>
  </mc:AlternateContent>
  <xr:revisionPtr revIDLastSave="0" documentId="8_{1707D354-9EA6-4BB3-9197-2FF0FB55337E}" xr6:coauthVersionLast="47" xr6:coauthVersionMax="47" xr10:uidLastSave="{00000000-0000-0000-0000-000000000000}"/>
  <bookViews>
    <workbookView xWindow="768" yWindow="0" windowWidth="15720" windowHeight="12360" xr2:uid="{00000000-000D-0000-FFFF-FFFF00000000}"/>
  </bookViews>
  <sheets>
    <sheet name="Land area data" sheetId="8" r:id="rId1"/>
    <sheet name="Livestock data" sheetId="6" r:id="rId2"/>
    <sheet name="Revenues data" sheetId="7" r:id="rId3"/>
    <sheet name="Consolidated data" sheetId="1" r:id="rId4"/>
    <sheet name="Land Size threshold" sheetId="2" r:id="rId5"/>
    <sheet name="TLU threshold" sheetId="3" r:id="rId6"/>
    <sheet name="Revenues threshold" sheetId="4" r:id="rId7"/>
    <sheet name="Identification of small-holders" sheetId="5" r:id="rId8"/>
  </sheets>
  <definedNames>
    <definedName name="_xlnm._FilterDatabase" localSheetId="7" hidden="1">'Identification of small-holders'!$B$3:$F$54</definedName>
    <definedName name="_xlnm._FilterDatabase" localSheetId="4" hidden="1">'Land Size threshold'!$B$5:$E$54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4" i="5" l="1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P40" i="4"/>
  <c r="P41" i="4"/>
  <c r="P42" i="4"/>
  <c r="P43" i="4"/>
  <c r="P44" i="4"/>
  <c r="P45" i="4"/>
  <c r="P46" i="4"/>
  <c r="P47" i="4"/>
  <c r="P48" i="4"/>
  <c r="P49" i="4"/>
  <c r="P50" i="4"/>
  <c r="P51" i="4"/>
  <c r="P52" i="4"/>
  <c r="P53" i="4"/>
  <c r="P54" i="4"/>
  <c r="P5" i="4"/>
  <c r="O7" i="4"/>
  <c r="O8" i="4"/>
  <c r="O9" i="4" s="1"/>
  <c r="O10" i="4" s="1"/>
  <c r="O11" i="4" s="1"/>
  <c r="O12" i="4" s="1"/>
  <c r="O13" i="4" s="1"/>
  <c r="O14" i="4" s="1"/>
  <c r="O15" i="4" s="1"/>
  <c r="O16" i="4" s="1"/>
  <c r="O17" i="4" s="1"/>
  <c r="O18" i="4" s="1"/>
  <c r="O19" i="4" s="1"/>
  <c r="O20" i="4" s="1"/>
  <c r="O21" i="4" s="1"/>
  <c r="O22" i="4" s="1"/>
  <c r="O23" i="4" s="1"/>
  <c r="O24" i="4" s="1"/>
  <c r="O25" i="4" s="1"/>
  <c r="O26" i="4" s="1"/>
  <c r="O27" i="4" s="1"/>
  <c r="O28" i="4" s="1"/>
  <c r="O29" i="4" s="1"/>
  <c r="O30" i="4" s="1"/>
  <c r="O31" i="4" s="1"/>
  <c r="O32" i="4" s="1"/>
  <c r="O33" i="4" s="1"/>
  <c r="O34" i="4" s="1"/>
  <c r="O35" i="4" s="1"/>
  <c r="O36" i="4" s="1"/>
  <c r="O37" i="4" s="1"/>
  <c r="O38" i="4" s="1"/>
  <c r="O39" i="4" s="1"/>
  <c r="O40" i="4" s="1"/>
  <c r="O41" i="4" s="1"/>
  <c r="O42" i="4" s="1"/>
  <c r="O43" i="4" s="1"/>
  <c r="O44" i="4" s="1"/>
  <c r="O45" i="4" s="1"/>
  <c r="O46" i="4" s="1"/>
  <c r="O47" i="4" s="1"/>
  <c r="O48" i="4" s="1"/>
  <c r="O49" i="4" s="1"/>
  <c r="O50" i="4" s="1"/>
  <c r="O51" i="4" s="1"/>
  <c r="O52" i="4" s="1"/>
  <c r="O53" i="4" s="1"/>
  <c r="O54" i="4" s="1"/>
  <c r="O6" i="4"/>
  <c r="O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" i="4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" i="3"/>
  <c r="O6" i="3"/>
  <c r="O7" i="3" s="1"/>
  <c r="O8" i="3" s="1"/>
  <c r="O9" i="3" s="1"/>
  <c r="O10" i="3" s="1"/>
  <c r="O11" i="3" s="1"/>
  <c r="O12" i="3" s="1"/>
  <c r="O13" i="3" s="1"/>
  <c r="O14" i="3" s="1"/>
  <c r="O15" i="3" s="1"/>
  <c r="O16" i="3" s="1"/>
  <c r="O17" i="3" s="1"/>
  <c r="O18" i="3" s="1"/>
  <c r="O19" i="3" s="1"/>
  <c r="O20" i="3" s="1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O40" i="3" s="1"/>
  <c r="O41" i="3" s="1"/>
  <c r="O42" i="3" s="1"/>
  <c r="O43" i="3" s="1"/>
  <c r="O44" i="3" s="1"/>
  <c r="O45" i="3" s="1"/>
  <c r="O46" i="3" s="1"/>
  <c r="O47" i="3" s="1"/>
  <c r="O48" i="3" s="1"/>
  <c r="O49" i="3" s="1"/>
  <c r="O50" i="3" s="1"/>
  <c r="O51" i="3" s="1"/>
  <c r="O52" i="3" s="1"/>
  <c r="O53" i="3" s="1"/>
  <c r="O54" i="3" s="1"/>
  <c r="O5" i="3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" i="2"/>
  <c r="N7" i="2"/>
  <c r="N8" i="2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N6" i="2"/>
  <c r="N5" i="2"/>
  <c r="D5" i="3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" i="4"/>
  <c r="D6" i="4" s="1"/>
  <c r="D7" i="4" s="1"/>
  <c r="D8" i="4" s="1"/>
  <c r="S3" i="4" l="1"/>
  <c r="S4" i="4" s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" i="5"/>
  <c r="V26" i="6"/>
  <c r="D5" i="2" l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H9" i="7"/>
  <c r="I9" i="7" s="1"/>
  <c r="H10" i="7"/>
  <c r="I10" i="7" s="1"/>
  <c r="H11" i="7"/>
  <c r="I11" i="7" s="1"/>
  <c r="H12" i="7"/>
  <c r="I12" i="7" s="1"/>
  <c r="H13" i="7"/>
  <c r="I13" i="7" s="1"/>
  <c r="H14" i="7"/>
  <c r="I14" i="7" s="1"/>
  <c r="H15" i="7"/>
  <c r="I15" i="7" s="1"/>
  <c r="H16" i="7"/>
  <c r="I16" i="7" s="1"/>
  <c r="H17" i="7"/>
  <c r="I17" i="7" s="1"/>
  <c r="H18" i="7"/>
  <c r="I18" i="7" s="1"/>
  <c r="H19" i="7"/>
  <c r="I19" i="7" s="1"/>
  <c r="H20" i="7"/>
  <c r="I20" i="7" s="1"/>
  <c r="H21" i="7"/>
  <c r="I21" i="7" s="1"/>
  <c r="H22" i="7"/>
  <c r="I22" i="7" s="1"/>
  <c r="H23" i="7"/>
  <c r="I23" i="7" s="1"/>
  <c r="H24" i="7"/>
  <c r="I24" i="7" s="1"/>
  <c r="H25" i="7"/>
  <c r="I25" i="7" s="1"/>
  <c r="H26" i="7"/>
  <c r="I26" i="7" s="1"/>
  <c r="H27" i="7"/>
  <c r="I27" i="7" s="1"/>
  <c r="H28" i="7"/>
  <c r="I28" i="7" s="1"/>
  <c r="H29" i="7"/>
  <c r="I29" i="7" s="1"/>
  <c r="H30" i="7"/>
  <c r="I30" i="7" s="1"/>
  <c r="H31" i="7"/>
  <c r="I31" i="7" s="1"/>
  <c r="H32" i="7"/>
  <c r="I32" i="7" s="1"/>
  <c r="H33" i="7"/>
  <c r="I33" i="7" s="1"/>
  <c r="H34" i="7"/>
  <c r="I34" i="7" s="1"/>
  <c r="H35" i="7"/>
  <c r="I35" i="7" s="1"/>
  <c r="H36" i="7"/>
  <c r="I36" i="7" s="1"/>
  <c r="H37" i="7"/>
  <c r="I37" i="7" s="1"/>
  <c r="H38" i="7"/>
  <c r="I38" i="7" s="1"/>
  <c r="H39" i="7"/>
  <c r="I39" i="7" s="1"/>
  <c r="H40" i="7"/>
  <c r="I40" i="7" s="1"/>
  <c r="H41" i="7"/>
  <c r="I41" i="7" s="1"/>
  <c r="H42" i="7"/>
  <c r="I42" i="7" s="1"/>
  <c r="H43" i="7"/>
  <c r="I43" i="7" s="1"/>
  <c r="H44" i="7"/>
  <c r="I44" i="7" s="1"/>
  <c r="H45" i="7"/>
  <c r="I45" i="7" s="1"/>
  <c r="H46" i="7"/>
  <c r="I46" i="7" s="1"/>
  <c r="H47" i="7"/>
  <c r="I47" i="7" s="1"/>
  <c r="H48" i="7"/>
  <c r="I48" i="7" s="1"/>
  <c r="H49" i="7"/>
  <c r="I49" i="7" s="1"/>
  <c r="H50" i="7"/>
  <c r="I50" i="7" s="1"/>
  <c r="H51" i="7"/>
  <c r="I51" i="7" s="1"/>
  <c r="H52" i="7"/>
  <c r="I52" i="7" s="1"/>
  <c r="H53" i="7"/>
  <c r="I53" i="7" s="1"/>
  <c r="H54" i="7"/>
  <c r="I54" i="7" s="1"/>
  <c r="H55" i="7"/>
  <c r="I55" i="7" s="1"/>
  <c r="H8" i="7"/>
  <c r="I8" i="7" s="1"/>
  <c r="H7" i="7"/>
  <c r="I7" i="7" s="1"/>
  <c r="H6" i="7"/>
  <c r="I6" i="7" s="1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P27" i="6" l="1"/>
  <c r="P26" i="6"/>
  <c r="P28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26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26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26" i="6"/>
  <c r="W56" i="6" l="1"/>
  <c r="W64" i="6"/>
  <c r="W40" i="6"/>
  <c r="W72" i="6"/>
  <c r="W48" i="6"/>
  <c r="W26" i="6"/>
  <c r="W32" i="6"/>
  <c r="W71" i="6"/>
  <c r="W63" i="6"/>
  <c r="W47" i="6"/>
  <c r="W39" i="6"/>
  <c r="W31" i="6"/>
  <c r="W55" i="6"/>
  <c r="W38" i="6"/>
  <c r="W54" i="6"/>
  <c r="W37" i="6"/>
  <c r="W62" i="6"/>
  <c r="W45" i="6"/>
  <c r="W68" i="6"/>
  <c r="W60" i="6"/>
  <c r="W52" i="6"/>
  <c r="W44" i="6"/>
  <c r="W36" i="6"/>
  <c r="W28" i="6"/>
  <c r="W70" i="6"/>
  <c r="W30" i="6"/>
  <c r="W61" i="6"/>
  <c r="W29" i="6"/>
  <c r="W67" i="6"/>
  <c r="W51" i="6"/>
  <c r="W35" i="6"/>
  <c r="W74" i="6"/>
  <c r="W66" i="6"/>
  <c r="W58" i="6"/>
  <c r="W50" i="6"/>
  <c r="W42" i="6"/>
  <c r="W34" i="6"/>
  <c r="W46" i="6"/>
  <c r="W69" i="6"/>
  <c r="W53" i="6"/>
  <c r="W75" i="6"/>
  <c r="W59" i="6"/>
  <c r="W43" i="6"/>
  <c r="W27" i="6"/>
  <c r="W73" i="6"/>
  <c r="W65" i="6"/>
  <c r="W57" i="6"/>
  <c r="W49" i="6"/>
  <c r="W41" i="6"/>
  <c r="W33" i="6"/>
  <c r="G53" i="8"/>
  <c r="G45" i="8"/>
  <c r="G37" i="8"/>
  <c r="G29" i="8"/>
  <c r="G21" i="8"/>
  <c r="G13" i="8"/>
  <c r="G50" i="8"/>
  <c r="G42" i="8"/>
  <c r="G34" i="8"/>
  <c r="G26" i="8"/>
  <c r="G18" i="8"/>
  <c r="G10" i="8"/>
  <c r="G49" i="8"/>
  <c r="G41" i="8"/>
  <c r="G33" i="8"/>
  <c r="G25" i="8"/>
  <c r="G17" i="8"/>
  <c r="G9" i="8"/>
  <c r="G54" i="8"/>
  <c r="G46" i="8"/>
  <c r="G38" i="8"/>
  <c r="G30" i="8"/>
  <c r="G22" i="8"/>
  <c r="G14" i="8"/>
  <c r="G6" i="8"/>
  <c r="G52" i="8"/>
  <c r="G44" i="8"/>
  <c r="G36" i="8"/>
  <c r="G28" i="8"/>
  <c r="G20" i="8"/>
  <c r="G12" i="8"/>
  <c r="G51" i="8"/>
  <c r="G43" i="8"/>
  <c r="G35" i="8"/>
  <c r="G27" i="8"/>
  <c r="G19" i="8"/>
  <c r="G11" i="8"/>
  <c r="G48" i="8"/>
  <c r="G40" i="8"/>
  <c r="G32" i="8"/>
  <c r="G24" i="8"/>
  <c r="G16" i="8"/>
  <c r="G8" i="8"/>
  <c r="G47" i="8"/>
  <c r="G39" i="8"/>
  <c r="G31" i="8"/>
  <c r="G23" i="8"/>
  <c r="G15" i="8"/>
  <c r="G7" i="8"/>
  <c r="G5" i="8"/>
  <c r="D9" i="4" l="1"/>
  <c r="D10" i="4" l="1"/>
  <c r="D11" i="4" l="1"/>
  <c r="D12" i="4" l="1"/>
  <c r="D13" i="4" l="1"/>
  <c r="D14" i="4" l="1"/>
  <c r="D15" i="4" l="1"/>
  <c r="D16" i="4" l="1"/>
  <c r="D17" i="4" l="1"/>
  <c r="D18" i="4" l="1"/>
  <c r="D19" i="4" l="1"/>
  <c r="D20" i="4" l="1"/>
  <c r="D21" i="4" l="1"/>
  <c r="D22" i="4" l="1"/>
  <c r="D23" i="4" l="1"/>
  <c r="D24" i="4" l="1"/>
  <c r="D25" i="4" l="1"/>
  <c r="D26" i="4" l="1"/>
  <c r="D27" i="4" l="1"/>
  <c r="D28" i="4" l="1"/>
  <c r="D29" i="4" l="1"/>
  <c r="D30" i="4" l="1"/>
  <c r="D31" i="4" l="1"/>
  <c r="D32" i="4" l="1"/>
  <c r="D33" i="4" l="1"/>
  <c r="D34" i="4" l="1"/>
  <c r="D35" i="4" l="1"/>
  <c r="D36" i="4" l="1"/>
  <c r="D37" i="4" l="1"/>
  <c r="D38" i="4" l="1"/>
  <c r="D39" i="4" l="1"/>
  <c r="D40" i="4" l="1"/>
  <c r="D41" i="4" l="1"/>
  <c r="D42" i="4" l="1"/>
  <c r="D43" i="4" l="1"/>
  <c r="D44" i="4" l="1"/>
  <c r="D45" i="4" l="1"/>
  <c r="D46" i="4" l="1"/>
  <c r="D47" i="4" l="1"/>
  <c r="D48" i="4" l="1"/>
  <c r="D49" i="4" l="1"/>
  <c r="D50" i="4" l="1"/>
  <c r="D51" i="4" l="1"/>
  <c r="D52" i="4" l="1"/>
  <c r="T3" i="3" l="1"/>
  <c r="T4" i="3" s="1"/>
  <c r="D53" i="4"/>
  <c r="R3" i="2" l="1"/>
  <c r="R4" i="2" s="1"/>
  <c r="D54" i="4"/>
  <c r="H3" i="4" l="1"/>
  <c r="H4" i="4" s="1"/>
  <c r="H3" i="3"/>
  <c r="H3" i="2" l="1"/>
  <c r="H4" i="2" s="1"/>
  <c r="H4" i="3"/>
  <c r="E31" i="3" l="1"/>
  <c r="E27" i="3"/>
  <c r="E42" i="3"/>
  <c r="E47" i="3"/>
  <c r="E44" i="3"/>
  <c r="E49" i="3"/>
  <c r="E22" i="3"/>
  <c r="E9" i="3"/>
  <c r="E37" i="3"/>
  <c r="E8" i="3"/>
  <c r="E12" i="3"/>
  <c r="E51" i="3"/>
  <c r="E38" i="3"/>
  <c r="E5" i="3"/>
  <c r="E29" i="3"/>
  <c r="E50" i="3"/>
  <c r="E54" i="3"/>
  <c r="E36" i="3"/>
  <c r="E23" i="3"/>
  <c r="E6" i="3"/>
  <c r="E35" i="3"/>
  <c r="E33" i="3"/>
  <c r="E11" i="3"/>
  <c r="E14" i="3"/>
  <c r="E24" i="3"/>
  <c r="E25" i="3"/>
  <c r="E34" i="3"/>
  <c r="E46" i="3"/>
  <c r="E45" i="3"/>
  <c r="E52" i="3"/>
  <c r="E19" i="3"/>
  <c r="E32" i="3"/>
  <c r="E48" i="3"/>
  <c r="E41" i="3"/>
  <c r="E43" i="3"/>
  <c r="E26" i="3"/>
  <c r="E17" i="3"/>
  <c r="E15" i="3"/>
  <c r="E21" i="3"/>
  <c r="E28" i="3"/>
  <c r="E40" i="3"/>
  <c r="E53" i="3"/>
  <c r="E16" i="3"/>
  <c r="E10" i="3"/>
  <c r="E7" i="3"/>
  <c r="E20" i="3"/>
  <c r="E39" i="3"/>
  <c r="E18" i="3"/>
  <c r="E30" i="3"/>
  <c r="E13" i="3"/>
</calcChain>
</file>

<file path=xl/sharedStrings.xml><?xml version="1.0" encoding="utf-8"?>
<sst xmlns="http://schemas.openxmlformats.org/spreadsheetml/2006/main" count="761" uniqueCount="136">
  <si>
    <t>Production unit  Number</t>
  </si>
  <si>
    <t>Operated Land Area (ha)</t>
  </si>
  <si>
    <t>TLUs (number)</t>
  </si>
  <si>
    <t>PU1</t>
  </si>
  <si>
    <t>PU2</t>
  </si>
  <si>
    <t>PU3</t>
  </si>
  <si>
    <t>PU4</t>
  </si>
  <si>
    <t>PU5</t>
  </si>
  <si>
    <t>PU6</t>
  </si>
  <si>
    <t>PU7</t>
  </si>
  <si>
    <t>PU8</t>
  </si>
  <si>
    <t>PU9</t>
  </si>
  <si>
    <t>PU10</t>
  </si>
  <si>
    <t>PU11</t>
  </si>
  <si>
    <t>PU12</t>
  </si>
  <si>
    <t>PU13</t>
  </si>
  <si>
    <t>PU14</t>
  </si>
  <si>
    <t>PU15</t>
  </si>
  <si>
    <t>PU16</t>
  </si>
  <si>
    <t>PU17</t>
  </si>
  <si>
    <t>PU18</t>
  </si>
  <si>
    <t>PU19</t>
  </si>
  <si>
    <t>PU20</t>
  </si>
  <si>
    <t>PU21</t>
  </si>
  <si>
    <t>PU22</t>
  </si>
  <si>
    <t>PU23</t>
  </si>
  <si>
    <t>PU24</t>
  </si>
  <si>
    <t>PU25</t>
  </si>
  <si>
    <t>PU26</t>
  </si>
  <si>
    <t>PU27</t>
  </si>
  <si>
    <t>PU28</t>
  </si>
  <si>
    <t>PU29</t>
  </si>
  <si>
    <t>PU30</t>
  </si>
  <si>
    <t>PU31</t>
  </si>
  <si>
    <t>PU32</t>
  </si>
  <si>
    <t>PU33</t>
  </si>
  <si>
    <t>PU34</t>
  </si>
  <si>
    <t>PU35</t>
  </si>
  <si>
    <t>PU36</t>
  </si>
  <si>
    <t>PU37</t>
  </si>
  <si>
    <t>PU38</t>
  </si>
  <si>
    <t>PU39</t>
  </si>
  <si>
    <t>PU40</t>
  </si>
  <si>
    <t>PU41</t>
  </si>
  <si>
    <t>PU42</t>
  </si>
  <si>
    <t>PU43</t>
  </si>
  <si>
    <t>PU44</t>
  </si>
  <si>
    <t>PU45</t>
  </si>
  <si>
    <t>PU46</t>
  </si>
  <si>
    <t>PU47</t>
  </si>
  <si>
    <t>PU48</t>
  </si>
  <si>
    <t>PU49</t>
  </si>
  <si>
    <t>PU50</t>
  </si>
  <si>
    <t>Total Revenues (PPP USD)</t>
  </si>
  <si>
    <t>Total revenues</t>
  </si>
  <si>
    <t>Revenues from crops (LCU)</t>
  </si>
  <si>
    <t>Revenues from Livestock (LCU)</t>
  </si>
  <si>
    <t>Revenues from fisheries (LCU)</t>
  </si>
  <si>
    <t>Revenues from forestry (LCU)</t>
  </si>
  <si>
    <t>Cattle</t>
  </si>
  <si>
    <t>Sheep</t>
  </si>
  <si>
    <t>Goat</t>
  </si>
  <si>
    <t>Pig</t>
  </si>
  <si>
    <t>Ass</t>
  </si>
  <si>
    <t>Horse</t>
  </si>
  <si>
    <t>Mule</t>
  </si>
  <si>
    <t>Chiken</t>
  </si>
  <si>
    <t>Number of Cattle</t>
  </si>
  <si>
    <t>Number of Buffaloes</t>
  </si>
  <si>
    <t>Number of sheep</t>
  </si>
  <si>
    <t>Number of Goats</t>
  </si>
  <si>
    <t>Number of Mules</t>
  </si>
  <si>
    <t>Number of Asses</t>
  </si>
  <si>
    <t>Number of Pigs</t>
  </si>
  <si>
    <t>Number of Chiken</t>
  </si>
  <si>
    <t>TLU-Cattle</t>
  </si>
  <si>
    <t>TLU-Buffaloes</t>
  </si>
  <si>
    <t>TLU-Sheep</t>
  </si>
  <si>
    <t>TLU-Goats</t>
  </si>
  <si>
    <t>TLU-Pigs</t>
  </si>
  <si>
    <t>TLU-Asses</t>
  </si>
  <si>
    <t>Number of Horses</t>
  </si>
  <si>
    <t>TLU-Horses</t>
  </si>
  <si>
    <t>Total livestock in stock</t>
  </si>
  <si>
    <t>Total TLU</t>
  </si>
  <si>
    <t>TLU-Mules</t>
  </si>
  <si>
    <t>TLU-Chicken</t>
  </si>
  <si>
    <t>Land cultivated with permanent crops</t>
  </si>
  <si>
    <t>Fallow land</t>
  </si>
  <si>
    <t>Land cultivated with temporary crops</t>
  </si>
  <si>
    <t>Land rented in</t>
  </si>
  <si>
    <t>Land rented out</t>
  </si>
  <si>
    <t>Observations sorted in ascending order</t>
  </si>
  <si>
    <t>Cumulated distribution of land</t>
  </si>
  <si>
    <t>Max value of cumulated distribution</t>
  </si>
  <si>
    <t>40% of cumulated distribution = threshold to identify small-scale food producers with respect to land</t>
  </si>
  <si>
    <t>Small-scale food producer with respect to land (Yes=1; No=0)</t>
  </si>
  <si>
    <t>Threshold of land to identify small-scale food producers</t>
  </si>
  <si>
    <t>Cumulated distribution of TLU</t>
  </si>
  <si>
    <t>Small-scale food producer with respect to TLUs (Yes=1; No=0)</t>
  </si>
  <si>
    <t>Small-scale food producers for target 2.3</t>
  </si>
  <si>
    <t>Threshold for land size</t>
  </si>
  <si>
    <t>Threshold for TLU</t>
  </si>
  <si>
    <t>Threshold for revenues</t>
  </si>
  <si>
    <t>Sampling weights</t>
  </si>
  <si>
    <t>Camel</t>
  </si>
  <si>
    <t>Region</t>
  </si>
  <si>
    <t>Buffalo</t>
  </si>
  <si>
    <t>Chicken</t>
  </si>
  <si>
    <t>North America</t>
  </si>
  <si>
    <t>Africa South of Sahara</t>
  </si>
  <si>
    <t>Central America</t>
  </si>
  <si>
    <t>South America</t>
  </si>
  <si>
    <t>South Africa</t>
  </si>
  <si>
    <t>OECD</t>
  </si>
  <si>
    <t>East and South East Asia</t>
  </si>
  <si>
    <t>South Asia</t>
  </si>
  <si>
    <t>Transition Markets</t>
  </si>
  <si>
    <t>Caribbean</t>
  </si>
  <si>
    <t>Near East</t>
  </si>
  <si>
    <t>Near East North Africa</t>
  </si>
  <si>
    <t>Other</t>
  </si>
  <si>
    <t>Complete table of TLU conversion factors</t>
  </si>
  <si>
    <r>
      <t xml:space="preserve">TLU conversion factors for </t>
    </r>
    <r>
      <rPr>
        <b/>
        <sz val="11"/>
        <color rgb="FFFF0000"/>
        <rFont val="Calibri"/>
        <family val="2"/>
        <scheme val="minor"/>
      </rPr>
      <t>Africa South of Sahara</t>
    </r>
  </si>
  <si>
    <t>Conversion factors will need to be customized, according to the considered region</t>
  </si>
  <si>
    <t>+ Includes</t>
  </si>
  <si>
    <t>- Excludes</t>
  </si>
  <si>
    <t>https://data.worldbank.org/indicator/PA.NUS.PPP</t>
  </si>
  <si>
    <t>PPP Conversion factor, GDP (LCU per international dollars $)</t>
  </si>
  <si>
    <t xml:space="preserve">PPP conversion factor for Ethiopia (2005): </t>
  </si>
  <si>
    <t>The presented livestock categories are not fixed and may vary from country to country</t>
  </si>
  <si>
    <t>Consolidated data from previous 3 steps</t>
  </si>
  <si>
    <t>Sample Weigths</t>
  </si>
  <si>
    <t>UNWEIGHTED</t>
  </si>
  <si>
    <t>WEIGHTED</t>
  </si>
  <si>
    <t>Sample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</si>
</sst>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19">
    <xf numFmtId="0" fontId="0" fillId="0" borderId="0" xfId="0"/>
    <xf numFmtId="0" fontId="3" fillId="0" borderId="4" xfId="0" applyFont="1" applyBorder="1" applyAlignment="1">
      <alignment horizontal="justify" vertic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4" xfId="0" applyFont="1" applyBorder="1" applyAlignment="1">
      <alignment horizontal="justify" vertical="center"/>
    </xf>
    <xf numFmtId="0" fontId="6" fillId="0" borderId="3" xfId="0" applyFont="1" applyBorder="1" applyAlignment="1">
      <alignment horizontal="justify" vertical="center"/>
    </xf>
    <xf numFmtId="0" fontId="7" fillId="0" borderId="5" xfId="0" applyFont="1" applyBorder="1"/>
    <xf numFmtId="0" fontId="7" fillId="2" borderId="5" xfId="0" applyFont="1" applyFill="1" applyBorder="1"/>
    <xf numFmtId="0" fontId="7" fillId="3" borderId="5" xfId="0" applyFont="1" applyFill="1" applyBorder="1"/>
    <xf numFmtId="0" fontId="1" fillId="0" borderId="0" xfId="0" applyFont="1" applyAlignment="1">
      <alignment wrapText="1"/>
    </xf>
    <xf numFmtId="3" fontId="9" fillId="0" borderId="4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horizontal="justify" vertical="center"/>
    </xf>
    <xf numFmtId="3" fontId="9" fillId="0" borderId="3" xfId="0" applyNumberFormat="1" applyFont="1" applyBorder="1" applyAlignment="1">
      <alignment horizontal="left" vertical="center"/>
    </xf>
    <xf numFmtId="3" fontId="9" fillId="0" borderId="3" xfId="0" applyNumberFormat="1" applyFont="1" applyBorder="1" applyAlignment="1">
      <alignment horizontal="justify" vertical="center" wrapText="1"/>
    </xf>
    <xf numFmtId="0" fontId="10" fillId="0" borderId="0" xfId="0" applyFont="1"/>
    <xf numFmtId="164" fontId="0" fillId="0" borderId="0" xfId="0" applyNumberFormat="1"/>
    <xf numFmtId="165" fontId="3" fillId="0" borderId="4" xfId="0" applyNumberFormat="1" applyFont="1" applyBorder="1" applyAlignment="1">
      <alignment horizontal="justify" vertical="center"/>
    </xf>
    <xf numFmtId="165" fontId="0" fillId="0" borderId="0" xfId="0" applyNumberFormat="1"/>
    <xf numFmtId="0" fontId="4" fillId="0" borderId="4" xfId="0" applyFont="1" applyBorder="1" applyAlignment="1">
      <alignment horizontal="justify" vertical="center"/>
    </xf>
    <xf numFmtId="165" fontId="0" fillId="0" borderId="5" xfId="0" applyNumberFormat="1" applyBorder="1"/>
    <xf numFmtId="0" fontId="10" fillId="0" borderId="0" xfId="0" applyFont="1" applyAlignment="1">
      <alignment wrapText="1"/>
    </xf>
    <xf numFmtId="1" fontId="0" fillId="0" borderId="5" xfId="0" applyNumberFormat="1" applyBorder="1"/>
    <xf numFmtId="1" fontId="0" fillId="0" borderId="8" xfId="0" applyNumberFormat="1" applyBorder="1"/>
    <xf numFmtId="0" fontId="4" fillId="4" borderId="4" xfId="0" applyFont="1" applyFill="1" applyBorder="1" applyAlignment="1">
      <alignment horizontal="justify" vertical="center"/>
    </xf>
    <xf numFmtId="165" fontId="0" fillId="4" borderId="5" xfId="0" applyNumberFormat="1" applyFill="1" applyBorder="1"/>
    <xf numFmtId="1" fontId="0" fillId="4" borderId="5" xfId="0" applyNumberFormat="1" applyFill="1" applyBorder="1"/>
    <xf numFmtId="0" fontId="10" fillId="0" borderId="0" xfId="0" applyFont="1" applyAlignment="1">
      <alignment vertical="center" wrapText="1"/>
    </xf>
    <xf numFmtId="0" fontId="4" fillId="0" borderId="10" xfId="0" applyFont="1" applyBorder="1" applyAlignment="1">
      <alignment horizontal="justify" vertical="center"/>
    </xf>
    <xf numFmtId="165" fontId="0" fillId="0" borderId="10" xfId="0" applyNumberForma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 wrapText="1"/>
    </xf>
    <xf numFmtId="0" fontId="4" fillId="5" borderId="4" xfId="0" applyFont="1" applyFill="1" applyBorder="1" applyAlignment="1">
      <alignment horizontal="justify" vertical="center"/>
    </xf>
    <xf numFmtId="1" fontId="0" fillId="5" borderId="5" xfId="0" applyNumberFormat="1" applyFill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0" fillId="0" borderId="10" xfId="0" quotePrefix="1" applyFont="1" applyBorder="1"/>
    <xf numFmtId="0" fontId="13" fillId="0" borderId="0" xfId="1"/>
    <xf numFmtId="0" fontId="0" fillId="0" borderId="0" xfId="0" applyAlignment="1">
      <alignment wrapText="1"/>
    </xf>
    <xf numFmtId="1" fontId="0" fillId="7" borderId="5" xfId="0" applyNumberFormat="1" applyFill="1" applyBorder="1"/>
    <xf numFmtId="0" fontId="0" fillId="5" borderId="10" xfId="0" applyFill="1" applyBorder="1"/>
    <xf numFmtId="0" fontId="4" fillId="7" borderId="10" xfId="0" applyFont="1" applyFill="1" applyBorder="1" applyAlignment="1">
      <alignment horizontal="justify" vertical="center"/>
    </xf>
    <xf numFmtId="165" fontId="0" fillId="7" borderId="10" xfId="0" applyNumberFormat="1" applyFill="1" applyBorder="1" applyAlignment="1">
      <alignment horizontal="center"/>
    </xf>
    <xf numFmtId="0" fontId="4" fillId="7" borderId="10" xfId="0" applyFont="1" applyFill="1" applyBorder="1" applyAlignment="1">
      <alignment horizontal="center" vertical="center"/>
    </xf>
    <xf numFmtId="3" fontId="4" fillId="7" borderId="10" xfId="0" applyNumberFormat="1" applyFont="1" applyFill="1" applyBorder="1" applyAlignment="1">
      <alignment horizontal="center" vertical="center" wrapText="1"/>
    </xf>
    <xf numFmtId="0" fontId="0" fillId="7" borderId="10" xfId="0" applyFill="1" applyBorder="1"/>
    <xf numFmtId="3" fontId="4" fillId="0" borderId="10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4" fontId="0" fillId="0" borderId="10" xfId="0" applyNumberFormat="1" applyBorder="1"/>
    <xf numFmtId="165" fontId="0" fillId="0" borderId="10" xfId="0" applyNumberFormat="1" applyBorder="1" applyAlignment="1">
      <alignment horizontal="right"/>
    </xf>
    <xf numFmtId="2" fontId="4" fillId="0" borderId="10" xfId="0" applyNumberFormat="1" applyFont="1" applyBorder="1" applyAlignment="1">
      <alignment horizontal="right" vertical="center"/>
    </xf>
    <xf numFmtId="166" fontId="0" fillId="0" borderId="5" xfId="0" applyNumberFormat="1" applyBorder="1" applyAlignment="1">
      <alignment horizontal="center"/>
    </xf>
    <xf numFmtId="166" fontId="0" fillId="4" borderId="5" xfId="0" applyNumberFormat="1" applyFill="1" applyBorder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10" xfId="0" applyNumberFormat="1" applyBorder="1" applyAlignment="1">
      <alignment horizontal="right"/>
    </xf>
    <xf numFmtId="166" fontId="0" fillId="4" borderId="5" xfId="0" applyNumberFormat="1" applyFill="1" applyBorder="1"/>
    <xf numFmtId="2" fontId="4" fillId="0" borderId="3" xfId="0" applyNumberFormat="1" applyFont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2" fontId="4" fillId="4" borderId="3" xfId="0" applyNumberFormat="1" applyFont="1" applyFill="1" applyBorder="1" applyAlignment="1">
      <alignment horizontal="center" vertical="center"/>
    </xf>
    <xf numFmtId="165" fontId="0" fillId="5" borderId="5" xfId="0" applyNumberFormat="1" applyFill="1" applyBorder="1"/>
    <xf numFmtId="4" fontId="0" fillId="5" borderId="10" xfId="0" applyNumberFormat="1" applyFill="1" applyBorder="1"/>
    <xf numFmtId="0" fontId="1" fillId="0" borderId="0" xfId="0" applyFont="1" applyAlignment="1">
      <alignment horizontal="center" wrapText="1"/>
    </xf>
    <xf numFmtId="1" fontId="0" fillId="0" borderId="0" xfId="0" applyNumberFormat="1"/>
    <xf numFmtId="1" fontId="0" fillId="5" borderId="0" xfId="0" applyNumberFormat="1" applyFill="1"/>
    <xf numFmtId="4" fontId="0" fillId="4" borderId="10" xfId="0" applyNumberFormat="1" applyFill="1" applyBorder="1"/>
    <xf numFmtId="3" fontId="4" fillId="7" borderId="10" xfId="0" applyNumberFormat="1" applyFont="1" applyFill="1" applyBorder="1" applyAlignment="1">
      <alignment horizontal="right" vertical="center" wrapText="1"/>
    </xf>
    <xf numFmtId="4" fontId="0" fillId="7" borderId="10" xfId="0" applyNumberFormat="1" applyFill="1" applyBorder="1"/>
    <xf numFmtId="0" fontId="4" fillId="5" borderId="10" xfId="0" applyFont="1" applyFill="1" applyBorder="1" applyAlignment="1">
      <alignment horizontal="justify" vertical="center"/>
    </xf>
    <xf numFmtId="3" fontId="4" fillId="5" borderId="10" xfId="0" applyNumberFormat="1" applyFont="1" applyFill="1" applyBorder="1" applyAlignment="1">
      <alignment horizontal="right" vertical="center" wrapText="1"/>
    </xf>
    <xf numFmtId="166" fontId="0" fillId="5" borderId="5" xfId="0" applyNumberFormat="1" applyFill="1" applyBorder="1" applyAlignment="1">
      <alignment horizontal="right"/>
    </xf>
    <xf numFmtId="2" fontId="4" fillId="5" borderId="5" xfId="0" applyNumberFormat="1" applyFont="1" applyFill="1" applyBorder="1" applyAlignment="1">
      <alignment horizontal="right" vertical="center"/>
    </xf>
    <xf numFmtId="3" fontId="0" fillId="0" borderId="4" xfId="0" applyNumberFormat="1" applyBorder="1" applyAlignment="1">
      <alignment horizontal="right"/>
    </xf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0" fontId="14" fillId="0" borderId="0" xfId="0" applyFont="1"/>
    <xf numFmtId="165" fontId="0" fillId="5" borderId="10" xfId="0" applyNumberForma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8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0" fillId="0" borderId="0" xfId="0" applyFont="1" applyAlignment="1">
      <alignment horizontal="center" vertical="top" textRotation="90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justify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91441</xdr:colOff>
      <xdr:row>3</xdr:row>
      <xdr:rowOff>18054</xdr:rowOff>
    </xdr:from>
    <xdr:to>
      <xdr:col>16</xdr:col>
      <xdr:colOff>7621</xdr:colOff>
      <xdr:row>15</xdr:row>
      <xdr:rowOff>148251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9121" y="1412514"/>
          <a:ext cx="2964180" cy="2888637"/>
        </a:xfrm>
        <a:prstGeom prst="rect">
          <a:avLst/>
        </a:prstGeom>
      </xdr:spPr>
    </xdr:pic>
    <xdr:clientData/>
  </xdr:twoCellAnchor>
  <xdr:twoCellAnchor editAs="oneCell">
    <xdr:from>
      <xdr:col>15</xdr:col>
      <xdr:colOff>558736</xdr:colOff>
      <xdr:row>3</xdr:row>
      <xdr:rowOff>7620</xdr:rowOff>
    </xdr:from>
    <xdr:to>
      <xdr:col>20</xdr:col>
      <xdr:colOff>495300</xdr:colOff>
      <xdr:row>15</xdr:row>
      <xdr:rowOff>144780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04816" y="1402080"/>
          <a:ext cx="2984564" cy="2895600"/>
        </a:xfrm>
        <a:prstGeom prst="rect">
          <a:avLst/>
        </a:prstGeom>
      </xdr:spPr>
    </xdr:pic>
    <xdr:clientData/>
  </xdr:twoCellAnchor>
  <xdr:twoCellAnchor editAs="oneCell">
    <xdr:from>
      <xdr:col>11</xdr:col>
      <xdr:colOff>106680</xdr:colOff>
      <xdr:row>15</xdr:row>
      <xdr:rowOff>114968</xdr:rowOff>
    </xdr:from>
    <xdr:to>
      <xdr:col>16</xdr:col>
      <xdr:colOff>38100</xdr:colOff>
      <xdr:row>30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14360" y="4267868"/>
          <a:ext cx="2979420" cy="2780632"/>
        </a:xfrm>
        <a:prstGeom prst="rect">
          <a:avLst/>
        </a:prstGeom>
      </xdr:spPr>
    </xdr:pic>
    <xdr:clientData/>
  </xdr:twoCellAnchor>
  <xdr:twoCellAnchor editAs="oneCell">
    <xdr:from>
      <xdr:col>15</xdr:col>
      <xdr:colOff>557228</xdr:colOff>
      <xdr:row>15</xdr:row>
      <xdr:rowOff>99060</xdr:rowOff>
    </xdr:from>
    <xdr:to>
      <xdr:col>20</xdr:col>
      <xdr:colOff>588702</xdr:colOff>
      <xdr:row>30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03308" y="4251960"/>
          <a:ext cx="3079474" cy="2758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91440</xdr:colOff>
      <xdr:row>31</xdr:row>
      <xdr:rowOff>60960</xdr:rowOff>
    </xdr:from>
    <xdr:to>
      <xdr:col>5</xdr:col>
      <xdr:colOff>548640</xdr:colOff>
      <xdr:row>32</xdr:row>
      <xdr:rowOff>7620</xdr:rowOff>
    </xdr:to>
    <xdr:sp macro="" textlink="">
      <xdr:nvSpPr>
        <xdr:cNvPr id="2" name="Left Arrow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572000" y="6667500"/>
          <a:ext cx="457200" cy="13716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91440</xdr:colOff>
      <xdr:row>30</xdr:row>
      <xdr:rowOff>167640</xdr:rowOff>
    </xdr:from>
    <xdr:to>
      <xdr:col>3</xdr:col>
      <xdr:colOff>22860</xdr:colOff>
      <xdr:row>32</xdr:row>
      <xdr:rowOff>76200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10640" y="6583680"/>
          <a:ext cx="982980" cy="28956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91440</xdr:colOff>
      <xdr:row>31</xdr:row>
      <xdr:rowOff>60960</xdr:rowOff>
    </xdr:from>
    <xdr:to>
      <xdr:col>15</xdr:col>
      <xdr:colOff>548640</xdr:colOff>
      <xdr:row>32</xdr:row>
      <xdr:rowOff>7620</xdr:rowOff>
    </xdr:to>
    <xdr:sp macro="" textlink="">
      <xdr:nvSpPr>
        <xdr:cNvPr id="4" name="Left Arrow 1">
          <a:extLst>
            <a:ext uri="{FF2B5EF4-FFF2-40B4-BE49-F238E27FC236}">
              <a16:creationId xmlns:a16="http://schemas.microsoft.com/office/drawing/2014/main" id="{F13C57C7-6096-43A8-AF25-2B3574DA39D2}"/>
            </a:ext>
          </a:extLst>
        </xdr:cNvPr>
        <xdr:cNvSpPr/>
      </xdr:nvSpPr>
      <xdr:spPr>
        <a:xfrm>
          <a:off x="4482465" y="6938010"/>
          <a:ext cx="457200" cy="14668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91440</xdr:colOff>
      <xdr:row>30</xdr:row>
      <xdr:rowOff>167640</xdr:rowOff>
    </xdr:from>
    <xdr:to>
      <xdr:col>12</xdr:col>
      <xdr:colOff>85725</xdr:colOff>
      <xdr:row>32</xdr:row>
      <xdr:rowOff>76200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C3260B9E-2BEB-416A-8717-56DF254DC1D4}"/>
            </a:ext>
          </a:extLst>
        </xdr:cNvPr>
        <xdr:cNvSpPr/>
      </xdr:nvSpPr>
      <xdr:spPr>
        <a:xfrm>
          <a:off x="9978390" y="6844665"/>
          <a:ext cx="603885" cy="30861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81915</xdr:colOff>
      <xdr:row>39</xdr:row>
      <xdr:rowOff>32385</xdr:rowOff>
    </xdr:from>
    <xdr:to>
      <xdr:col>5</xdr:col>
      <xdr:colOff>539115</xdr:colOff>
      <xdr:row>39</xdr:row>
      <xdr:rowOff>169545</xdr:rowOff>
    </xdr:to>
    <xdr:sp macro="" textlink="">
      <xdr:nvSpPr>
        <xdr:cNvPr id="5" name="Left Arrow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4577715" y="8681085"/>
          <a:ext cx="457200" cy="13716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72390</xdr:colOff>
      <xdr:row>40</xdr:row>
      <xdr:rowOff>41910</xdr:rowOff>
    </xdr:from>
    <xdr:to>
      <xdr:col>16</xdr:col>
      <xdr:colOff>529590</xdr:colOff>
      <xdr:row>40</xdr:row>
      <xdr:rowOff>179070</xdr:rowOff>
    </xdr:to>
    <xdr:sp macro="" textlink="">
      <xdr:nvSpPr>
        <xdr:cNvPr id="3" name="Left Arrow 4">
          <a:extLst>
            <a:ext uri="{FF2B5EF4-FFF2-40B4-BE49-F238E27FC236}">
              <a16:creationId xmlns:a16="http://schemas.microsoft.com/office/drawing/2014/main" id="{CD4F0BFA-12D3-4D0B-8E20-AB0A6686115E}"/>
            </a:ext>
          </a:extLst>
        </xdr:cNvPr>
        <xdr:cNvSpPr/>
      </xdr:nvSpPr>
      <xdr:spPr>
        <a:xfrm>
          <a:off x="13131165" y="8890635"/>
          <a:ext cx="457200" cy="13716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0</xdr:colOff>
      <xdr:row>40</xdr:row>
      <xdr:rowOff>0</xdr:rowOff>
    </xdr:from>
    <xdr:to>
      <xdr:col>12</xdr:col>
      <xdr:colOff>567690</xdr:colOff>
      <xdr:row>41</xdr:row>
      <xdr:rowOff>108585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C6D40ECF-AEC3-4012-A2F0-000137E87591}"/>
            </a:ext>
          </a:extLst>
        </xdr:cNvPr>
        <xdr:cNvSpPr/>
      </xdr:nvSpPr>
      <xdr:spPr>
        <a:xfrm>
          <a:off x="10620375" y="8848725"/>
          <a:ext cx="567690" cy="30861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2</xdr:col>
      <xdr:colOff>929640</xdr:colOff>
      <xdr:row>40</xdr:row>
      <xdr:rowOff>108585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706574B3-E45E-4789-BD95-8E4A6D70A6DF}"/>
            </a:ext>
          </a:extLst>
        </xdr:cNvPr>
        <xdr:cNvSpPr/>
      </xdr:nvSpPr>
      <xdr:spPr>
        <a:xfrm>
          <a:off x="1581150" y="8648700"/>
          <a:ext cx="929640" cy="30861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33</xdr:row>
      <xdr:rowOff>0</xdr:rowOff>
    </xdr:from>
    <xdr:to>
      <xdr:col>5</xdr:col>
      <xdr:colOff>457200</xdr:colOff>
      <xdr:row>33</xdr:row>
      <xdr:rowOff>137160</xdr:rowOff>
    </xdr:to>
    <xdr:sp macro="" textlink="">
      <xdr:nvSpPr>
        <xdr:cNvPr id="3" name="Left Arrow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4907280" y="7307580"/>
          <a:ext cx="457200" cy="13716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314325</xdr:colOff>
      <xdr:row>32</xdr:row>
      <xdr:rowOff>180975</xdr:rowOff>
    </xdr:from>
    <xdr:to>
      <xdr:col>3</xdr:col>
      <xdr:colOff>196215</xdr:colOff>
      <xdr:row>34</xdr:row>
      <xdr:rowOff>89535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66846B3-97AF-4E80-BCEE-168F953BCF04}"/>
            </a:ext>
          </a:extLst>
        </xdr:cNvPr>
        <xdr:cNvSpPr/>
      </xdr:nvSpPr>
      <xdr:spPr>
        <a:xfrm>
          <a:off x="1971675" y="7572375"/>
          <a:ext cx="929640" cy="30861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371475</xdr:colOff>
      <xdr:row>34</xdr:row>
      <xdr:rowOff>161925</xdr:rowOff>
    </xdr:from>
    <xdr:to>
      <xdr:col>13</xdr:col>
      <xdr:colOff>253365</xdr:colOff>
      <xdr:row>36</xdr:row>
      <xdr:rowOff>70485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C20A85DE-1E9F-4CF8-A35D-C4D9FF4C043C}"/>
            </a:ext>
          </a:extLst>
        </xdr:cNvPr>
        <xdr:cNvSpPr/>
      </xdr:nvSpPr>
      <xdr:spPr>
        <a:xfrm>
          <a:off x="10801350" y="7953375"/>
          <a:ext cx="1101090" cy="30861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104775</xdr:colOff>
      <xdr:row>35</xdr:row>
      <xdr:rowOff>57150</xdr:rowOff>
    </xdr:from>
    <xdr:to>
      <xdr:col>16</xdr:col>
      <xdr:colOff>561975</xdr:colOff>
      <xdr:row>35</xdr:row>
      <xdr:rowOff>194310</xdr:rowOff>
    </xdr:to>
    <xdr:sp macro="" textlink="">
      <xdr:nvSpPr>
        <xdr:cNvPr id="7" name="Left Arrow 2">
          <a:extLst>
            <a:ext uri="{FF2B5EF4-FFF2-40B4-BE49-F238E27FC236}">
              <a16:creationId xmlns:a16="http://schemas.microsoft.com/office/drawing/2014/main" id="{011E68BA-DA34-490B-A24F-9D6468D4DD40}"/>
            </a:ext>
          </a:extLst>
        </xdr:cNvPr>
        <xdr:cNvSpPr/>
      </xdr:nvSpPr>
      <xdr:spPr>
        <a:xfrm>
          <a:off x="13582650" y="8048625"/>
          <a:ext cx="457200" cy="13716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ata.worldbank.org/indicator/PA.NUS.PP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4"/>
  <sheetViews>
    <sheetView tabSelected="1" workbookViewId="0">
      <selection activeCell="I5" sqref="I5:J6"/>
    </sheetView>
  </sheetViews>
  <sheetFormatPr baseColWidth="10" defaultColWidth="8.88671875" defaultRowHeight="14.4" x14ac:dyDescent="0.3"/>
  <cols>
    <col min="2" max="7" width="13" customWidth="1"/>
    <col min="9" max="9" width="19.33203125" customWidth="1"/>
    <col min="10" max="10" width="30.109375" customWidth="1"/>
  </cols>
  <sheetData>
    <row r="2" spans="2:13" ht="15" thickBot="1" x14ac:dyDescent="0.35"/>
    <row r="3" spans="2:13" ht="30.6" customHeight="1" x14ac:dyDescent="0.3">
      <c r="B3" s="81" t="s">
        <v>0</v>
      </c>
      <c r="C3" s="81" t="s">
        <v>87</v>
      </c>
      <c r="D3" s="81" t="s">
        <v>89</v>
      </c>
      <c r="E3" s="81" t="s">
        <v>88</v>
      </c>
      <c r="F3" s="81" t="s">
        <v>104</v>
      </c>
      <c r="G3" s="81" t="s">
        <v>1</v>
      </c>
    </row>
    <row r="4" spans="2:13" ht="30.6" customHeight="1" thickBot="1" x14ac:dyDescent="0.35">
      <c r="B4" s="82"/>
      <c r="C4" s="82"/>
      <c r="D4" s="82"/>
      <c r="E4" s="82"/>
      <c r="F4" s="82"/>
      <c r="G4" s="82"/>
    </row>
    <row r="5" spans="2:13" ht="15" thickBot="1" x14ac:dyDescent="0.35">
      <c r="B5" s="1" t="s">
        <v>3</v>
      </c>
      <c r="C5" s="17">
        <v>4.1647534256431937</v>
      </c>
      <c r="D5" s="17">
        <v>0.94003490166140236</v>
      </c>
      <c r="E5" s="17">
        <v>0.64331036017960785</v>
      </c>
      <c r="F5" s="17">
        <v>1</v>
      </c>
      <c r="G5" s="17">
        <f>(SUM(C5:E5))*F5</f>
        <v>5.7480986874842035</v>
      </c>
      <c r="I5" s="38" t="s">
        <v>125</v>
      </c>
      <c r="J5" s="34" t="s">
        <v>90</v>
      </c>
    </row>
    <row r="6" spans="2:13" ht="15" thickBot="1" x14ac:dyDescent="0.35">
      <c r="B6" s="1" t="s">
        <v>4</v>
      </c>
      <c r="C6" s="17">
        <v>0.16410764780323717</v>
      </c>
      <c r="D6" s="17">
        <v>2.8342653701180827</v>
      </c>
      <c r="E6" s="17">
        <v>0.32591570335697906</v>
      </c>
      <c r="F6" s="17">
        <v>1</v>
      </c>
      <c r="G6" s="17">
        <f t="shared" ref="G6:G54" si="0">(SUM(C6:E6))*F6</f>
        <v>3.324288721278299</v>
      </c>
      <c r="I6" s="38" t="s">
        <v>126</v>
      </c>
      <c r="J6" s="34" t="s">
        <v>91</v>
      </c>
      <c r="M6" s="16"/>
    </row>
    <row r="7" spans="2:13" ht="15" thickBot="1" x14ac:dyDescent="0.35">
      <c r="B7" s="1" t="s">
        <v>5</v>
      </c>
      <c r="C7" s="17">
        <v>0.79599412466318131</v>
      </c>
      <c r="D7" s="17">
        <v>1.4896360909534778</v>
      </c>
      <c r="E7" s="17">
        <v>0.17359971079107628</v>
      </c>
      <c r="F7" s="17">
        <v>1</v>
      </c>
      <c r="G7" s="17">
        <f t="shared" si="0"/>
        <v>2.4592299264077351</v>
      </c>
    </row>
    <row r="8" spans="2:13" ht="15" thickBot="1" x14ac:dyDescent="0.35">
      <c r="B8" s="1" t="s">
        <v>6</v>
      </c>
      <c r="C8" s="17">
        <v>2.6706265747079931</v>
      </c>
      <c r="D8" s="17">
        <v>0.96506248200057543</v>
      </c>
      <c r="E8" s="17">
        <v>0.30293796928822991</v>
      </c>
      <c r="F8" s="17">
        <v>1</v>
      </c>
      <c r="G8" s="17">
        <f t="shared" si="0"/>
        <v>3.9386270259967988</v>
      </c>
    </row>
    <row r="9" spans="2:13" ht="15" thickBot="1" x14ac:dyDescent="0.35">
      <c r="B9" s="1" t="s">
        <v>7</v>
      </c>
      <c r="C9" s="17">
        <v>1.1420185229267665</v>
      </c>
      <c r="D9" s="17">
        <v>4.9701997533598004</v>
      </c>
      <c r="E9" s="17">
        <v>0.38918990769449258</v>
      </c>
      <c r="F9" s="17">
        <v>1</v>
      </c>
      <c r="G9" s="17">
        <f t="shared" si="0"/>
        <v>6.5014081839810602</v>
      </c>
    </row>
    <row r="10" spans="2:13" ht="15" thickBot="1" x14ac:dyDescent="0.35">
      <c r="B10" s="1" t="s">
        <v>8</v>
      </c>
      <c r="C10" s="17">
        <v>4.4434598388441948</v>
      </c>
      <c r="D10" s="17">
        <v>0.36635088914948211</v>
      </c>
      <c r="E10" s="17">
        <v>0.93519875396500152</v>
      </c>
      <c r="F10" s="17">
        <v>1</v>
      </c>
      <c r="G10" s="17">
        <f t="shared" si="0"/>
        <v>5.7450094819586779</v>
      </c>
    </row>
    <row r="11" spans="2:13" ht="15" thickBot="1" x14ac:dyDescent="0.35">
      <c r="B11" s="1" t="s">
        <v>9</v>
      </c>
      <c r="C11" s="17">
        <v>4.6769316877517637</v>
      </c>
      <c r="D11" s="17">
        <v>0.89437751344388416</v>
      </c>
      <c r="E11" s="17">
        <v>0.48434977231713205</v>
      </c>
      <c r="F11" s="17">
        <v>1</v>
      </c>
      <c r="G11" s="17">
        <f t="shared" si="0"/>
        <v>6.0556589735127799</v>
      </c>
    </row>
    <row r="12" spans="2:13" ht="15" thickBot="1" x14ac:dyDescent="0.35">
      <c r="B12" s="1" t="s">
        <v>10</v>
      </c>
      <c r="C12" s="17">
        <v>3.7071340321004778</v>
      </c>
      <c r="D12" s="17">
        <v>4.5407644975285208</v>
      </c>
      <c r="E12" s="17">
        <v>0.53125160473717703</v>
      </c>
      <c r="F12" s="17">
        <v>1</v>
      </c>
      <c r="G12" s="17">
        <f t="shared" si="0"/>
        <v>8.7791501343661746</v>
      </c>
    </row>
    <row r="13" spans="2:13" ht="15" thickBot="1" x14ac:dyDescent="0.35">
      <c r="B13" s="1" t="s">
        <v>11</v>
      </c>
      <c r="C13" s="17">
        <v>0.91149062345556142</v>
      </c>
      <c r="D13" s="17">
        <v>4.0221650400425082</v>
      </c>
      <c r="E13" s="17">
        <v>0.82923809598465614</v>
      </c>
      <c r="F13" s="17">
        <v>1</v>
      </c>
      <c r="G13" s="17">
        <f t="shared" si="0"/>
        <v>5.7628937594827256</v>
      </c>
    </row>
    <row r="14" spans="2:13" ht="15" thickBot="1" x14ac:dyDescent="0.35">
      <c r="B14" s="1" t="s">
        <v>12</v>
      </c>
      <c r="C14" s="17">
        <v>2.7982834992157524</v>
      </c>
      <c r="D14" s="17">
        <v>1.5080323204455097</v>
      </c>
      <c r="E14" s="17">
        <v>0.4533381064553591</v>
      </c>
      <c r="F14" s="17">
        <v>1</v>
      </c>
      <c r="G14" s="17">
        <f t="shared" si="0"/>
        <v>4.7596539261166209</v>
      </c>
    </row>
    <row r="15" spans="2:13" ht="15" thickBot="1" x14ac:dyDescent="0.35">
      <c r="B15" s="1" t="s">
        <v>13</v>
      </c>
      <c r="C15" s="17">
        <v>4.092652936099725</v>
      </c>
      <c r="D15" s="17">
        <v>1.8959962215281774</v>
      </c>
      <c r="E15" s="17">
        <v>0.41976711179321191</v>
      </c>
      <c r="F15" s="17">
        <v>1</v>
      </c>
      <c r="G15" s="17">
        <f t="shared" si="0"/>
        <v>6.4084162694211146</v>
      </c>
    </row>
    <row r="16" spans="2:13" ht="15" thickBot="1" x14ac:dyDescent="0.35">
      <c r="B16" s="1" t="s">
        <v>14</v>
      </c>
      <c r="C16" s="17">
        <v>2.0181653303276437</v>
      </c>
      <c r="D16" s="17">
        <v>4.2346547844607656</v>
      </c>
      <c r="E16" s="17">
        <v>0.37866187590230205</v>
      </c>
      <c r="F16" s="17">
        <v>1</v>
      </c>
      <c r="G16" s="17">
        <f t="shared" si="0"/>
        <v>6.6314819906907116</v>
      </c>
    </row>
    <row r="17" spans="2:7" ht="15" thickBot="1" x14ac:dyDescent="0.35">
      <c r="B17" s="1" t="s">
        <v>15</v>
      </c>
      <c r="C17" s="17">
        <v>4.8704925320602896</v>
      </c>
      <c r="D17" s="17">
        <v>2.9853245967508313</v>
      </c>
      <c r="E17" s="17">
        <v>0.18700263444500054</v>
      </c>
      <c r="F17" s="17">
        <v>1</v>
      </c>
      <c r="G17" s="17">
        <f t="shared" si="0"/>
        <v>8.0428197632561211</v>
      </c>
    </row>
    <row r="18" spans="2:7" ht="15" thickBot="1" x14ac:dyDescent="0.35">
      <c r="B18" s="1" t="s">
        <v>16</v>
      </c>
      <c r="C18" s="17">
        <v>1.4959947326566325</v>
      </c>
      <c r="D18" s="17">
        <v>8.3216135562742544E-2</v>
      </c>
      <c r="E18" s="17">
        <v>0.5141122066333218</v>
      </c>
      <c r="F18" s="17">
        <v>1</v>
      </c>
      <c r="G18" s="17">
        <f t="shared" si="0"/>
        <v>2.0933230748526968</v>
      </c>
    </row>
    <row r="19" spans="2:7" ht="15" thickBot="1" x14ac:dyDescent="0.35">
      <c r="B19" s="1" t="s">
        <v>17</v>
      </c>
      <c r="C19" s="17">
        <v>1.9331088491135278</v>
      </c>
      <c r="D19" s="17">
        <v>0.72546567702921061</v>
      </c>
      <c r="E19" s="17">
        <v>0.25417636477430605</v>
      </c>
      <c r="F19" s="17">
        <v>1</v>
      </c>
      <c r="G19" s="17">
        <f t="shared" si="0"/>
        <v>2.9127508909170445</v>
      </c>
    </row>
    <row r="20" spans="2:7" ht="15" thickBot="1" x14ac:dyDescent="0.35">
      <c r="B20" s="1" t="s">
        <v>18</v>
      </c>
      <c r="C20" s="17">
        <v>1.662935112376922</v>
      </c>
      <c r="D20" s="17">
        <v>2.8090181639047489</v>
      </c>
      <c r="E20" s="17">
        <v>0.38661208541048009</v>
      </c>
      <c r="F20" s="17">
        <v>1</v>
      </c>
      <c r="G20" s="17">
        <f t="shared" si="0"/>
        <v>4.8585653616921505</v>
      </c>
    </row>
    <row r="21" spans="2:7" ht="15" thickBot="1" x14ac:dyDescent="0.35">
      <c r="B21" s="1" t="s">
        <v>19</v>
      </c>
      <c r="C21" s="17">
        <v>3.6724617377180291</v>
      </c>
      <c r="D21" s="17">
        <v>4.8974286406350567</v>
      </c>
      <c r="E21" s="17">
        <v>0.22932655877901076</v>
      </c>
      <c r="F21" s="17">
        <v>1</v>
      </c>
      <c r="G21" s="17">
        <f t="shared" si="0"/>
        <v>8.7992169371320976</v>
      </c>
    </row>
    <row r="22" spans="2:7" ht="15" thickBot="1" x14ac:dyDescent="0.35">
      <c r="B22" s="1" t="s">
        <v>20</v>
      </c>
      <c r="C22" s="17">
        <v>2.2402776241882716</v>
      </c>
      <c r="D22" s="17">
        <v>1.1367435296363426</v>
      </c>
      <c r="E22" s="17">
        <v>0.37253611551588728</v>
      </c>
      <c r="F22" s="17">
        <v>1</v>
      </c>
      <c r="G22" s="17">
        <f t="shared" si="0"/>
        <v>3.7495572693405017</v>
      </c>
    </row>
    <row r="23" spans="2:7" ht="15" thickBot="1" x14ac:dyDescent="0.35">
      <c r="B23" s="1" t="s">
        <v>21</v>
      </c>
      <c r="C23" s="17">
        <v>3.4794812244887208</v>
      </c>
      <c r="D23" s="17">
        <v>1.8189480083721832</v>
      </c>
      <c r="E23" s="17">
        <v>0.42622833169635443</v>
      </c>
      <c r="F23" s="17">
        <v>1</v>
      </c>
      <c r="G23" s="17">
        <f t="shared" si="0"/>
        <v>5.7246575645572584</v>
      </c>
    </row>
    <row r="24" spans="2:7" ht="15" thickBot="1" x14ac:dyDescent="0.35">
      <c r="B24" s="1" t="s">
        <v>22</v>
      </c>
      <c r="C24" s="17">
        <v>3.5831410457234423</v>
      </c>
      <c r="D24" s="17">
        <v>0.91940518401556537</v>
      </c>
      <c r="E24" s="17">
        <v>7.6104090069792796E-2</v>
      </c>
      <c r="F24" s="17">
        <v>1</v>
      </c>
      <c r="G24" s="17">
        <f t="shared" si="0"/>
        <v>4.5786503198088004</v>
      </c>
    </row>
    <row r="25" spans="2:7" ht="15" thickBot="1" x14ac:dyDescent="0.35">
      <c r="B25" s="1" t="s">
        <v>23</v>
      </c>
      <c r="C25" s="17">
        <v>0.73134376120205347</v>
      </c>
      <c r="D25" s="17">
        <v>2.0417677484495913</v>
      </c>
      <c r="E25" s="17">
        <v>0.62286625494433501</v>
      </c>
      <c r="F25" s="17">
        <v>1</v>
      </c>
      <c r="G25" s="17">
        <f t="shared" si="0"/>
        <v>3.3959777645959797</v>
      </c>
    </row>
    <row r="26" spans="2:7" ht="15" thickBot="1" x14ac:dyDescent="0.35">
      <c r="B26" s="1" t="s">
        <v>24</v>
      </c>
      <c r="C26" s="17">
        <v>1.0733005438284138</v>
      </c>
      <c r="D26" s="17">
        <v>1.092467810315374</v>
      </c>
      <c r="E26" s="17">
        <v>0.27107882162607244</v>
      </c>
      <c r="F26" s="17">
        <v>1</v>
      </c>
      <c r="G26" s="17">
        <f t="shared" si="0"/>
        <v>2.4368471757698602</v>
      </c>
    </row>
    <row r="27" spans="2:7" ht="15" thickBot="1" x14ac:dyDescent="0.35">
      <c r="B27" s="1" t="s">
        <v>25</v>
      </c>
      <c r="C27" s="17">
        <v>3.2279400802210336</v>
      </c>
      <c r="D27" s="17">
        <v>3.4243241726406342</v>
      </c>
      <c r="E27" s="17">
        <v>0.65501852029382479</v>
      </c>
      <c r="F27" s="17">
        <v>1</v>
      </c>
      <c r="G27" s="17">
        <f t="shared" si="0"/>
        <v>7.3072827731554932</v>
      </c>
    </row>
    <row r="28" spans="2:7" ht="15" thickBot="1" x14ac:dyDescent="0.35">
      <c r="B28" s="1" t="s">
        <v>26</v>
      </c>
      <c r="C28" s="17">
        <v>1.9599657209016437</v>
      </c>
      <c r="D28" s="17">
        <v>4.422668977143327</v>
      </c>
      <c r="E28" s="17">
        <v>0.63040330821535084</v>
      </c>
      <c r="F28" s="17">
        <v>1</v>
      </c>
      <c r="G28" s="17">
        <f t="shared" si="0"/>
        <v>7.0130380062603219</v>
      </c>
    </row>
    <row r="29" spans="2:7" ht="15" thickBot="1" x14ac:dyDescent="0.35">
      <c r="B29" s="1" t="s">
        <v>27</v>
      </c>
      <c r="C29" s="17">
        <v>1.2683704558696136</v>
      </c>
      <c r="D29" s="17">
        <v>1.8657006118740078</v>
      </c>
      <c r="E29" s="17">
        <v>0.39636997777316718</v>
      </c>
      <c r="F29" s="17">
        <v>1</v>
      </c>
      <c r="G29" s="17">
        <f t="shared" si="0"/>
        <v>3.5304410455167887</v>
      </c>
    </row>
    <row r="30" spans="2:7" ht="15" thickBot="1" x14ac:dyDescent="0.35">
      <c r="B30" s="1" t="s">
        <v>28</v>
      </c>
      <c r="C30" s="17">
        <v>4.4582558300716277</v>
      </c>
      <c r="D30" s="17">
        <v>6.2545246076839422E-2</v>
      </c>
      <c r="E30" s="17">
        <v>0.70934233225679566</v>
      </c>
      <c r="F30" s="17">
        <v>1</v>
      </c>
      <c r="G30" s="17">
        <f t="shared" si="0"/>
        <v>5.2301434084052634</v>
      </c>
    </row>
    <row r="31" spans="2:7" ht="15" thickBot="1" x14ac:dyDescent="0.35">
      <c r="B31" s="1" t="s">
        <v>29</v>
      </c>
      <c r="C31" s="17">
        <v>3.0393280236155236</v>
      </c>
      <c r="D31" s="17">
        <v>0.14010544053164486</v>
      </c>
      <c r="E31" s="17">
        <v>0.93413535695586192</v>
      </c>
      <c r="F31" s="17">
        <v>1</v>
      </c>
      <c r="G31" s="17">
        <f t="shared" si="0"/>
        <v>4.1135688211030299</v>
      </c>
    </row>
    <row r="32" spans="2:7" ht="15" thickBot="1" x14ac:dyDescent="0.35">
      <c r="B32" s="1" t="s">
        <v>30</v>
      </c>
      <c r="C32" s="17">
        <v>0.79020974732799343</v>
      </c>
      <c r="D32" s="17">
        <v>2.6126332503780669</v>
      </c>
      <c r="E32" s="17">
        <v>0.48417113927777211</v>
      </c>
      <c r="F32" s="17">
        <v>1</v>
      </c>
      <c r="G32" s="17">
        <f t="shared" si="0"/>
        <v>3.8870141369838329</v>
      </c>
    </row>
    <row r="33" spans="2:7" ht="15" thickBot="1" x14ac:dyDescent="0.35">
      <c r="B33" s="1" t="s">
        <v>31</v>
      </c>
      <c r="C33" s="17">
        <v>4.9345684874301883</v>
      </c>
      <c r="D33" s="17">
        <v>3.7355571727380377</v>
      </c>
      <c r="E33" s="17">
        <v>9.4942141816902748E-3</v>
      </c>
      <c r="F33" s="17">
        <v>1</v>
      </c>
      <c r="G33" s="17">
        <f t="shared" si="0"/>
        <v>8.6796198743499176</v>
      </c>
    </row>
    <row r="34" spans="2:7" ht="15" thickBot="1" x14ac:dyDescent="0.35">
      <c r="B34" s="1" t="s">
        <v>32</v>
      </c>
      <c r="C34" s="17">
        <v>0.11079466706275465</v>
      </c>
      <c r="D34" s="17">
        <v>3.0694354049585582</v>
      </c>
      <c r="E34" s="17">
        <v>0.86847402619182834</v>
      </c>
      <c r="F34" s="17">
        <v>1</v>
      </c>
      <c r="G34" s="17">
        <f t="shared" si="0"/>
        <v>4.0487040982131415</v>
      </c>
    </row>
    <row r="35" spans="2:7" ht="15" thickBot="1" x14ac:dyDescent="0.35">
      <c r="B35" s="1" t="s">
        <v>33</v>
      </c>
      <c r="C35" s="17">
        <v>1.2305979080078755</v>
      </c>
      <c r="D35" s="17">
        <v>2.531374600638665</v>
      </c>
      <c r="E35" s="17">
        <v>0.71442780606156564</v>
      </c>
      <c r="F35" s="17">
        <v>1</v>
      </c>
      <c r="G35" s="17">
        <f t="shared" si="0"/>
        <v>4.4764003147081066</v>
      </c>
    </row>
    <row r="36" spans="2:7" ht="15" thickBot="1" x14ac:dyDescent="0.35">
      <c r="B36" s="1" t="s">
        <v>34</v>
      </c>
      <c r="C36" s="17">
        <v>4.7020791121555252</v>
      </c>
      <c r="D36" s="17">
        <v>3.5856273118427655</v>
      </c>
      <c r="E36" s="17">
        <v>0.80152701735493204</v>
      </c>
      <c r="F36" s="17">
        <v>1</v>
      </c>
      <c r="G36" s="17">
        <f t="shared" si="0"/>
        <v>9.0892334413532225</v>
      </c>
    </row>
    <row r="37" spans="2:7" ht="15" thickBot="1" x14ac:dyDescent="0.35">
      <c r="B37" s="1" t="s">
        <v>35</v>
      </c>
      <c r="C37" s="17">
        <v>3.0712323624640425</v>
      </c>
      <c r="D37" s="17">
        <v>4.2844188992411931</v>
      </c>
      <c r="E37" s="17">
        <v>0.72894318752082443</v>
      </c>
      <c r="F37" s="17">
        <v>1</v>
      </c>
      <c r="G37" s="17">
        <f t="shared" si="0"/>
        <v>8.08459444922606</v>
      </c>
    </row>
    <row r="38" spans="2:7" ht="15" thickBot="1" x14ac:dyDescent="0.35">
      <c r="B38" s="1" t="s">
        <v>36</v>
      </c>
      <c r="C38" s="17">
        <v>1.9439142647217711</v>
      </c>
      <c r="D38" s="17">
        <v>1.015139471006659</v>
      </c>
      <c r="E38" s="17">
        <v>0.99370301060930721</v>
      </c>
      <c r="F38" s="17">
        <v>1</v>
      </c>
      <c r="G38" s="17">
        <f t="shared" si="0"/>
        <v>3.9527567463377373</v>
      </c>
    </row>
    <row r="39" spans="2:7" ht="15" thickBot="1" x14ac:dyDescent="0.35">
      <c r="B39" s="1" t="s">
        <v>37</v>
      </c>
      <c r="C39" s="17">
        <v>3.817003561837462</v>
      </c>
      <c r="D39" s="17">
        <v>4.5846495241528853</v>
      </c>
      <c r="E39" s="17">
        <v>0.93758998563124918</v>
      </c>
      <c r="F39" s="17">
        <v>1</v>
      </c>
      <c r="G39" s="17">
        <f t="shared" si="0"/>
        <v>9.3392430716215955</v>
      </c>
    </row>
    <row r="40" spans="2:7" ht="15" thickBot="1" x14ac:dyDescent="0.35">
      <c r="B40" s="1" t="s">
        <v>38</v>
      </c>
      <c r="C40" s="17">
        <v>0.77473478865271117</v>
      </c>
      <c r="D40" s="17">
        <v>3.3247667956412541E-2</v>
      </c>
      <c r="E40" s="17">
        <v>0.66994037007356944</v>
      </c>
      <c r="F40" s="17">
        <v>1</v>
      </c>
      <c r="G40" s="17">
        <f t="shared" si="0"/>
        <v>1.4779228266826931</v>
      </c>
    </row>
    <row r="41" spans="2:7" ht="15" thickBot="1" x14ac:dyDescent="0.35">
      <c r="B41" s="1" t="s">
        <v>39</v>
      </c>
      <c r="C41" s="17">
        <v>3.1618471201075087</v>
      </c>
      <c r="D41" s="17">
        <v>1.5529504104374809</v>
      </c>
      <c r="E41" s="17">
        <v>0.47176358119518047</v>
      </c>
      <c r="F41" s="17">
        <v>1</v>
      </c>
      <c r="G41" s="17">
        <f t="shared" si="0"/>
        <v>5.1865611117401702</v>
      </c>
    </row>
    <row r="42" spans="2:7" ht="15" thickBot="1" x14ac:dyDescent="0.35">
      <c r="B42" s="1" t="s">
        <v>40</v>
      </c>
      <c r="C42" s="17">
        <v>3.4441891029220493</v>
      </c>
      <c r="D42" s="17">
        <v>4.7393039332777382</v>
      </c>
      <c r="E42" s="17">
        <v>0.15881727240206356</v>
      </c>
      <c r="F42" s="17">
        <v>1</v>
      </c>
      <c r="G42" s="17">
        <f t="shared" si="0"/>
        <v>8.3423103086018529</v>
      </c>
    </row>
    <row r="43" spans="2:7" ht="15" thickBot="1" x14ac:dyDescent="0.35">
      <c r="B43" s="1" t="s">
        <v>41</v>
      </c>
      <c r="C43" s="17">
        <v>4.7791152999375726</v>
      </c>
      <c r="D43" s="17">
        <v>0.85114469620274802</v>
      </c>
      <c r="E43" s="17">
        <v>0.48565829404806926</v>
      </c>
      <c r="F43" s="17">
        <v>1</v>
      </c>
      <c r="G43" s="17">
        <f t="shared" si="0"/>
        <v>6.1159182901883904</v>
      </c>
    </row>
    <row r="44" spans="2:7" ht="15" thickBot="1" x14ac:dyDescent="0.35">
      <c r="B44" s="1" t="s">
        <v>42</v>
      </c>
      <c r="C44" s="17">
        <v>0.90890718623975353</v>
      </c>
      <c r="D44" s="17">
        <v>1.0555120601478363</v>
      </c>
      <c r="E44" s="17">
        <v>5.3236780713093346E-2</v>
      </c>
      <c r="F44" s="17">
        <v>1</v>
      </c>
      <c r="G44" s="17">
        <f t="shared" si="0"/>
        <v>2.0176560271006831</v>
      </c>
    </row>
    <row r="45" spans="2:7" ht="15" thickBot="1" x14ac:dyDescent="0.35">
      <c r="B45" s="1" t="s">
        <v>43</v>
      </c>
      <c r="C45" s="17">
        <v>2.6000903077817656</v>
      </c>
      <c r="D45" s="17">
        <v>4.6851796635142904</v>
      </c>
      <c r="E45" s="17">
        <v>0.8467174382151883</v>
      </c>
      <c r="F45" s="17">
        <v>1</v>
      </c>
      <c r="G45" s="17">
        <f t="shared" si="0"/>
        <v>8.131987409511245</v>
      </c>
    </row>
    <row r="46" spans="2:7" ht="15" thickBot="1" x14ac:dyDescent="0.35">
      <c r="B46" s="1" t="s">
        <v>44</v>
      </c>
      <c r="C46" s="17">
        <v>2.0161653486173048</v>
      </c>
      <c r="D46" s="17">
        <v>9.8456011702447999E-2</v>
      </c>
      <c r="E46" s="17">
        <v>0.29636237963060208</v>
      </c>
      <c r="F46" s="17">
        <v>1</v>
      </c>
      <c r="G46" s="17">
        <f t="shared" si="0"/>
        <v>2.4109837399503551</v>
      </c>
    </row>
    <row r="47" spans="2:7" ht="15" thickBot="1" x14ac:dyDescent="0.35">
      <c r="B47" s="1" t="s">
        <v>45</v>
      </c>
      <c r="C47" s="17">
        <v>4.2911412288582245</v>
      </c>
      <c r="D47" s="17">
        <v>4.2961083828972271</v>
      </c>
      <c r="E47" s="17">
        <v>0.27550679641232723</v>
      </c>
      <c r="F47" s="17">
        <v>1</v>
      </c>
      <c r="G47" s="17">
        <f t="shared" si="0"/>
        <v>8.8627564081677797</v>
      </c>
    </row>
    <row r="48" spans="2:7" ht="15" thickBot="1" x14ac:dyDescent="0.35">
      <c r="B48" s="1" t="s">
        <v>46</v>
      </c>
      <c r="C48" s="17">
        <v>2.8211917079485476</v>
      </c>
      <c r="D48" s="17">
        <v>3.0840046412026734</v>
      </c>
      <c r="E48" s="17">
        <v>0.91685842233561909</v>
      </c>
      <c r="F48" s="17">
        <v>1</v>
      </c>
      <c r="G48" s="17">
        <f t="shared" si="0"/>
        <v>6.8220547714868403</v>
      </c>
    </row>
    <row r="49" spans="2:7" ht="15" thickBot="1" x14ac:dyDescent="0.35">
      <c r="B49" s="1" t="s">
        <v>47</v>
      </c>
      <c r="C49" s="17">
        <v>3.9302938909399465</v>
      </c>
      <c r="D49" s="17">
        <v>3.5759970146590687</v>
      </c>
      <c r="E49" s="17">
        <v>1.6789885059401377E-2</v>
      </c>
      <c r="F49" s="17">
        <v>1</v>
      </c>
      <c r="G49" s="17">
        <f t="shared" si="0"/>
        <v>7.5230807906584163</v>
      </c>
    </row>
    <row r="50" spans="2:7" ht="15" thickBot="1" x14ac:dyDescent="0.35">
      <c r="B50" s="1" t="s">
        <v>48</v>
      </c>
      <c r="C50" s="17">
        <v>0.90349568241675893</v>
      </c>
      <c r="D50" s="17">
        <v>1.4116190197072283</v>
      </c>
      <c r="E50" s="17">
        <v>0.76537843995939814</v>
      </c>
      <c r="F50" s="17">
        <v>1</v>
      </c>
      <c r="G50" s="17">
        <f t="shared" si="0"/>
        <v>3.0804931420833856</v>
      </c>
    </row>
    <row r="51" spans="2:7" ht="15" thickBot="1" x14ac:dyDescent="0.35">
      <c r="B51" s="1" t="s">
        <v>49</v>
      </c>
      <c r="C51" s="17">
        <v>0.45440727997034969</v>
      </c>
      <c r="D51" s="17">
        <v>3.2038576879421581</v>
      </c>
      <c r="E51" s="17">
        <v>0.15862819834324238</v>
      </c>
      <c r="F51" s="17">
        <v>1</v>
      </c>
      <c r="G51" s="17">
        <f t="shared" si="0"/>
        <v>3.8168931662557504</v>
      </c>
    </row>
    <row r="52" spans="2:7" ht="15" thickBot="1" x14ac:dyDescent="0.35">
      <c r="B52" s="1" t="s">
        <v>50</v>
      </c>
      <c r="C52" s="17">
        <v>2.8336637571759953</v>
      </c>
      <c r="D52" s="17">
        <v>0.40191995389636304</v>
      </c>
      <c r="E52" s="17">
        <v>0.89172997161377332</v>
      </c>
      <c r="F52" s="17">
        <v>1</v>
      </c>
      <c r="G52" s="17">
        <f t="shared" si="0"/>
        <v>4.1273136826861316</v>
      </c>
    </row>
    <row r="53" spans="2:7" ht="15" thickBot="1" x14ac:dyDescent="0.35">
      <c r="B53" s="1" t="s">
        <v>51</v>
      </c>
      <c r="C53" s="17">
        <v>2.2144292397209848</v>
      </c>
      <c r="D53" s="17">
        <v>4.3120950967391982</v>
      </c>
      <c r="E53" s="17">
        <v>0.87443020360355028</v>
      </c>
      <c r="F53" s="17">
        <v>1</v>
      </c>
      <c r="G53" s="17">
        <f t="shared" si="0"/>
        <v>7.4009545400637329</v>
      </c>
    </row>
    <row r="54" spans="2:7" ht="15" thickBot="1" x14ac:dyDescent="0.35">
      <c r="B54" s="1" t="s">
        <v>52</v>
      </c>
      <c r="C54" s="17">
        <v>1.250837824957679</v>
      </c>
      <c r="D54" s="17">
        <v>1.6851692166118504</v>
      </c>
      <c r="E54" s="17">
        <v>0.64314803003733756</v>
      </c>
      <c r="F54" s="17">
        <v>1</v>
      </c>
      <c r="G54" s="17">
        <f t="shared" si="0"/>
        <v>3.5791550716068667</v>
      </c>
    </row>
  </sheetData>
  <mergeCells count="6">
    <mergeCell ref="F3:F4"/>
    <mergeCell ref="B3:B4"/>
    <mergeCell ref="G3:G4"/>
    <mergeCell ref="C3:C4"/>
    <mergeCell ref="D3:D4"/>
    <mergeCell ref="E3:E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W75"/>
  <sheetViews>
    <sheetView topLeftCell="A2" workbookViewId="0">
      <selection activeCell="F23" sqref="F23"/>
    </sheetView>
  </sheetViews>
  <sheetFormatPr baseColWidth="10" defaultColWidth="8.88671875" defaultRowHeight="14.4" x14ac:dyDescent="0.3"/>
  <cols>
    <col min="2" max="2" width="20.88671875" customWidth="1"/>
  </cols>
  <sheetData>
    <row r="1" spans="2:12" x14ac:dyDescent="0.3">
      <c r="B1" s="86" t="s">
        <v>122</v>
      </c>
      <c r="C1" s="86"/>
      <c r="D1" s="86"/>
      <c r="E1" s="86"/>
      <c r="F1" s="86"/>
      <c r="G1" s="86"/>
      <c r="H1" s="86"/>
      <c r="I1" s="86"/>
      <c r="J1" s="86"/>
      <c r="K1" s="86"/>
      <c r="L1" s="86"/>
    </row>
    <row r="2" spans="2:12" x14ac:dyDescent="0.3">
      <c r="B2" s="36" t="s">
        <v>106</v>
      </c>
      <c r="C2" s="37" t="s">
        <v>59</v>
      </c>
      <c r="D2" s="37" t="s">
        <v>107</v>
      </c>
      <c r="E2" s="37" t="s">
        <v>60</v>
      </c>
      <c r="F2" s="37" t="s">
        <v>61</v>
      </c>
      <c r="G2" s="37" t="s">
        <v>62</v>
      </c>
      <c r="H2" s="37" t="s">
        <v>63</v>
      </c>
      <c r="I2" s="37" t="s">
        <v>64</v>
      </c>
      <c r="J2" s="37" t="s">
        <v>65</v>
      </c>
      <c r="K2" s="37" t="s">
        <v>105</v>
      </c>
      <c r="L2" s="37" t="s">
        <v>108</v>
      </c>
    </row>
    <row r="3" spans="2:12" x14ac:dyDescent="0.3">
      <c r="B3" s="36" t="s">
        <v>120</v>
      </c>
      <c r="C3" s="35">
        <v>0.7</v>
      </c>
      <c r="D3" s="35">
        <v>0.7</v>
      </c>
      <c r="E3" s="35">
        <v>0.1</v>
      </c>
      <c r="F3" s="35">
        <v>0.1</v>
      </c>
      <c r="G3" s="35">
        <v>0.2</v>
      </c>
      <c r="H3" s="35">
        <v>0.5</v>
      </c>
      <c r="I3" s="35">
        <v>0.4</v>
      </c>
      <c r="J3" s="35">
        <v>0.6</v>
      </c>
      <c r="K3" s="35">
        <v>0.75</v>
      </c>
      <c r="L3" s="35">
        <v>0.01</v>
      </c>
    </row>
    <row r="4" spans="2:12" x14ac:dyDescent="0.3">
      <c r="B4" s="36" t="s">
        <v>109</v>
      </c>
      <c r="C4" s="35">
        <v>1</v>
      </c>
      <c r="D4" s="35"/>
      <c r="E4" s="35">
        <v>0.15</v>
      </c>
      <c r="F4" s="35">
        <v>0.1</v>
      </c>
      <c r="G4" s="35">
        <v>0.25</v>
      </c>
      <c r="H4" s="35">
        <v>0.5</v>
      </c>
      <c r="I4" s="35">
        <v>0.8</v>
      </c>
      <c r="J4" s="35">
        <v>0.6</v>
      </c>
      <c r="K4" s="35"/>
      <c r="L4" s="35"/>
    </row>
    <row r="5" spans="2:12" x14ac:dyDescent="0.3">
      <c r="B5" s="36" t="s">
        <v>110</v>
      </c>
      <c r="C5" s="35">
        <v>0.5</v>
      </c>
      <c r="D5" s="35"/>
      <c r="E5" s="35">
        <v>0.1</v>
      </c>
      <c r="F5" s="35">
        <v>0.1</v>
      </c>
      <c r="G5" s="35">
        <v>0.2</v>
      </c>
      <c r="H5" s="35">
        <v>0.5</v>
      </c>
      <c r="I5" s="35">
        <v>0.5</v>
      </c>
      <c r="J5" s="35">
        <v>0.6</v>
      </c>
      <c r="K5" s="35">
        <v>0.7</v>
      </c>
      <c r="L5" s="35">
        <v>0.01</v>
      </c>
    </row>
    <row r="6" spans="2:12" x14ac:dyDescent="0.3">
      <c r="B6" s="36" t="s">
        <v>111</v>
      </c>
      <c r="C6" s="35">
        <v>0.7</v>
      </c>
      <c r="D6" s="35"/>
      <c r="E6" s="35">
        <v>0.1</v>
      </c>
      <c r="F6" s="35">
        <v>0.1</v>
      </c>
      <c r="G6" s="35">
        <v>0.25</v>
      </c>
      <c r="H6" s="35">
        <v>0.5</v>
      </c>
      <c r="I6" s="35">
        <v>0.5</v>
      </c>
      <c r="J6" s="35">
        <v>0.6</v>
      </c>
      <c r="K6" s="35"/>
      <c r="L6" s="35">
        <v>0.01</v>
      </c>
    </row>
    <row r="7" spans="2:12" x14ac:dyDescent="0.3">
      <c r="B7" s="36" t="s">
        <v>112</v>
      </c>
      <c r="C7" s="35">
        <v>0.7</v>
      </c>
      <c r="D7" s="35"/>
      <c r="E7" s="35">
        <v>0.1</v>
      </c>
      <c r="F7" s="35">
        <v>0.1</v>
      </c>
      <c r="G7" s="35">
        <v>0.25</v>
      </c>
      <c r="H7" s="35">
        <v>0.5</v>
      </c>
      <c r="I7" s="35">
        <v>0.65</v>
      </c>
      <c r="J7" s="35">
        <v>0.6</v>
      </c>
      <c r="K7" s="35"/>
      <c r="L7" s="35"/>
    </row>
    <row r="8" spans="2:12" x14ac:dyDescent="0.3">
      <c r="B8" s="36" t="s">
        <v>113</v>
      </c>
      <c r="C8" s="35">
        <v>0.7</v>
      </c>
      <c r="D8" s="35"/>
      <c r="E8" s="35">
        <v>0.1</v>
      </c>
      <c r="F8" s="35">
        <v>0.1</v>
      </c>
      <c r="G8" s="35">
        <v>0.2</v>
      </c>
      <c r="H8" s="35">
        <v>0.5</v>
      </c>
      <c r="I8" s="35">
        <v>0.65</v>
      </c>
      <c r="J8" s="35">
        <v>0.6</v>
      </c>
      <c r="K8" s="35"/>
      <c r="L8" s="35">
        <v>0.01</v>
      </c>
    </row>
    <row r="9" spans="2:12" x14ac:dyDescent="0.3">
      <c r="B9" s="36" t="s">
        <v>114</v>
      </c>
      <c r="C9" s="35">
        <v>0.9</v>
      </c>
      <c r="D9" s="35">
        <v>0.7</v>
      </c>
      <c r="E9" s="35">
        <v>0.1</v>
      </c>
      <c r="F9" s="35">
        <v>0.1</v>
      </c>
      <c r="G9" s="35">
        <v>0.25</v>
      </c>
      <c r="H9" s="35">
        <v>0.5</v>
      </c>
      <c r="I9" s="35">
        <v>0.65</v>
      </c>
      <c r="J9" s="35">
        <v>0.6</v>
      </c>
      <c r="K9" s="35">
        <v>0.9</v>
      </c>
      <c r="L9" s="35">
        <v>0.01</v>
      </c>
    </row>
    <row r="10" spans="2:12" x14ac:dyDescent="0.3">
      <c r="B10" s="36" t="s">
        <v>115</v>
      </c>
      <c r="C10" s="35">
        <v>0.65</v>
      </c>
      <c r="D10" s="35">
        <v>0.7</v>
      </c>
      <c r="E10" s="35">
        <v>0.1</v>
      </c>
      <c r="F10" s="35">
        <v>0.1</v>
      </c>
      <c r="G10" s="35">
        <v>0.25</v>
      </c>
      <c r="H10" s="35">
        <v>0.5</v>
      </c>
      <c r="I10" s="35">
        <v>0.65</v>
      </c>
      <c r="J10" s="35">
        <v>0.6</v>
      </c>
      <c r="K10" s="35"/>
      <c r="L10" s="35">
        <v>0.01</v>
      </c>
    </row>
    <row r="11" spans="2:12" x14ac:dyDescent="0.3">
      <c r="B11" s="36" t="s">
        <v>116</v>
      </c>
      <c r="C11" s="35">
        <v>0.5</v>
      </c>
      <c r="D11" s="35">
        <v>0.5</v>
      </c>
      <c r="E11" s="35">
        <v>0.1</v>
      </c>
      <c r="F11" s="35">
        <v>0.1</v>
      </c>
      <c r="G11" s="35">
        <v>0.2</v>
      </c>
      <c r="H11" s="35">
        <v>0.5</v>
      </c>
      <c r="I11" s="35">
        <v>0.65</v>
      </c>
      <c r="J11" s="35">
        <v>0.6</v>
      </c>
      <c r="K11" s="35"/>
      <c r="L11" s="35">
        <v>0.01</v>
      </c>
    </row>
    <row r="12" spans="2:12" x14ac:dyDescent="0.3">
      <c r="B12" s="36" t="s">
        <v>117</v>
      </c>
      <c r="C12" s="35">
        <v>0.6</v>
      </c>
      <c r="D12" s="35">
        <v>0.7</v>
      </c>
      <c r="E12" s="35">
        <v>0.1</v>
      </c>
      <c r="F12" s="35">
        <v>0.1</v>
      </c>
      <c r="G12" s="35">
        <v>0.25</v>
      </c>
      <c r="H12" s="35">
        <v>0.5</v>
      </c>
      <c r="I12" s="35">
        <v>0.65</v>
      </c>
      <c r="J12" s="35">
        <v>0.6</v>
      </c>
      <c r="K12" s="35"/>
      <c r="L12" s="35">
        <v>0.01</v>
      </c>
    </row>
    <row r="13" spans="2:12" x14ac:dyDescent="0.3">
      <c r="B13" s="36" t="s">
        <v>118</v>
      </c>
      <c r="C13" s="35">
        <v>0.6</v>
      </c>
      <c r="D13" s="35">
        <v>0.6</v>
      </c>
      <c r="E13" s="35">
        <v>0.1</v>
      </c>
      <c r="F13" s="35">
        <v>0.1</v>
      </c>
      <c r="G13" s="35">
        <v>0.2</v>
      </c>
      <c r="H13" s="35">
        <v>0.5</v>
      </c>
      <c r="I13" s="35">
        <v>0.65</v>
      </c>
      <c r="J13" s="35">
        <v>0.6</v>
      </c>
      <c r="K13" s="35"/>
      <c r="L13" s="35">
        <v>0.01</v>
      </c>
    </row>
    <row r="14" spans="2:12" x14ac:dyDescent="0.3">
      <c r="B14" s="36" t="s">
        <v>119</v>
      </c>
      <c r="C14" s="35">
        <v>0.55000000000000004</v>
      </c>
      <c r="D14" s="35">
        <v>0.6</v>
      </c>
      <c r="E14" s="35">
        <v>0.1</v>
      </c>
      <c r="F14" s="35">
        <v>0.1</v>
      </c>
      <c r="G14" s="35">
        <v>0.25</v>
      </c>
      <c r="H14" s="35">
        <v>0.5</v>
      </c>
      <c r="I14" s="35">
        <v>0.65</v>
      </c>
      <c r="J14" s="35">
        <v>0.6</v>
      </c>
      <c r="K14" s="35">
        <v>0.7</v>
      </c>
      <c r="L14" s="35">
        <v>0.01</v>
      </c>
    </row>
    <row r="15" spans="2:12" x14ac:dyDescent="0.3">
      <c r="B15" s="36" t="s">
        <v>121</v>
      </c>
      <c r="C15" s="35">
        <v>0.6</v>
      </c>
      <c r="D15" s="35">
        <v>0.6</v>
      </c>
      <c r="E15" s="35">
        <v>0.1</v>
      </c>
      <c r="F15" s="35">
        <v>0.1</v>
      </c>
      <c r="G15" s="35">
        <v>0.25</v>
      </c>
      <c r="H15" s="35">
        <v>0.5</v>
      </c>
      <c r="I15" s="35">
        <v>0.65</v>
      </c>
      <c r="J15" s="35">
        <v>0.6</v>
      </c>
      <c r="K15" s="35"/>
      <c r="L15" s="35">
        <v>0.01</v>
      </c>
    </row>
    <row r="18" spans="2:23" ht="15" thickBot="1" x14ac:dyDescent="0.35"/>
    <row r="19" spans="2:23" ht="15" thickBot="1" x14ac:dyDescent="0.35">
      <c r="B19" s="91" t="s">
        <v>123</v>
      </c>
      <c r="C19" s="92"/>
      <c r="D19" s="92"/>
      <c r="E19" s="92"/>
      <c r="F19" s="92"/>
      <c r="G19" s="92"/>
      <c r="H19" s="92"/>
      <c r="I19" s="92"/>
      <c r="J19" s="93"/>
      <c r="L19" s="15" t="s">
        <v>124</v>
      </c>
    </row>
    <row r="20" spans="2:23" ht="15" thickBot="1" x14ac:dyDescent="0.35">
      <c r="B20" s="3" t="s">
        <v>59</v>
      </c>
      <c r="C20" s="3" t="s">
        <v>105</v>
      </c>
      <c r="D20" s="3" t="s">
        <v>60</v>
      </c>
      <c r="E20" s="3" t="s">
        <v>61</v>
      </c>
      <c r="F20" s="3" t="s">
        <v>62</v>
      </c>
      <c r="G20" s="3" t="s">
        <v>63</v>
      </c>
      <c r="H20" s="3" t="s">
        <v>64</v>
      </c>
      <c r="I20" s="3" t="s">
        <v>65</v>
      </c>
      <c r="J20" s="3" t="s">
        <v>66</v>
      </c>
    </row>
    <row r="21" spans="2:23" ht="15" thickBot="1" x14ac:dyDescent="0.35">
      <c r="B21" s="4">
        <v>0.5</v>
      </c>
      <c r="C21" s="4">
        <v>0.7</v>
      </c>
      <c r="D21" s="4">
        <v>0.1</v>
      </c>
      <c r="E21" s="4">
        <v>0.1</v>
      </c>
      <c r="F21" s="4">
        <v>0.2</v>
      </c>
      <c r="G21" s="4">
        <v>0.5</v>
      </c>
      <c r="H21" s="4">
        <v>0.5</v>
      </c>
      <c r="I21" s="4">
        <v>0.6</v>
      </c>
      <c r="J21" s="4">
        <v>0.01</v>
      </c>
    </row>
    <row r="23" spans="2:23" ht="15" thickBot="1" x14ac:dyDescent="0.35">
      <c r="B23" s="15" t="s">
        <v>130</v>
      </c>
    </row>
    <row r="24" spans="2:23" ht="24.6" customHeight="1" x14ac:dyDescent="0.3">
      <c r="B24" s="83" t="s">
        <v>0</v>
      </c>
      <c r="C24" s="83" t="s">
        <v>67</v>
      </c>
      <c r="D24" s="83" t="s">
        <v>75</v>
      </c>
      <c r="E24" s="83" t="s">
        <v>68</v>
      </c>
      <c r="F24" s="83" t="s">
        <v>76</v>
      </c>
      <c r="G24" s="83" t="s">
        <v>69</v>
      </c>
      <c r="H24" s="83" t="s">
        <v>77</v>
      </c>
      <c r="I24" s="83" t="s">
        <v>70</v>
      </c>
      <c r="J24" s="83" t="s">
        <v>78</v>
      </c>
      <c r="K24" s="83" t="s">
        <v>73</v>
      </c>
      <c r="L24" s="83" t="s">
        <v>79</v>
      </c>
      <c r="M24" s="83" t="s">
        <v>72</v>
      </c>
      <c r="N24" s="83" t="s">
        <v>80</v>
      </c>
      <c r="O24" s="83" t="s">
        <v>81</v>
      </c>
      <c r="P24" s="83" t="s">
        <v>82</v>
      </c>
      <c r="Q24" s="83" t="s">
        <v>71</v>
      </c>
      <c r="R24" s="83" t="s">
        <v>85</v>
      </c>
      <c r="S24" s="83" t="s">
        <v>74</v>
      </c>
      <c r="T24" s="83" t="s">
        <v>86</v>
      </c>
      <c r="U24" s="83" t="s">
        <v>104</v>
      </c>
      <c r="V24" s="89" t="s">
        <v>83</v>
      </c>
      <c r="W24" s="87" t="s">
        <v>84</v>
      </c>
    </row>
    <row r="25" spans="2:23" ht="24.6" customHeight="1" thickBot="1" x14ac:dyDescent="0.35">
      <c r="B25" s="94"/>
      <c r="C25" s="85"/>
      <c r="D25" s="84"/>
      <c r="E25" s="84"/>
      <c r="F25" s="84"/>
      <c r="G25" s="85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5"/>
      <c r="V25" s="90"/>
      <c r="W25" s="88"/>
    </row>
    <row r="26" spans="2:23" ht="15" thickBot="1" x14ac:dyDescent="0.35">
      <c r="B26" s="5" t="s">
        <v>3</v>
      </c>
      <c r="C26" s="6">
        <v>5</v>
      </c>
      <c r="D26" s="7">
        <f>C26*$B$21</f>
        <v>2.5</v>
      </c>
      <c r="E26" s="7">
        <v>0</v>
      </c>
      <c r="F26" s="7">
        <f>E26*$C$21</f>
        <v>0</v>
      </c>
      <c r="G26" s="7">
        <v>0</v>
      </c>
      <c r="H26" s="7">
        <f>G26*$D$21</f>
        <v>0</v>
      </c>
      <c r="I26" s="7">
        <v>0</v>
      </c>
      <c r="J26" s="7">
        <f>I26*$E$21</f>
        <v>0</v>
      </c>
      <c r="K26" s="7">
        <v>0</v>
      </c>
      <c r="L26" s="7">
        <f>K26*$F$21</f>
        <v>0</v>
      </c>
      <c r="M26" s="7">
        <v>0</v>
      </c>
      <c r="N26" s="7">
        <f>M26*$G$21</f>
        <v>0</v>
      </c>
      <c r="O26" s="7">
        <v>0</v>
      </c>
      <c r="P26" s="7">
        <f t="shared" ref="P26:P75" si="0">O26*$H$21</f>
        <v>0</v>
      </c>
      <c r="Q26" s="7">
        <v>0</v>
      </c>
      <c r="R26" s="7">
        <f>Q26*$I$21</f>
        <v>0</v>
      </c>
      <c r="S26" s="7">
        <v>10</v>
      </c>
      <c r="T26" s="7">
        <f>S26*$J$21</f>
        <v>0.1</v>
      </c>
      <c r="U26" s="7">
        <v>1</v>
      </c>
      <c r="V26" s="9">
        <f>(C26+E26+G26+I26+K26+M26+O26+Q26+S26)*U26</f>
        <v>15</v>
      </c>
      <c r="W26" s="8">
        <f>(D26+F26+H26+J26+L26+N26+P26+R26+T26)*U26</f>
        <v>2.6</v>
      </c>
    </row>
    <row r="27" spans="2:23" ht="15" thickBot="1" x14ac:dyDescent="0.35">
      <c r="B27" s="5" t="s">
        <v>4</v>
      </c>
      <c r="C27" s="6">
        <v>2</v>
      </c>
      <c r="D27" s="7">
        <f t="shared" ref="D27:D75" si="1">C27*$B$21</f>
        <v>1</v>
      </c>
      <c r="E27" s="7">
        <v>0</v>
      </c>
      <c r="F27" s="7">
        <f t="shared" ref="F27:F75" si="2">E27*$C$21</f>
        <v>0</v>
      </c>
      <c r="G27" s="7">
        <v>0</v>
      </c>
      <c r="H27" s="7">
        <f t="shared" ref="H27:H75" si="3">G27*$D$21</f>
        <v>0</v>
      </c>
      <c r="I27" s="7">
        <v>0</v>
      </c>
      <c r="J27" s="7">
        <f t="shared" ref="J27:J75" si="4">I27*$E$21</f>
        <v>0</v>
      </c>
      <c r="K27" s="7">
        <v>0</v>
      </c>
      <c r="L27" s="7">
        <f t="shared" ref="L27:L75" si="5">K27*$F$21</f>
        <v>0</v>
      </c>
      <c r="M27" s="7">
        <v>0</v>
      </c>
      <c r="N27" s="7">
        <f t="shared" ref="N27:N75" si="6">M27*$G$21</f>
        <v>0</v>
      </c>
      <c r="O27" s="7">
        <v>0</v>
      </c>
      <c r="P27" s="7">
        <f t="shared" si="0"/>
        <v>0</v>
      </c>
      <c r="Q27" s="7">
        <v>0</v>
      </c>
      <c r="R27" s="7">
        <f t="shared" ref="R27:R75" si="7">Q27*$I$21</f>
        <v>0</v>
      </c>
      <c r="S27" s="7">
        <v>15</v>
      </c>
      <c r="T27" s="7">
        <f t="shared" ref="T27:T75" si="8">S27*$J$21</f>
        <v>0.15</v>
      </c>
      <c r="U27" s="7">
        <v>1</v>
      </c>
      <c r="V27" s="9">
        <f t="shared" ref="V27:V75" si="9">(C27+E27+G27+I27+K27+M27+O27+Q27+S27)*U27</f>
        <v>17</v>
      </c>
      <c r="W27" s="8">
        <f>(D27+F27+H27+J27+L27+N27+P27+R27+T27)*U27</f>
        <v>1.1499999999999999</v>
      </c>
    </row>
    <row r="28" spans="2:23" ht="15" thickBot="1" x14ac:dyDescent="0.35">
      <c r="B28" s="5" t="s">
        <v>5</v>
      </c>
      <c r="C28" s="6">
        <v>0</v>
      </c>
      <c r="D28" s="7">
        <f t="shared" si="1"/>
        <v>0</v>
      </c>
      <c r="E28" s="7">
        <v>0</v>
      </c>
      <c r="F28" s="7">
        <f t="shared" si="2"/>
        <v>0</v>
      </c>
      <c r="G28" s="7">
        <v>5</v>
      </c>
      <c r="H28" s="7">
        <f t="shared" si="3"/>
        <v>0.5</v>
      </c>
      <c r="I28" s="7">
        <v>15</v>
      </c>
      <c r="J28" s="7">
        <f t="shared" si="4"/>
        <v>1.5</v>
      </c>
      <c r="K28" s="7">
        <v>0</v>
      </c>
      <c r="L28" s="7">
        <f t="shared" si="5"/>
        <v>0</v>
      </c>
      <c r="M28" s="7">
        <v>0</v>
      </c>
      <c r="N28" s="7">
        <f t="shared" si="6"/>
        <v>0</v>
      </c>
      <c r="O28" s="7">
        <v>0</v>
      </c>
      <c r="P28" s="7">
        <f>O28*$H$21</f>
        <v>0</v>
      </c>
      <c r="Q28" s="7">
        <v>0</v>
      </c>
      <c r="R28" s="7">
        <f t="shared" si="7"/>
        <v>0</v>
      </c>
      <c r="S28" s="7">
        <v>30</v>
      </c>
      <c r="T28" s="7">
        <f t="shared" si="8"/>
        <v>0.3</v>
      </c>
      <c r="U28" s="7">
        <v>1</v>
      </c>
      <c r="V28" s="9">
        <f t="shared" si="9"/>
        <v>50</v>
      </c>
      <c r="W28" s="8">
        <f t="shared" ref="W28:W75" si="10">(D28+F28+H28+J28+L28+N28+P28+R28+T28)*U28</f>
        <v>2.2999999999999998</v>
      </c>
    </row>
    <row r="29" spans="2:23" ht="15" thickBot="1" x14ac:dyDescent="0.35">
      <c r="B29" s="5" t="s">
        <v>6</v>
      </c>
      <c r="C29" s="6">
        <v>0</v>
      </c>
      <c r="D29" s="7">
        <f t="shared" si="1"/>
        <v>0</v>
      </c>
      <c r="E29" s="7">
        <v>0</v>
      </c>
      <c r="F29" s="7">
        <f t="shared" si="2"/>
        <v>0</v>
      </c>
      <c r="G29" s="7">
        <v>6</v>
      </c>
      <c r="H29" s="7">
        <f t="shared" si="3"/>
        <v>0.60000000000000009</v>
      </c>
      <c r="I29" s="7">
        <v>19</v>
      </c>
      <c r="J29" s="7">
        <f t="shared" si="4"/>
        <v>1.9000000000000001</v>
      </c>
      <c r="K29" s="7">
        <v>10</v>
      </c>
      <c r="L29" s="7">
        <f t="shared" si="5"/>
        <v>2</v>
      </c>
      <c r="M29" s="7">
        <v>0</v>
      </c>
      <c r="N29" s="7">
        <f t="shared" si="6"/>
        <v>0</v>
      </c>
      <c r="O29" s="7">
        <v>0</v>
      </c>
      <c r="P29" s="7">
        <f t="shared" si="0"/>
        <v>0</v>
      </c>
      <c r="Q29" s="7">
        <v>0</v>
      </c>
      <c r="R29" s="7">
        <f t="shared" si="7"/>
        <v>0</v>
      </c>
      <c r="S29" s="7">
        <v>5</v>
      </c>
      <c r="T29" s="7">
        <f t="shared" si="8"/>
        <v>0.05</v>
      </c>
      <c r="U29" s="7">
        <v>1</v>
      </c>
      <c r="V29" s="9">
        <f t="shared" si="9"/>
        <v>40</v>
      </c>
      <c r="W29" s="8">
        <f t="shared" si="10"/>
        <v>4.55</v>
      </c>
    </row>
    <row r="30" spans="2:23" ht="15" thickBot="1" x14ac:dyDescent="0.35">
      <c r="B30" s="5" t="s">
        <v>7</v>
      </c>
      <c r="C30" s="6">
        <v>0</v>
      </c>
      <c r="D30" s="7">
        <f t="shared" si="1"/>
        <v>0</v>
      </c>
      <c r="E30" s="7">
        <v>5</v>
      </c>
      <c r="F30" s="7">
        <f t="shared" si="2"/>
        <v>3.5</v>
      </c>
      <c r="G30" s="7">
        <v>6</v>
      </c>
      <c r="H30" s="7">
        <f t="shared" si="3"/>
        <v>0.60000000000000009</v>
      </c>
      <c r="I30" s="7">
        <v>15</v>
      </c>
      <c r="J30" s="7">
        <f t="shared" si="4"/>
        <v>1.5</v>
      </c>
      <c r="K30" s="7">
        <v>0</v>
      </c>
      <c r="L30" s="7">
        <f t="shared" si="5"/>
        <v>0</v>
      </c>
      <c r="M30" s="7">
        <v>0</v>
      </c>
      <c r="N30" s="7">
        <f t="shared" si="6"/>
        <v>0</v>
      </c>
      <c r="O30" s="7">
        <v>0</v>
      </c>
      <c r="P30" s="7">
        <f t="shared" si="0"/>
        <v>0</v>
      </c>
      <c r="Q30" s="7">
        <v>0</v>
      </c>
      <c r="R30" s="7">
        <f t="shared" si="7"/>
        <v>0</v>
      </c>
      <c r="S30" s="7">
        <v>20</v>
      </c>
      <c r="T30" s="7">
        <f t="shared" si="8"/>
        <v>0.2</v>
      </c>
      <c r="U30" s="7">
        <v>1</v>
      </c>
      <c r="V30" s="9">
        <f t="shared" si="9"/>
        <v>46</v>
      </c>
      <c r="W30" s="8">
        <f t="shared" si="10"/>
        <v>5.8</v>
      </c>
    </row>
    <row r="31" spans="2:23" ht="15" thickBot="1" x14ac:dyDescent="0.35">
      <c r="B31" s="5" t="s">
        <v>8</v>
      </c>
      <c r="C31" s="6">
        <v>7</v>
      </c>
      <c r="D31" s="7">
        <f t="shared" si="1"/>
        <v>3.5</v>
      </c>
      <c r="E31" s="7">
        <v>1</v>
      </c>
      <c r="F31" s="7">
        <f t="shared" si="2"/>
        <v>0.7</v>
      </c>
      <c r="G31" s="7">
        <v>10</v>
      </c>
      <c r="H31" s="7">
        <f t="shared" si="3"/>
        <v>1</v>
      </c>
      <c r="I31" s="7">
        <v>0</v>
      </c>
      <c r="J31" s="7">
        <f t="shared" si="4"/>
        <v>0</v>
      </c>
      <c r="K31" s="7">
        <v>0</v>
      </c>
      <c r="L31" s="7">
        <f t="shared" si="5"/>
        <v>0</v>
      </c>
      <c r="M31" s="7">
        <v>0</v>
      </c>
      <c r="N31" s="7">
        <f t="shared" si="6"/>
        <v>0</v>
      </c>
      <c r="O31" s="7">
        <v>0</v>
      </c>
      <c r="P31" s="7">
        <f t="shared" si="0"/>
        <v>0</v>
      </c>
      <c r="Q31" s="7">
        <v>0</v>
      </c>
      <c r="R31" s="7">
        <f t="shared" si="7"/>
        <v>0</v>
      </c>
      <c r="S31" s="7">
        <v>1</v>
      </c>
      <c r="T31" s="7">
        <f t="shared" si="8"/>
        <v>0.01</v>
      </c>
      <c r="U31" s="7">
        <v>1</v>
      </c>
      <c r="V31" s="9">
        <f t="shared" si="9"/>
        <v>19</v>
      </c>
      <c r="W31" s="8">
        <f t="shared" si="10"/>
        <v>5.21</v>
      </c>
    </row>
    <row r="32" spans="2:23" ht="15" thickBot="1" x14ac:dyDescent="0.35">
      <c r="B32" s="5" t="s">
        <v>9</v>
      </c>
      <c r="C32" s="6">
        <v>9</v>
      </c>
      <c r="D32" s="7">
        <f t="shared" si="1"/>
        <v>4.5</v>
      </c>
      <c r="E32" s="7">
        <v>0</v>
      </c>
      <c r="F32" s="7">
        <f t="shared" si="2"/>
        <v>0</v>
      </c>
      <c r="G32" s="7">
        <v>20</v>
      </c>
      <c r="H32" s="7">
        <f t="shared" si="3"/>
        <v>2</v>
      </c>
      <c r="I32" s="7">
        <v>0</v>
      </c>
      <c r="J32" s="7">
        <f t="shared" si="4"/>
        <v>0</v>
      </c>
      <c r="K32" s="7">
        <v>0</v>
      </c>
      <c r="L32" s="7">
        <f t="shared" si="5"/>
        <v>0</v>
      </c>
      <c r="M32" s="7">
        <v>0</v>
      </c>
      <c r="N32" s="7">
        <f t="shared" si="6"/>
        <v>0</v>
      </c>
      <c r="O32" s="7">
        <v>0</v>
      </c>
      <c r="P32" s="7">
        <f t="shared" si="0"/>
        <v>0</v>
      </c>
      <c r="Q32" s="7">
        <v>1</v>
      </c>
      <c r="R32" s="7">
        <f t="shared" si="7"/>
        <v>0.6</v>
      </c>
      <c r="S32" s="7">
        <v>0</v>
      </c>
      <c r="T32" s="7">
        <f t="shared" si="8"/>
        <v>0</v>
      </c>
      <c r="U32" s="7">
        <v>1</v>
      </c>
      <c r="V32" s="9">
        <f t="shared" si="9"/>
        <v>30</v>
      </c>
      <c r="W32" s="8">
        <f t="shared" si="10"/>
        <v>7.1</v>
      </c>
    </row>
    <row r="33" spans="2:23" ht="15" thickBot="1" x14ac:dyDescent="0.35">
      <c r="B33" s="5" t="s">
        <v>10</v>
      </c>
      <c r="C33" s="6">
        <v>0</v>
      </c>
      <c r="D33" s="7">
        <f t="shared" si="1"/>
        <v>0</v>
      </c>
      <c r="E33" s="7">
        <v>0</v>
      </c>
      <c r="F33" s="7">
        <f t="shared" si="2"/>
        <v>0</v>
      </c>
      <c r="G33" s="7">
        <v>0</v>
      </c>
      <c r="H33" s="7">
        <f t="shared" si="3"/>
        <v>0</v>
      </c>
      <c r="I33" s="7">
        <v>8</v>
      </c>
      <c r="J33" s="7">
        <f t="shared" si="4"/>
        <v>0.8</v>
      </c>
      <c r="K33" s="7">
        <v>5</v>
      </c>
      <c r="L33" s="7">
        <f t="shared" si="5"/>
        <v>1</v>
      </c>
      <c r="M33" s="7">
        <v>0</v>
      </c>
      <c r="N33" s="7">
        <f t="shared" si="6"/>
        <v>0</v>
      </c>
      <c r="O33" s="7">
        <v>0</v>
      </c>
      <c r="P33" s="7">
        <f t="shared" si="0"/>
        <v>0</v>
      </c>
      <c r="Q33" s="7">
        <v>0</v>
      </c>
      <c r="R33" s="7">
        <f t="shared" si="7"/>
        <v>0</v>
      </c>
      <c r="S33" s="7">
        <v>6</v>
      </c>
      <c r="T33" s="7">
        <f t="shared" si="8"/>
        <v>0.06</v>
      </c>
      <c r="U33" s="7">
        <v>1</v>
      </c>
      <c r="V33" s="9">
        <f t="shared" si="9"/>
        <v>19</v>
      </c>
      <c r="W33" s="8">
        <f t="shared" si="10"/>
        <v>1.86</v>
      </c>
    </row>
    <row r="34" spans="2:23" ht="15" thickBot="1" x14ac:dyDescent="0.35">
      <c r="B34" s="5" t="s">
        <v>11</v>
      </c>
      <c r="C34" s="6">
        <v>0</v>
      </c>
      <c r="D34" s="7">
        <f t="shared" si="1"/>
        <v>0</v>
      </c>
      <c r="E34" s="7">
        <v>0</v>
      </c>
      <c r="F34" s="7">
        <f t="shared" si="2"/>
        <v>0</v>
      </c>
      <c r="G34" s="7">
        <v>0</v>
      </c>
      <c r="H34" s="7">
        <f t="shared" si="3"/>
        <v>0</v>
      </c>
      <c r="I34" s="7">
        <v>10</v>
      </c>
      <c r="J34" s="7">
        <f t="shared" si="4"/>
        <v>1</v>
      </c>
      <c r="K34" s="7">
        <v>0</v>
      </c>
      <c r="L34" s="7">
        <f t="shared" si="5"/>
        <v>0</v>
      </c>
      <c r="M34" s="7">
        <v>0</v>
      </c>
      <c r="N34" s="7">
        <f t="shared" si="6"/>
        <v>0</v>
      </c>
      <c r="O34" s="7">
        <v>0</v>
      </c>
      <c r="P34" s="7">
        <f t="shared" si="0"/>
        <v>0</v>
      </c>
      <c r="Q34" s="7">
        <v>0</v>
      </c>
      <c r="R34" s="7">
        <f t="shared" si="7"/>
        <v>0</v>
      </c>
      <c r="S34" s="7">
        <v>0</v>
      </c>
      <c r="T34" s="7">
        <f t="shared" si="8"/>
        <v>0</v>
      </c>
      <c r="U34" s="7">
        <v>1</v>
      </c>
      <c r="V34" s="9">
        <f t="shared" si="9"/>
        <v>10</v>
      </c>
      <c r="W34" s="8">
        <f t="shared" si="10"/>
        <v>1</v>
      </c>
    </row>
    <row r="35" spans="2:23" ht="15" thickBot="1" x14ac:dyDescent="0.35">
      <c r="B35" s="5" t="s">
        <v>12</v>
      </c>
      <c r="C35" s="6">
        <v>0</v>
      </c>
      <c r="D35" s="7">
        <f t="shared" si="1"/>
        <v>0</v>
      </c>
      <c r="E35" s="7">
        <v>2</v>
      </c>
      <c r="F35" s="7">
        <f t="shared" si="2"/>
        <v>1.4</v>
      </c>
      <c r="G35" s="7">
        <v>3</v>
      </c>
      <c r="H35" s="7">
        <f t="shared" si="3"/>
        <v>0.30000000000000004</v>
      </c>
      <c r="I35" s="7">
        <v>15</v>
      </c>
      <c r="J35" s="7">
        <f t="shared" si="4"/>
        <v>1.5</v>
      </c>
      <c r="K35" s="7">
        <v>0</v>
      </c>
      <c r="L35" s="7">
        <f t="shared" si="5"/>
        <v>0</v>
      </c>
      <c r="M35" s="7">
        <v>0</v>
      </c>
      <c r="N35" s="7">
        <f t="shared" si="6"/>
        <v>0</v>
      </c>
      <c r="O35" s="7">
        <v>0</v>
      </c>
      <c r="P35" s="7">
        <f t="shared" si="0"/>
        <v>0</v>
      </c>
      <c r="Q35" s="7">
        <v>0</v>
      </c>
      <c r="R35" s="7">
        <f t="shared" si="7"/>
        <v>0</v>
      </c>
      <c r="S35" s="7">
        <v>10</v>
      </c>
      <c r="T35" s="7">
        <f t="shared" si="8"/>
        <v>0.1</v>
      </c>
      <c r="U35" s="7">
        <v>1</v>
      </c>
      <c r="V35" s="9">
        <f t="shared" si="9"/>
        <v>30</v>
      </c>
      <c r="W35" s="8">
        <f t="shared" si="10"/>
        <v>3.3000000000000003</v>
      </c>
    </row>
    <row r="36" spans="2:23" ht="15" thickBot="1" x14ac:dyDescent="0.35">
      <c r="B36" s="5" t="s">
        <v>13</v>
      </c>
      <c r="C36" s="6">
        <v>0</v>
      </c>
      <c r="D36" s="7">
        <f t="shared" si="1"/>
        <v>0</v>
      </c>
      <c r="E36" s="7">
        <v>0</v>
      </c>
      <c r="F36" s="7">
        <f t="shared" si="2"/>
        <v>0</v>
      </c>
      <c r="G36" s="7">
        <v>2</v>
      </c>
      <c r="H36" s="7">
        <f t="shared" si="3"/>
        <v>0.2</v>
      </c>
      <c r="I36" s="7">
        <v>0</v>
      </c>
      <c r="J36" s="7">
        <f t="shared" si="4"/>
        <v>0</v>
      </c>
      <c r="K36" s="7">
        <v>0</v>
      </c>
      <c r="L36" s="7">
        <f t="shared" si="5"/>
        <v>0</v>
      </c>
      <c r="M36" s="7">
        <v>1</v>
      </c>
      <c r="N36" s="7">
        <f t="shared" si="6"/>
        <v>0.5</v>
      </c>
      <c r="O36" s="7">
        <v>0</v>
      </c>
      <c r="P36" s="7">
        <f t="shared" si="0"/>
        <v>0</v>
      </c>
      <c r="Q36" s="7">
        <v>0</v>
      </c>
      <c r="R36" s="7">
        <f t="shared" si="7"/>
        <v>0</v>
      </c>
      <c r="S36" s="7">
        <v>23</v>
      </c>
      <c r="T36" s="7">
        <f t="shared" si="8"/>
        <v>0.23</v>
      </c>
      <c r="U36" s="7">
        <v>1</v>
      </c>
      <c r="V36" s="9">
        <f t="shared" si="9"/>
        <v>26</v>
      </c>
      <c r="W36" s="8">
        <f t="shared" si="10"/>
        <v>0.92999999999999994</v>
      </c>
    </row>
    <row r="37" spans="2:23" ht="15" thickBot="1" x14ac:dyDescent="0.35">
      <c r="B37" s="5" t="s">
        <v>14</v>
      </c>
      <c r="C37" s="6">
        <v>0</v>
      </c>
      <c r="D37" s="7">
        <f t="shared" si="1"/>
        <v>0</v>
      </c>
      <c r="E37" s="7">
        <v>0</v>
      </c>
      <c r="F37" s="7">
        <f t="shared" si="2"/>
        <v>0</v>
      </c>
      <c r="G37" s="7">
        <v>7</v>
      </c>
      <c r="H37" s="7">
        <f t="shared" si="3"/>
        <v>0.70000000000000007</v>
      </c>
      <c r="I37" s="7">
        <v>0</v>
      </c>
      <c r="J37" s="7">
        <f t="shared" si="4"/>
        <v>0</v>
      </c>
      <c r="K37" s="7">
        <v>0</v>
      </c>
      <c r="L37" s="7">
        <f t="shared" si="5"/>
        <v>0</v>
      </c>
      <c r="M37" s="7">
        <v>0</v>
      </c>
      <c r="N37" s="7">
        <f t="shared" si="6"/>
        <v>0</v>
      </c>
      <c r="O37" s="7">
        <v>0</v>
      </c>
      <c r="P37" s="7">
        <f t="shared" si="0"/>
        <v>0</v>
      </c>
      <c r="Q37" s="7">
        <v>0</v>
      </c>
      <c r="R37" s="7">
        <f t="shared" si="7"/>
        <v>0</v>
      </c>
      <c r="S37" s="7">
        <v>40</v>
      </c>
      <c r="T37" s="7">
        <f t="shared" si="8"/>
        <v>0.4</v>
      </c>
      <c r="U37" s="7">
        <v>1</v>
      </c>
      <c r="V37" s="9">
        <f t="shared" si="9"/>
        <v>47</v>
      </c>
      <c r="W37" s="8">
        <f t="shared" si="10"/>
        <v>1.1000000000000001</v>
      </c>
    </row>
    <row r="38" spans="2:23" ht="15" thickBot="1" x14ac:dyDescent="0.35">
      <c r="B38" s="5" t="s">
        <v>15</v>
      </c>
      <c r="C38" s="6">
        <v>12</v>
      </c>
      <c r="D38" s="7">
        <f t="shared" si="1"/>
        <v>6</v>
      </c>
      <c r="E38" s="7">
        <v>0</v>
      </c>
      <c r="F38" s="7">
        <f t="shared" si="2"/>
        <v>0</v>
      </c>
      <c r="G38" s="7">
        <v>8</v>
      </c>
      <c r="H38" s="7">
        <f t="shared" si="3"/>
        <v>0.8</v>
      </c>
      <c r="I38" s="7">
        <v>0</v>
      </c>
      <c r="J38" s="7">
        <f t="shared" si="4"/>
        <v>0</v>
      </c>
      <c r="K38" s="7">
        <v>0</v>
      </c>
      <c r="L38" s="7">
        <f t="shared" si="5"/>
        <v>0</v>
      </c>
      <c r="M38" s="7">
        <v>0</v>
      </c>
      <c r="N38" s="7">
        <f t="shared" si="6"/>
        <v>0</v>
      </c>
      <c r="O38" s="7">
        <v>5</v>
      </c>
      <c r="P38" s="7">
        <f t="shared" si="0"/>
        <v>2.5</v>
      </c>
      <c r="Q38" s="7">
        <v>0</v>
      </c>
      <c r="R38" s="7">
        <f t="shared" si="7"/>
        <v>0</v>
      </c>
      <c r="S38" s="7">
        <v>2</v>
      </c>
      <c r="T38" s="7">
        <f t="shared" si="8"/>
        <v>0.02</v>
      </c>
      <c r="U38" s="7">
        <v>1</v>
      </c>
      <c r="V38" s="9">
        <f t="shared" si="9"/>
        <v>27</v>
      </c>
      <c r="W38" s="8">
        <f t="shared" si="10"/>
        <v>9.32</v>
      </c>
    </row>
    <row r="39" spans="2:23" ht="15" thickBot="1" x14ac:dyDescent="0.35">
      <c r="B39" s="5" t="s">
        <v>16</v>
      </c>
      <c r="C39" s="6">
        <v>2</v>
      </c>
      <c r="D39" s="7">
        <f t="shared" si="1"/>
        <v>1</v>
      </c>
      <c r="E39" s="7">
        <v>0</v>
      </c>
      <c r="F39" s="7">
        <f t="shared" si="2"/>
        <v>0</v>
      </c>
      <c r="G39" s="7">
        <v>0</v>
      </c>
      <c r="H39" s="7">
        <f t="shared" si="3"/>
        <v>0</v>
      </c>
      <c r="I39" s="7">
        <v>0</v>
      </c>
      <c r="J39" s="7">
        <f t="shared" si="4"/>
        <v>0</v>
      </c>
      <c r="K39" s="7">
        <v>12</v>
      </c>
      <c r="L39" s="7">
        <f t="shared" si="5"/>
        <v>2.4000000000000004</v>
      </c>
      <c r="M39" s="7">
        <v>0</v>
      </c>
      <c r="N39" s="7">
        <f t="shared" si="6"/>
        <v>0</v>
      </c>
      <c r="O39" s="7">
        <v>0</v>
      </c>
      <c r="P39" s="7">
        <f t="shared" si="0"/>
        <v>0</v>
      </c>
      <c r="Q39" s="7">
        <v>0</v>
      </c>
      <c r="R39" s="7">
        <f t="shared" si="7"/>
        <v>0</v>
      </c>
      <c r="S39" s="7">
        <v>0</v>
      </c>
      <c r="T39" s="7">
        <f t="shared" si="8"/>
        <v>0</v>
      </c>
      <c r="U39" s="7">
        <v>1</v>
      </c>
      <c r="V39" s="9">
        <f t="shared" si="9"/>
        <v>14</v>
      </c>
      <c r="W39" s="8">
        <f t="shared" si="10"/>
        <v>3.4000000000000004</v>
      </c>
    </row>
    <row r="40" spans="2:23" ht="15" thickBot="1" x14ac:dyDescent="0.35">
      <c r="B40" s="5" t="s">
        <v>17</v>
      </c>
      <c r="C40" s="6">
        <v>1</v>
      </c>
      <c r="D40" s="7">
        <f t="shared" si="1"/>
        <v>0.5</v>
      </c>
      <c r="E40" s="7">
        <v>0</v>
      </c>
      <c r="F40" s="7">
        <f t="shared" si="2"/>
        <v>0</v>
      </c>
      <c r="G40" s="7">
        <v>0</v>
      </c>
      <c r="H40" s="7">
        <f t="shared" si="3"/>
        <v>0</v>
      </c>
      <c r="I40" s="7">
        <v>0</v>
      </c>
      <c r="J40" s="7">
        <f t="shared" si="4"/>
        <v>0</v>
      </c>
      <c r="K40" s="7">
        <v>0</v>
      </c>
      <c r="L40" s="7">
        <f t="shared" si="5"/>
        <v>0</v>
      </c>
      <c r="M40" s="7">
        <v>0</v>
      </c>
      <c r="N40" s="7">
        <f t="shared" si="6"/>
        <v>0</v>
      </c>
      <c r="O40" s="7">
        <v>0</v>
      </c>
      <c r="P40" s="7">
        <f t="shared" si="0"/>
        <v>0</v>
      </c>
      <c r="Q40" s="7">
        <v>0</v>
      </c>
      <c r="R40" s="7">
        <f t="shared" si="7"/>
        <v>0</v>
      </c>
      <c r="S40" s="7">
        <v>0</v>
      </c>
      <c r="T40" s="7">
        <f t="shared" si="8"/>
        <v>0</v>
      </c>
      <c r="U40" s="7">
        <v>1</v>
      </c>
      <c r="V40" s="9">
        <f t="shared" si="9"/>
        <v>1</v>
      </c>
      <c r="W40" s="8">
        <f t="shared" si="10"/>
        <v>0.5</v>
      </c>
    </row>
    <row r="41" spans="2:23" ht="15" thickBot="1" x14ac:dyDescent="0.35">
      <c r="B41" s="5" t="s">
        <v>18</v>
      </c>
      <c r="C41" s="6">
        <v>5</v>
      </c>
      <c r="D41" s="7">
        <f t="shared" si="1"/>
        <v>2.5</v>
      </c>
      <c r="E41" s="7">
        <v>0</v>
      </c>
      <c r="F41" s="7">
        <f t="shared" si="2"/>
        <v>0</v>
      </c>
      <c r="G41" s="7">
        <v>0</v>
      </c>
      <c r="H41" s="7">
        <f t="shared" si="3"/>
        <v>0</v>
      </c>
      <c r="I41" s="7">
        <v>0</v>
      </c>
      <c r="J41" s="7">
        <f t="shared" si="4"/>
        <v>0</v>
      </c>
      <c r="K41" s="7">
        <v>0</v>
      </c>
      <c r="L41" s="7">
        <f t="shared" si="5"/>
        <v>0</v>
      </c>
      <c r="M41" s="7">
        <v>0</v>
      </c>
      <c r="N41" s="7">
        <f t="shared" si="6"/>
        <v>0</v>
      </c>
      <c r="O41" s="7">
        <v>0</v>
      </c>
      <c r="P41" s="7">
        <f t="shared" si="0"/>
        <v>0</v>
      </c>
      <c r="Q41" s="7">
        <v>0</v>
      </c>
      <c r="R41" s="7">
        <f t="shared" si="7"/>
        <v>0</v>
      </c>
      <c r="S41" s="7">
        <v>0</v>
      </c>
      <c r="T41" s="7">
        <f t="shared" si="8"/>
        <v>0</v>
      </c>
      <c r="U41" s="7">
        <v>1</v>
      </c>
      <c r="V41" s="9">
        <f t="shared" si="9"/>
        <v>5</v>
      </c>
      <c r="W41" s="8">
        <f t="shared" si="10"/>
        <v>2.5</v>
      </c>
    </row>
    <row r="42" spans="2:23" ht="15" thickBot="1" x14ac:dyDescent="0.35">
      <c r="B42" s="5" t="s">
        <v>19</v>
      </c>
      <c r="C42" s="6">
        <v>8</v>
      </c>
      <c r="D42" s="7">
        <f t="shared" si="1"/>
        <v>4</v>
      </c>
      <c r="E42" s="7">
        <v>1</v>
      </c>
      <c r="F42" s="7">
        <f t="shared" si="2"/>
        <v>0.7</v>
      </c>
      <c r="G42" s="7">
        <v>0</v>
      </c>
      <c r="H42" s="7">
        <f t="shared" si="3"/>
        <v>0</v>
      </c>
      <c r="I42" s="7">
        <v>13</v>
      </c>
      <c r="J42" s="7">
        <f t="shared" si="4"/>
        <v>1.3</v>
      </c>
      <c r="K42" s="7">
        <v>5</v>
      </c>
      <c r="L42" s="7">
        <f t="shared" si="5"/>
        <v>1</v>
      </c>
      <c r="M42" s="7">
        <v>3</v>
      </c>
      <c r="N42" s="7">
        <f t="shared" si="6"/>
        <v>1.5</v>
      </c>
      <c r="O42" s="7">
        <v>0</v>
      </c>
      <c r="P42" s="7">
        <f t="shared" si="0"/>
        <v>0</v>
      </c>
      <c r="Q42" s="7">
        <v>0</v>
      </c>
      <c r="R42" s="7">
        <f t="shared" si="7"/>
        <v>0</v>
      </c>
      <c r="S42" s="7">
        <v>0</v>
      </c>
      <c r="T42" s="7">
        <f t="shared" si="8"/>
        <v>0</v>
      </c>
      <c r="U42" s="7">
        <v>1</v>
      </c>
      <c r="V42" s="9">
        <f t="shared" si="9"/>
        <v>30</v>
      </c>
      <c r="W42" s="8">
        <f t="shared" si="10"/>
        <v>8.5</v>
      </c>
    </row>
    <row r="43" spans="2:23" ht="15" thickBot="1" x14ac:dyDescent="0.35">
      <c r="B43" s="5" t="s">
        <v>20</v>
      </c>
      <c r="C43" s="6">
        <v>20</v>
      </c>
      <c r="D43" s="7">
        <f t="shared" si="1"/>
        <v>10</v>
      </c>
      <c r="E43" s="7">
        <v>4</v>
      </c>
      <c r="F43" s="7">
        <f t="shared" si="2"/>
        <v>2.8</v>
      </c>
      <c r="G43" s="7">
        <v>0</v>
      </c>
      <c r="H43" s="7">
        <f t="shared" si="3"/>
        <v>0</v>
      </c>
      <c r="I43" s="7">
        <v>20</v>
      </c>
      <c r="J43" s="7">
        <f t="shared" si="4"/>
        <v>2</v>
      </c>
      <c r="K43" s="7">
        <v>6</v>
      </c>
      <c r="L43" s="7">
        <f t="shared" si="5"/>
        <v>1.2000000000000002</v>
      </c>
      <c r="M43" s="7">
        <v>0</v>
      </c>
      <c r="N43" s="7">
        <f t="shared" si="6"/>
        <v>0</v>
      </c>
      <c r="O43" s="7">
        <v>0</v>
      </c>
      <c r="P43" s="7">
        <f t="shared" si="0"/>
        <v>0</v>
      </c>
      <c r="Q43" s="7">
        <v>2</v>
      </c>
      <c r="R43" s="7">
        <f t="shared" si="7"/>
        <v>1.2</v>
      </c>
      <c r="S43" s="7">
        <v>12</v>
      </c>
      <c r="T43" s="7">
        <f t="shared" si="8"/>
        <v>0.12</v>
      </c>
      <c r="U43" s="7">
        <v>1</v>
      </c>
      <c r="V43" s="9">
        <f t="shared" si="9"/>
        <v>64</v>
      </c>
      <c r="W43" s="8">
        <f t="shared" si="10"/>
        <v>17.32</v>
      </c>
    </row>
    <row r="44" spans="2:23" ht="15" thickBot="1" x14ac:dyDescent="0.35">
      <c r="B44" s="5" t="s">
        <v>21</v>
      </c>
      <c r="C44" s="6">
        <v>0</v>
      </c>
      <c r="D44" s="7">
        <f t="shared" si="1"/>
        <v>0</v>
      </c>
      <c r="E44" s="7">
        <v>0</v>
      </c>
      <c r="F44" s="7">
        <f t="shared" si="2"/>
        <v>0</v>
      </c>
      <c r="G44" s="7">
        <v>20</v>
      </c>
      <c r="H44" s="7">
        <f t="shared" si="3"/>
        <v>2</v>
      </c>
      <c r="I44" s="7">
        <v>5</v>
      </c>
      <c r="J44" s="7">
        <f t="shared" si="4"/>
        <v>0.5</v>
      </c>
      <c r="K44" s="7">
        <v>3</v>
      </c>
      <c r="L44" s="7">
        <f t="shared" si="5"/>
        <v>0.60000000000000009</v>
      </c>
      <c r="M44" s="7">
        <v>0</v>
      </c>
      <c r="N44" s="7">
        <f t="shared" si="6"/>
        <v>0</v>
      </c>
      <c r="O44" s="7">
        <v>0</v>
      </c>
      <c r="P44" s="7">
        <f t="shared" si="0"/>
        <v>0</v>
      </c>
      <c r="Q44" s="7">
        <v>0</v>
      </c>
      <c r="R44" s="7">
        <f t="shared" si="7"/>
        <v>0</v>
      </c>
      <c r="S44" s="7">
        <v>11</v>
      </c>
      <c r="T44" s="7">
        <f t="shared" si="8"/>
        <v>0.11</v>
      </c>
      <c r="U44" s="7">
        <v>1</v>
      </c>
      <c r="V44" s="9">
        <f t="shared" si="9"/>
        <v>39</v>
      </c>
      <c r="W44" s="8">
        <f t="shared" si="10"/>
        <v>3.21</v>
      </c>
    </row>
    <row r="45" spans="2:23" ht="15" thickBot="1" x14ac:dyDescent="0.35">
      <c r="B45" s="5" t="s">
        <v>22</v>
      </c>
      <c r="C45" s="6">
        <v>0</v>
      </c>
      <c r="D45" s="7">
        <f t="shared" si="1"/>
        <v>0</v>
      </c>
      <c r="E45" s="7">
        <v>0</v>
      </c>
      <c r="F45" s="7">
        <f t="shared" si="2"/>
        <v>0</v>
      </c>
      <c r="G45" s="7">
        <v>10</v>
      </c>
      <c r="H45" s="7">
        <f t="shared" si="3"/>
        <v>1</v>
      </c>
      <c r="I45" s="7">
        <v>10</v>
      </c>
      <c r="J45" s="7">
        <f t="shared" si="4"/>
        <v>1</v>
      </c>
      <c r="K45" s="7">
        <v>0</v>
      </c>
      <c r="L45" s="7">
        <f t="shared" si="5"/>
        <v>0</v>
      </c>
      <c r="M45" s="7">
        <v>0</v>
      </c>
      <c r="N45" s="7">
        <f t="shared" si="6"/>
        <v>0</v>
      </c>
      <c r="O45" s="7">
        <v>0</v>
      </c>
      <c r="P45" s="7">
        <f t="shared" si="0"/>
        <v>0</v>
      </c>
      <c r="Q45" s="7">
        <v>0</v>
      </c>
      <c r="R45" s="7">
        <f t="shared" si="7"/>
        <v>0</v>
      </c>
      <c r="S45" s="7">
        <v>0</v>
      </c>
      <c r="T45" s="7">
        <f t="shared" si="8"/>
        <v>0</v>
      </c>
      <c r="U45" s="7">
        <v>1</v>
      </c>
      <c r="V45" s="9">
        <f t="shared" si="9"/>
        <v>20</v>
      </c>
      <c r="W45" s="8">
        <f t="shared" si="10"/>
        <v>2</v>
      </c>
    </row>
    <row r="46" spans="2:23" ht="15" thickBot="1" x14ac:dyDescent="0.35">
      <c r="B46" s="5" t="s">
        <v>23</v>
      </c>
      <c r="C46" s="6">
        <v>0</v>
      </c>
      <c r="D46" s="7">
        <f t="shared" si="1"/>
        <v>0</v>
      </c>
      <c r="E46" s="7">
        <v>0</v>
      </c>
      <c r="F46" s="7">
        <f t="shared" si="2"/>
        <v>0</v>
      </c>
      <c r="G46" s="7">
        <v>0</v>
      </c>
      <c r="H46" s="7">
        <f t="shared" si="3"/>
        <v>0</v>
      </c>
      <c r="I46" s="7">
        <v>5</v>
      </c>
      <c r="J46" s="7">
        <f t="shared" si="4"/>
        <v>0.5</v>
      </c>
      <c r="K46" s="7">
        <v>0</v>
      </c>
      <c r="L46" s="7">
        <f t="shared" si="5"/>
        <v>0</v>
      </c>
      <c r="M46" s="7">
        <v>0</v>
      </c>
      <c r="N46" s="7">
        <f t="shared" si="6"/>
        <v>0</v>
      </c>
      <c r="O46" s="7">
        <v>0</v>
      </c>
      <c r="P46" s="7">
        <f t="shared" si="0"/>
        <v>0</v>
      </c>
      <c r="Q46" s="7">
        <v>0</v>
      </c>
      <c r="R46" s="7">
        <f t="shared" si="7"/>
        <v>0</v>
      </c>
      <c r="S46" s="7">
        <v>0</v>
      </c>
      <c r="T46" s="7">
        <f t="shared" si="8"/>
        <v>0</v>
      </c>
      <c r="U46" s="7">
        <v>1</v>
      </c>
      <c r="V46" s="9">
        <f t="shared" si="9"/>
        <v>5</v>
      </c>
      <c r="W46" s="8">
        <f t="shared" si="10"/>
        <v>0.5</v>
      </c>
    </row>
    <row r="47" spans="2:23" ht="15" thickBot="1" x14ac:dyDescent="0.35">
      <c r="B47" s="5" t="s">
        <v>24</v>
      </c>
      <c r="C47" s="6">
        <v>0</v>
      </c>
      <c r="D47" s="7">
        <f t="shared" si="1"/>
        <v>0</v>
      </c>
      <c r="E47" s="7">
        <v>0</v>
      </c>
      <c r="F47" s="7">
        <f t="shared" si="2"/>
        <v>0</v>
      </c>
      <c r="G47" s="7">
        <v>0</v>
      </c>
      <c r="H47" s="7">
        <f t="shared" si="3"/>
        <v>0</v>
      </c>
      <c r="I47" s="7">
        <v>13</v>
      </c>
      <c r="J47" s="7">
        <f t="shared" si="4"/>
        <v>1.3</v>
      </c>
      <c r="K47" s="7">
        <v>0</v>
      </c>
      <c r="L47" s="7">
        <f t="shared" si="5"/>
        <v>0</v>
      </c>
      <c r="M47" s="7">
        <v>0</v>
      </c>
      <c r="N47" s="7">
        <f t="shared" si="6"/>
        <v>0</v>
      </c>
      <c r="O47" s="7">
        <v>3</v>
      </c>
      <c r="P47" s="7">
        <f t="shared" si="0"/>
        <v>1.5</v>
      </c>
      <c r="Q47" s="7">
        <v>0</v>
      </c>
      <c r="R47" s="7">
        <f t="shared" si="7"/>
        <v>0</v>
      </c>
      <c r="S47" s="7">
        <v>20</v>
      </c>
      <c r="T47" s="7">
        <f t="shared" si="8"/>
        <v>0.2</v>
      </c>
      <c r="U47" s="7">
        <v>1</v>
      </c>
      <c r="V47" s="9">
        <f t="shared" si="9"/>
        <v>36</v>
      </c>
      <c r="W47" s="8">
        <f t="shared" si="10"/>
        <v>3</v>
      </c>
    </row>
    <row r="48" spans="2:23" ht="15" thickBot="1" x14ac:dyDescent="0.35">
      <c r="B48" s="5" t="s">
        <v>25</v>
      </c>
      <c r="C48" s="6">
        <v>0</v>
      </c>
      <c r="D48" s="7">
        <f t="shared" si="1"/>
        <v>0</v>
      </c>
      <c r="E48" s="7">
        <v>0</v>
      </c>
      <c r="F48" s="7">
        <f t="shared" si="2"/>
        <v>0</v>
      </c>
      <c r="G48" s="7">
        <v>0</v>
      </c>
      <c r="H48" s="7">
        <f t="shared" si="3"/>
        <v>0</v>
      </c>
      <c r="I48" s="7">
        <v>7</v>
      </c>
      <c r="J48" s="7">
        <f t="shared" si="4"/>
        <v>0.70000000000000007</v>
      </c>
      <c r="K48" s="7">
        <v>0</v>
      </c>
      <c r="L48" s="7">
        <f t="shared" si="5"/>
        <v>0</v>
      </c>
      <c r="M48" s="7">
        <v>4</v>
      </c>
      <c r="N48" s="7">
        <f t="shared" si="6"/>
        <v>2</v>
      </c>
      <c r="O48" s="7">
        <v>0</v>
      </c>
      <c r="P48" s="7">
        <f t="shared" si="0"/>
        <v>0</v>
      </c>
      <c r="Q48" s="7">
        <v>0</v>
      </c>
      <c r="R48" s="7">
        <f t="shared" si="7"/>
        <v>0</v>
      </c>
      <c r="S48" s="7">
        <v>22</v>
      </c>
      <c r="T48" s="7">
        <f t="shared" si="8"/>
        <v>0.22</v>
      </c>
      <c r="U48" s="7">
        <v>1</v>
      </c>
      <c r="V48" s="9">
        <f t="shared" si="9"/>
        <v>33</v>
      </c>
      <c r="W48" s="8">
        <f t="shared" si="10"/>
        <v>2.9200000000000004</v>
      </c>
    </row>
    <row r="49" spans="2:23" ht="15" thickBot="1" x14ac:dyDescent="0.35">
      <c r="B49" s="5" t="s">
        <v>26</v>
      </c>
      <c r="C49" s="6">
        <v>0</v>
      </c>
      <c r="D49" s="7">
        <f t="shared" si="1"/>
        <v>0</v>
      </c>
      <c r="E49" s="7">
        <v>0</v>
      </c>
      <c r="F49" s="7">
        <f t="shared" si="2"/>
        <v>0</v>
      </c>
      <c r="G49" s="7">
        <v>0</v>
      </c>
      <c r="H49" s="7">
        <f t="shared" si="3"/>
        <v>0</v>
      </c>
      <c r="I49" s="7">
        <v>8</v>
      </c>
      <c r="J49" s="7">
        <f t="shared" si="4"/>
        <v>0.8</v>
      </c>
      <c r="K49" s="7">
        <v>0</v>
      </c>
      <c r="L49" s="7">
        <f t="shared" si="5"/>
        <v>0</v>
      </c>
      <c r="M49" s="7">
        <v>0</v>
      </c>
      <c r="N49" s="7">
        <f t="shared" si="6"/>
        <v>0</v>
      </c>
      <c r="O49" s="7">
        <v>0</v>
      </c>
      <c r="P49" s="7">
        <f t="shared" si="0"/>
        <v>0</v>
      </c>
      <c r="Q49" s="7">
        <v>0</v>
      </c>
      <c r="R49" s="7">
        <f t="shared" si="7"/>
        <v>0</v>
      </c>
      <c r="S49" s="7">
        <v>21</v>
      </c>
      <c r="T49" s="7">
        <f t="shared" si="8"/>
        <v>0.21</v>
      </c>
      <c r="U49" s="7">
        <v>1</v>
      </c>
      <c r="V49" s="9">
        <f t="shared" si="9"/>
        <v>29</v>
      </c>
      <c r="W49" s="8">
        <f t="shared" si="10"/>
        <v>1.01</v>
      </c>
    </row>
    <row r="50" spans="2:23" ht="15" thickBot="1" x14ac:dyDescent="0.35">
      <c r="B50" s="5" t="s">
        <v>27</v>
      </c>
      <c r="C50" s="6">
        <v>0</v>
      </c>
      <c r="D50" s="7">
        <f t="shared" si="1"/>
        <v>0</v>
      </c>
      <c r="E50" s="7">
        <v>0</v>
      </c>
      <c r="F50" s="7">
        <f t="shared" si="2"/>
        <v>0</v>
      </c>
      <c r="G50" s="7">
        <v>0</v>
      </c>
      <c r="H50" s="7">
        <f t="shared" si="3"/>
        <v>0</v>
      </c>
      <c r="I50" s="7">
        <v>10</v>
      </c>
      <c r="J50" s="7">
        <f t="shared" si="4"/>
        <v>1</v>
      </c>
      <c r="K50" s="7">
        <v>0</v>
      </c>
      <c r="L50" s="7">
        <f t="shared" si="5"/>
        <v>0</v>
      </c>
      <c r="M50" s="7">
        <v>0</v>
      </c>
      <c r="N50" s="7">
        <f t="shared" si="6"/>
        <v>0</v>
      </c>
      <c r="O50" s="7">
        <v>0</v>
      </c>
      <c r="P50" s="7">
        <f t="shared" si="0"/>
        <v>0</v>
      </c>
      <c r="Q50" s="7">
        <v>0</v>
      </c>
      <c r="R50" s="7">
        <f t="shared" si="7"/>
        <v>0</v>
      </c>
      <c r="S50" s="7">
        <v>20</v>
      </c>
      <c r="T50" s="7">
        <f t="shared" si="8"/>
        <v>0.2</v>
      </c>
      <c r="U50" s="7">
        <v>1</v>
      </c>
      <c r="V50" s="9">
        <f t="shared" si="9"/>
        <v>30</v>
      </c>
      <c r="W50" s="8">
        <f t="shared" si="10"/>
        <v>1.2</v>
      </c>
    </row>
    <row r="51" spans="2:23" ht="15" thickBot="1" x14ac:dyDescent="0.35">
      <c r="B51" s="5" t="s">
        <v>28</v>
      </c>
      <c r="C51" s="6">
        <v>1</v>
      </c>
      <c r="D51" s="7">
        <f t="shared" si="1"/>
        <v>0.5</v>
      </c>
      <c r="E51" s="7">
        <v>1</v>
      </c>
      <c r="F51" s="7">
        <f t="shared" si="2"/>
        <v>0.7</v>
      </c>
      <c r="G51" s="7">
        <v>3</v>
      </c>
      <c r="H51" s="7">
        <f t="shared" si="3"/>
        <v>0.30000000000000004</v>
      </c>
      <c r="I51" s="7">
        <v>6</v>
      </c>
      <c r="J51" s="7">
        <f t="shared" si="4"/>
        <v>0.60000000000000009</v>
      </c>
      <c r="K51" s="7">
        <v>0</v>
      </c>
      <c r="L51" s="7">
        <f t="shared" si="5"/>
        <v>0</v>
      </c>
      <c r="M51" s="7">
        <v>0</v>
      </c>
      <c r="N51" s="7">
        <f t="shared" si="6"/>
        <v>0</v>
      </c>
      <c r="O51" s="7">
        <v>0</v>
      </c>
      <c r="P51" s="7">
        <f t="shared" si="0"/>
        <v>0</v>
      </c>
      <c r="Q51" s="7">
        <v>0</v>
      </c>
      <c r="R51" s="7">
        <f t="shared" si="7"/>
        <v>0</v>
      </c>
      <c r="S51" s="7">
        <v>5</v>
      </c>
      <c r="T51" s="7">
        <f t="shared" si="8"/>
        <v>0.05</v>
      </c>
      <c r="U51" s="7">
        <v>1</v>
      </c>
      <c r="V51" s="9">
        <f t="shared" si="9"/>
        <v>16</v>
      </c>
      <c r="W51" s="8">
        <f t="shared" si="10"/>
        <v>2.15</v>
      </c>
    </row>
    <row r="52" spans="2:23" ht="15" thickBot="1" x14ac:dyDescent="0.35">
      <c r="B52" s="5" t="s">
        <v>29</v>
      </c>
      <c r="C52" s="6">
        <v>1</v>
      </c>
      <c r="D52" s="7">
        <f t="shared" si="1"/>
        <v>0.5</v>
      </c>
      <c r="E52" s="7">
        <v>1</v>
      </c>
      <c r="F52" s="7">
        <f t="shared" si="2"/>
        <v>0.7</v>
      </c>
      <c r="G52" s="7">
        <v>3</v>
      </c>
      <c r="H52" s="7">
        <f t="shared" si="3"/>
        <v>0.30000000000000004</v>
      </c>
      <c r="I52" s="7">
        <v>6</v>
      </c>
      <c r="J52" s="7">
        <f t="shared" si="4"/>
        <v>0.60000000000000009</v>
      </c>
      <c r="K52" s="7">
        <v>0</v>
      </c>
      <c r="L52" s="7">
        <f t="shared" si="5"/>
        <v>0</v>
      </c>
      <c r="M52" s="7">
        <v>0</v>
      </c>
      <c r="N52" s="7">
        <f t="shared" si="6"/>
        <v>0</v>
      </c>
      <c r="O52" s="7">
        <v>0</v>
      </c>
      <c r="P52" s="7">
        <f t="shared" si="0"/>
        <v>0</v>
      </c>
      <c r="Q52" s="7">
        <v>0</v>
      </c>
      <c r="R52" s="7">
        <f t="shared" si="7"/>
        <v>0</v>
      </c>
      <c r="S52" s="7">
        <v>6</v>
      </c>
      <c r="T52" s="7">
        <f t="shared" si="8"/>
        <v>0.06</v>
      </c>
      <c r="U52" s="7">
        <v>1</v>
      </c>
      <c r="V52" s="9">
        <f t="shared" si="9"/>
        <v>17</v>
      </c>
      <c r="W52" s="8">
        <f t="shared" si="10"/>
        <v>2.16</v>
      </c>
    </row>
    <row r="53" spans="2:23" ht="15" thickBot="1" x14ac:dyDescent="0.35">
      <c r="B53" s="5" t="s">
        <v>30</v>
      </c>
      <c r="C53" s="6">
        <v>4</v>
      </c>
      <c r="D53" s="7">
        <f t="shared" si="1"/>
        <v>2</v>
      </c>
      <c r="E53" s="7">
        <v>1</v>
      </c>
      <c r="F53" s="7">
        <f t="shared" si="2"/>
        <v>0.7</v>
      </c>
      <c r="G53" s="7">
        <v>2</v>
      </c>
      <c r="H53" s="7">
        <f t="shared" si="3"/>
        <v>0.2</v>
      </c>
      <c r="I53" s="7">
        <v>0</v>
      </c>
      <c r="J53" s="7">
        <f t="shared" si="4"/>
        <v>0</v>
      </c>
      <c r="K53" s="7">
        <v>0</v>
      </c>
      <c r="L53" s="7">
        <f t="shared" si="5"/>
        <v>0</v>
      </c>
      <c r="M53" s="7">
        <v>0</v>
      </c>
      <c r="N53" s="7">
        <f t="shared" si="6"/>
        <v>0</v>
      </c>
      <c r="O53" s="7">
        <v>0</v>
      </c>
      <c r="P53" s="7">
        <f t="shared" si="0"/>
        <v>0</v>
      </c>
      <c r="Q53" s="7">
        <v>0</v>
      </c>
      <c r="R53" s="7">
        <f t="shared" si="7"/>
        <v>0</v>
      </c>
      <c r="S53" s="7">
        <v>7</v>
      </c>
      <c r="T53" s="7">
        <f t="shared" si="8"/>
        <v>7.0000000000000007E-2</v>
      </c>
      <c r="U53" s="7">
        <v>1</v>
      </c>
      <c r="V53" s="9">
        <f t="shared" si="9"/>
        <v>14</v>
      </c>
      <c r="W53" s="8">
        <f t="shared" si="10"/>
        <v>2.97</v>
      </c>
    </row>
    <row r="54" spans="2:23" ht="15" thickBot="1" x14ac:dyDescent="0.35">
      <c r="B54" s="5" t="s">
        <v>31</v>
      </c>
      <c r="C54" s="6">
        <v>6</v>
      </c>
      <c r="D54" s="7">
        <f t="shared" si="1"/>
        <v>3</v>
      </c>
      <c r="E54" s="7">
        <v>1</v>
      </c>
      <c r="F54" s="7">
        <f t="shared" si="2"/>
        <v>0.7</v>
      </c>
      <c r="G54" s="7">
        <v>8</v>
      </c>
      <c r="H54" s="7">
        <f t="shared" si="3"/>
        <v>0.8</v>
      </c>
      <c r="I54" s="7">
        <v>0</v>
      </c>
      <c r="J54" s="7">
        <f t="shared" si="4"/>
        <v>0</v>
      </c>
      <c r="K54" s="7">
        <v>2</v>
      </c>
      <c r="L54" s="7">
        <f t="shared" si="5"/>
        <v>0.4</v>
      </c>
      <c r="M54" s="7">
        <v>1</v>
      </c>
      <c r="N54" s="7">
        <f t="shared" si="6"/>
        <v>0.5</v>
      </c>
      <c r="O54" s="7">
        <v>0</v>
      </c>
      <c r="P54" s="7">
        <f t="shared" si="0"/>
        <v>0</v>
      </c>
      <c r="Q54" s="7">
        <v>0</v>
      </c>
      <c r="R54" s="7">
        <f t="shared" si="7"/>
        <v>0</v>
      </c>
      <c r="S54" s="7">
        <v>31</v>
      </c>
      <c r="T54" s="7">
        <f t="shared" si="8"/>
        <v>0.31</v>
      </c>
      <c r="U54" s="7">
        <v>1</v>
      </c>
      <c r="V54" s="9">
        <f t="shared" si="9"/>
        <v>49</v>
      </c>
      <c r="W54" s="8">
        <f t="shared" si="10"/>
        <v>5.71</v>
      </c>
    </row>
    <row r="55" spans="2:23" ht="15" thickBot="1" x14ac:dyDescent="0.35">
      <c r="B55" s="5" t="s">
        <v>32</v>
      </c>
      <c r="C55" s="6">
        <v>8</v>
      </c>
      <c r="D55" s="7">
        <f t="shared" si="1"/>
        <v>4</v>
      </c>
      <c r="E55" s="7">
        <v>0</v>
      </c>
      <c r="F55" s="7">
        <f t="shared" si="2"/>
        <v>0</v>
      </c>
      <c r="G55" s="7">
        <v>10</v>
      </c>
      <c r="H55" s="7">
        <f t="shared" si="3"/>
        <v>1</v>
      </c>
      <c r="I55" s="7">
        <v>0</v>
      </c>
      <c r="J55" s="7">
        <f t="shared" si="4"/>
        <v>0</v>
      </c>
      <c r="K55" s="7">
        <v>3</v>
      </c>
      <c r="L55" s="7">
        <f t="shared" si="5"/>
        <v>0.60000000000000009</v>
      </c>
      <c r="M55" s="7">
        <v>0</v>
      </c>
      <c r="N55" s="7">
        <f t="shared" si="6"/>
        <v>0</v>
      </c>
      <c r="O55" s="7">
        <v>0</v>
      </c>
      <c r="P55" s="7">
        <f t="shared" si="0"/>
        <v>0</v>
      </c>
      <c r="Q55" s="7">
        <v>0</v>
      </c>
      <c r="R55" s="7">
        <f t="shared" si="7"/>
        <v>0</v>
      </c>
      <c r="S55" s="7">
        <v>0</v>
      </c>
      <c r="T55" s="7">
        <f t="shared" si="8"/>
        <v>0</v>
      </c>
      <c r="U55" s="7">
        <v>1</v>
      </c>
      <c r="V55" s="9">
        <f t="shared" si="9"/>
        <v>21</v>
      </c>
      <c r="W55" s="8">
        <f t="shared" si="10"/>
        <v>5.6</v>
      </c>
    </row>
    <row r="56" spans="2:23" ht="15" thickBot="1" x14ac:dyDescent="0.35">
      <c r="B56" s="5" t="s">
        <v>33</v>
      </c>
      <c r="C56" s="6">
        <v>22</v>
      </c>
      <c r="D56" s="7">
        <f t="shared" si="1"/>
        <v>11</v>
      </c>
      <c r="E56" s="7">
        <v>0</v>
      </c>
      <c r="F56" s="7">
        <f t="shared" si="2"/>
        <v>0</v>
      </c>
      <c r="G56" s="7">
        <v>7</v>
      </c>
      <c r="H56" s="7">
        <f t="shared" si="3"/>
        <v>0.70000000000000007</v>
      </c>
      <c r="I56" s="7">
        <v>0</v>
      </c>
      <c r="J56" s="7">
        <f t="shared" si="4"/>
        <v>0</v>
      </c>
      <c r="K56" s="7">
        <v>0</v>
      </c>
      <c r="L56" s="7">
        <f t="shared" si="5"/>
        <v>0</v>
      </c>
      <c r="M56" s="7">
        <v>0</v>
      </c>
      <c r="N56" s="7">
        <f t="shared" si="6"/>
        <v>0</v>
      </c>
      <c r="O56" s="7">
        <v>0</v>
      </c>
      <c r="P56" s="7">
        <f t="shared" si="0"/>
        <v>0</v>
      </c>
      <c r="Q56" s="7">
        <v>0</v>
      </c>
      <c r="R56" s="7">
        <f t="shared" si="7"/>
        <v>0</v>
      </c>
      <c r="S56" s="7">
        <v>0</v>
      </c>
      <c r="T56" s="7">
        <f t="shared" si="8"/>
        <v>0</v>
      </c>
      <c r="U56" s="7">
        <v>1</v>
      </c>
      <c r="V56" s="9">
        <f t="shared" si="9"/>
        <v>29</v>
      </c>
      <c r="W56" s="8">
        <f t="shared" si="10"/>
        <v>11.7</v>
      </c>
    </row>
    <row r="57" spans="2:23" ht="15" thickBot="1" x14ac:dyDescent="0.35">
      <c r="B57" s="5" t="s">
        <v>34</v>
      </c>
      <c r="C57" s="6">
        <v>0</v>
      </c>
      <c r="D57" s="7">
        <f t="shared" si="1"/>
        <v>0</v>
      </c>
      <c r="E57" s="7">
        <v>0</v>
      </c>
      <c r="F57" s="7">
        <f t="shared" si="2"/>
        <v>0</v>
      </c>
      <c r="G57" s="7">
        <v>15</v>
      </c>
      <c r="H57" s="7">
        <f t="shared" si="3"/>
        <v>1.5</v>
      </c>
      <c r="I57" s="7">
        <v>0</v>
      </c>
      <c r="J57" s="7">
        <f t="shared" si="4"/>
        <v>0</v>
      </c>
      <c r="K57" s="7">
        <v>0</v>
      </c>
      <c r="L57" s="7">
        <f t="shared" si="5"/>
        <v>0</v>
      </c>
      <c r="M57" s="7">
        <v>0</v>
      </c>
      <c r="N57" s="7">
        <f t="shared" si="6"/>
        <v>0</v>
      </c>
      <c r="O57" s="7">
        <v>0</v>
      </c>
      <c r="P57" s="7">
        <f t="shared" si="0"/>
        <v>0</v>
      </c>
      <c r="Q57" s="7">
        <v>0</v>
      </c>
      <c r="R57" s="7">
        <f t="shared" si="7"/>
        <v>0</v>
      </c>
      <c r="S57" s="7">
        <v>0</v>
      </c>
      <c r="T57" s="7">
        <f t="shared" si="8"/>
        <v>0</v>
      </c>
      <c r="U57" s="7">
        <v>1</v>
      </c>
      <c r="V57" s="9">
        <f t="shared" si="9"/>
        <v>15</v>
      </c>
      <c r="W57" s="8">
        <f t="shared" si="10"/>
        <v>1.5</v>
      </c>
    </row>
    <row r="58" spans="2:23" ht="15" thickBot="1" x14ac:dyDescent="0.35">
      <c r="B58" s="5" t="s">
        <v>35</v>
      </c>
      <c r="C58" s="6">
        <v>0</v>
      </c>
      <c r="D58" s="7">
        <f t="shared" si="1"/>
        <v>0</v>
      </c>
      <c r="E58" s="7">
        <v>0</v>
      </c>
      <c r="F58" s="7">
        <f t="shared" si="2"/>
        <v>0</v>
      </c>
      <c r="G58" s="7">
        <v>0</v>
      </c>
      <c r="H58" s="7">
        <f t="shared" si="3"/>
        <v>0</v>
      </c>
      <c r="I58" s="7">
        <v>22</v>
      </c>
      <c r="J58" s="7">
        <f t="shared" si="4"/>
        <v>2.2000000000000002</v>
      </c>
      <c r="K58" s="7">
        <v>0</v>
      </c>
      <c r="L58" s="7">
        <f t="shared" si="5"/>
        <v>0</v>
      </c>
      <c r="M58" s="7">
        <v>0</v>
      </c>
      <c r="N58" s="7">
        <f t="shared" si="6"/>
        <v>0</v>
      </c>
      <c r="O58" s="7">
        <v>1</v>
      </c>
      <c r="P58" s="7">
        <f t="shared" si="0"/>
        <v>0.5</v>
      </c>
      <c r="Q58" s="7">
        <v>0</v>
      </c>
      <c r="R58" s="7">
        <f t="shared" si="7"/>
        <v>0</v>
      </c>
      <c r="S58" s="7">
        <v>0</v>
      </c>
      <c r="T58" s="7">
        <f t="shared" si="8"/>
        <v>0</v>
      </c>
      <c r="U58" s="7">
        <v>1</v>
      </c>
      <c r="V58" s="9">
        <f t="shared" si="9"/>
        <v>23</v>
      </c>
      <c r="W58" s="8">
        <f t="shared" si="10"/>
        <v>2.7</v>
      </c>
    </row>
    <row r="59" spans="2:23" ht="15" thickBot="1" x14ac:dyDescent="0.35">
      <c r="B59" s="5" t="s">
        <v>36</v>
      </c>
      <c r="C59" s="6">
        <v>0</v>
      </c>
      <c r="D59" s="7">
        <f t="shared" si="1"/>
        <v>0</v>
      </c>
      <c r="E59" s="7">
        <v>0</v>
      </c>
      <c r="F59" s="7">
        <f t="shared" si="2"/>
        <v>0</v>
      </c>
      <c r="G59" s="7">
        <v>0</v>
      </c>
      <c r="H59" s="7">
        <f t="shared" si="3"/>
        <v>0</v>
      </c>
      <c r="I59" s="7">
        <v>30</v>
      </c>
      <c r="J59" s="7">
        <f t="shared" si="4"/>
        <v>3</v>
      </c>
      <c r="K59" s="7">
        <v>0</v>
      </c>
      <c r="L59" s="7">
        <f t="shared" si="5"/>
        <v>0</v>
      </c>
      <c r="M59" s="7">
        <v>0</v>
      </c>
      <c r="N59" s="7">
        <f t="shared" si="6"/>
        <v>0</v>
      </c>
      <c r="O59" s="7">
        <v>4</v>
      </c>
      <c r="P59" s="7">
        <f t="shared" si="0"/>
        <v>2</v>
      </c>
      <c r="Q59" s="7">
        <v>3</v>
      </c>
      <c r="R59" s="7">
        <f t="shared" si="7"/>
        <v>1.7999999999999998</v>
      </c>
      <c r="S59" s="7">
        <v>5</v>
      </c>
      <c r="T59" s="7">
        <f t="shared" si="8"/>
        <v>0.05</v>
      </c>
      <c r="U59" s="7">
        <v>1</v>
      </c>
      <c r="V59" s="9">
        <f t="shared" si="9"/>
        <v>42</v>
      </c>
      <c r="W59" s="8">
        <f t="shared" si="10"/>
        <v>6.85</v>
      </c>
    </row>
    <row r="60" spans="2:23" ht="15" thickBot="1" x14ac:dyDescent="0.35">
      <c r="B60" s="5" t="s">
        <v>37</v>
      </c>
      <c r="C60" s="6">
        <v>6</v>
      </c>
      <c r="D60" s="7">
        <f t="shared" si="1"/>
        <v>3</v>
      </c>
      <c r="E60" s="7">
        <v>0</v>
      </c>
      <c r="F60" s="7">
        <f t="shared" si="2"/>
        <v>0</v>
      </c>
      <c r="G60" s="7">
        <v>4</v>
      </c>
      <c r="H60" s="7">
        <f t="shared" si="3"/>
        <v>0.4</v>
      </c>
      <c r="I60" s="7">
        <v>1</v>
      </c>
      <c r="J60" s="7">
        <f t="shared" si="4"/>
        <v>0.1</v>
      </c>
      <c r="K60" s="7">
        <v>0</v>
      </c>
      <c r="L60" s="7">
        <f t="shared" si="5"/>
        <v>0</v>
      </c>
      <c r="M60" s="7">
        <v>1</v>
      </c>
      <c r="N60" s="7">
        <f t="shared" si="6"/>
        <v>0.5</v>
      </c>
      <c r="O60" s="7">
        <v>0</v>
      </c>
      <c r="P60" s="7">
        <f t="shared" si="0"/>
        <v>0</v>
      </c>
      <c r="Q60" s="7">
        <v>0</v>
      </c>
      <c r="R60" s="7">
        <f t="shared" si="7"/>
        <v>0</v>
      </c>
      <c r="S60" s="7">
        <v>10</v>
      </c>
      <c r="T60" s="7">
        <f t="shared" si="8"/>
        <v>0.1</v>
      </c>
      <c r="U60" s="7">
        <v>1</v>
      </c>
      <c r="V60" s="9">
        <f t="shared" si="9"/>
        <v>22</v>
      </c>
      <c r="W60" s="8">
        <f t="shared" si="10"/>
        <v>4.0999999999999996</v>
      </c>
    </row>
    <row r="61" spans="2:23" ht="15" thickBot="1" x14ac:dyDescent="0.35">
      <c r="B61" s="5" t="s">
        <v>38</v>
      </c>
      <c r="C61" s="6">
        <v>7</v>
      </c>
      <c r="D61" s="7">
        <f t="shared" si="1"/>
        <v>3.5</v>
      </c>
      <c r="E61" s="7">
        <v>0</v>
      </c>
      <c r="F61" s="7">
        <f t="shared" si="2"/>
        <v>0</v>
      </c>
      <c r="G61" s="7">
        <v>10</v>
      </c>
      <c r="H61" s="7">
        <f t="shared" si="3"/>
        <v>1</v>
      </c>
      <c r="I61" s="7">
        <v>0</v>
      </c>
      <c r="J61" s="7">
        <f t="shared" si="4"/>
        <v>0</v>
      </c>
      <c r="K61" s="7">
        <v>0</v>
      </c>
      <c r="L61" s="7">
        <f t="shared" si="5"/>
        <v>0</v>
      </c>
      <c r="M61" s="7">
        <v>0</v>
      </c>
      <c r="N61" s="7">
        <f t="shared" si="6"/>
        <v>0</v>
      </c>
      <c r="O61" s="7">
        <v>0</v>
      </c>
      <c r="P61" s="7">
        <f t="shared" si="0"/>
        <v>0</v>
      </c>
      <c r="Q61" s="7">
        <v>0</v>
      </c>
      <c r="R61" s="7">
        <f t="shared" si="7"/>
        <v>0</v>
      </c>
      <c r="S61" s="7">
        <v>20</v>
      </c>
      <c r="T61" s="7">
        <f t="shared" si="8"/>
        <v>0.2</v>
      </c>
      <c r="U61" s="7">
        <v>1</v>
      </c>
      <c r="V61" s="9">
        <f t="shared" si="9"/>
        <v>37</v>
      </c>
      <c r="W61" s="8">
        <f t="shared" si="10"/>
        <v>4.7</v>
      </c>
    </row>
    <row r="62" spans="2:23" ht="15" thickBot="1" x14ac:dyDescent="0.35">
      <c r="B62" s="5" t="s">
        <v>39</v>
      </c>
      <c r="C62" s="6">
        <v>4</v>
      </c>
      <c r="D62" s="7">
        <f t="shared" si="1"/>
        <v>2</v>
      </c>
      <c r="E62" s="7">
        <v>0</v>
      </c>
      <c r="F62" s="7">
        <f t="shared" si="2"/>
        <v>0</v>
      </c>
      <c r="G62" s="7">
        <v>1</v>
      </c>
      <c r="H62" s="7">
        <f t="shared" si="3"/>
        <v>0.1</v>
      </c>
      <c r="I62" s="7">
        <v>0</v>
      </c>
      <c r="J62" s="7">
        <f t="shared" si="4"/>
        <v>0</v>
      </c>
      <c r="K62" s="7">
        <v>0</v>
      </c>
      <c r="L62" s="7">
        <f t="shared" si="5"/>
        <v>0</v>
      </c>
      <c r="M62" s="7">
        <v>0</v>
      </c>
      <c r="N62" s="7">
        <f t="shared" si="6"/>
        <v>0</v>
      </c>
      <c r="O62" s="7">
        <v>0</v>
      </c>
      <c r="P62" s="7">
        <f t="shared" si="0"/>
        <v>0</v>
      </c>
      <c r="Q62" s="7">
        <v>0</v>
      </c>
      <c r="R62" s="7">
        <f t="shared" si="7"/>
        <v>0</v>
      </c>
      <c r="S62" s="7">
        <v>15</v>
      </c>
      <c r="T62" s="7">
        <f t="shared" si="8"/>
        <v>0.15</v>
      </c>
      <c r="U62" s="7">
        <v>1</v>
      </c>
      <c r="V62" s="9">
        <f t="shared" si="9"/>
        <v>20</v>
      </c>
      <c r="W62" s="8">
        <f t="shared" si="10"/>
        <v>2.25</v>
      </c>
    </row>
    <row r="63" spans="2:23" ht="15" thickBot="1" x14ac:dyDescent="0.35">
      <c r="B63" s="5" t="s">
        <v>40</v>
      </c>
      <c r="C63" s="6">
        <v>0</v>
      </c>
      <c r="D63" s="7">
        <f t="shared" si="1"/>
        <v>0</v>
      </c>
      <c r="E63" s="7">
        <v>0</v>
      </c>
      <c r="F63" s="7">
        <f t="shared" si="2"/>
        <v>0</v>
      </c>
      <c r="G63" s="7">
        <v>6</v>
      </c>
      <c r="H63" s="7">
        <f t="shared" si="3"/>
        <v>0.60000000000000009</v>
      </c>
      <c r="I63" s="7">
        <v>0</v>
      </c>
      <c r="J63" s="7">
        <f t="shared" si="4"/>
        <v>0</v>
      </c>
      <c r="K63" s="7">
        <v>0</v>
      </c>
      <c r="L63" s="7">
        <f t="shared" si="5"/>
        <v>0</v>
      </c>
      <c r="M63" s="7">
        <v>0</v>
      </c>
      <c r="N63" s="7">
        <f t="shared" si="6"/>
        <v>0</v>
      </c>
      <c r="O63" s="7">
        <v>0</v>
      </c>
      <c r="P63" s="7">
        <f t="shared" si="0"/>
        <v>0</v>
      </c>
      <c r="Q63" s="7">
        <v>1</v>
      </c>
      <c r="R63" s="7">
        <f t="shared" si="7"/>
        <v>0.6</v>
      </c>
      <c r="S63" s="7">
        <v>20</v>
      </c>
      <c r="T63" s="7">
        <f t="shared" si="8"/>
        <v>0.2</v>
      </c>
      <c r="U63" s="7">
        <v>1</v>
      </c>
      <c r="V63" s="9">
        <f t="shared" si="9"/>
        <v>27</v>
      </c>
      <c r="W63" s="8">
        <f t="shared" si="10"/>
        <v>1.4000000000000001</v>
      </c>
    </row>
    <row r="64" spans="2:23" ht="15" thickBot="1" x14ac:dyDescent="0.35">
      <c r="B64" s="5" t="s">
        <v>41</v>
      </c>
      <c r="C64" s="6">
        <v>0</v>
      </c>
      <c r="D64" s="7">
        <f t="shared" si="1"/>
        <v>0</v>
      </c>
      <c r="E64" s="7">
        <v>0</v>
      </c>
      <c r="F64" s="7">
        <f t="shared" si="2"/>
        <v>0</v>
      </c>
      <c r="G64" s="7">
        <v>8</v>
      </c>
      <c r="H64" s="7">
        <f t="shared" si="3"/>
        <v>0.8</v>
      </c>
      <c r="I64" s="7">
        <v>4</v>
      </c>
      <c r="J64" s="7">
        <f t="shared" si="4"/>
        <v>0.4</v>
      </c>
      <c r="K64" s="7">
        <v>0</v>
      </c>
      <c r="L64" s="7">
        <f t="shared" si="5"/>
        <v>0</v>
      </c>
      <c r="M64" s="7">
        <v>0</v>
      </c>
      <c r="N64" s="7">
        <f t="shared" si="6"/>
        <v>0</v>
      </c>
      <c r="O64" s="7">
        <v>0</v>
      </c>
      <c r="P64" s="7">
        <f t="shared" si="0"/>
        <v>0</v>
      </c>
      <c r="Q64" s="7">
        <v>0</v>
      </c>
      <c r="R64" s="7">
        <f t="shared" si="7"/>
        <v>0</v>
      </c>
      <c r="S64" s="7">
        <v>0</v>
      </c>
      <c r="T64" s="7">
        <f t="shared" si="8"/>
        <v>0</v>
      </c>
      <c r="U64" s="7">
        <v>1</v>
      </c>
      <c r="V64" s="9">
        <f t="shared" si="9"/>
        <v>12</v>
      </c>
      <c r="W64" s="8">
        <f t="shared" si="10"/>
        <v>1.2000000000000002</v>
      </c>
    </row>
    <row r="65" spans="2:23" ht="15" thickBot="1" x14ac:dyDescent="0.35">
      <c r="B65" s="5" t="s">
        <v>42</v>
      </c>
      <c r="C65" s="6">
        <v>0</v>
      </c>
      <c r="D65" s="7">
        <f t="shared" si="1"/>
        <v>0</v>
      </c>
      <c r="E65" s="7">
        <v>0</v>
      </c>
      <c r="F65" s="7">
        <f t="shared" si="2"/>
        <v>0</v>
      </c>
      <c r="G65" s="7">
        <v>10</v>
      </c>
      <c r="H65" s="7">
        <f t="shared" si="3"/>
        <v>1</v>
      </c>
      <c r="I65" s="7">
        <v>7</v>
      </c>
      <c r="J65" s="7">
        <f t="shared" si="4"/>
        <v>0.70000000000000007</v>
      </c>
      <c r="K65" s="7">
        <v>0</v>
      </c>
      <c r="L65" s="7">
        <f t="shared" si="5"/>
        <v>0</v>
      </c>
      <c r="M65" s="7">
        <v>0</v>
      </c>
      <c r="N65" s="7">
        <f t="shared" si="6"/>
        <v>0</v>
      </c>
      <c r="O65" s="7">
        <v>0</v>
      </c>
      <c r="P65" s="7">
        <f t="shared" si="0"/>
        <v>0</v>
      </c>
      <c r="Q65" s="7">
        <v>0</v>
      </c>
      <c r="R65" s="7">
        <f t="shared" si="7"/>
        <v>0</v>
      </c>
      <c r="S65" s="7">
        <v>0</v>
      </c>
      <c r="T65" s="7">
        <f t="shared" si="8"/>
        <v>0</v>
      </c>
      <c r="U65" s="7">
        <v>1</v>
      </c>
      <c r="V65" s="9">
        <f t="shared" si="9"/>
        <v>17</v>
      </c>
      <c r="W65" s="8">
        <f t="shared" si="10"/>
        <v>1.7000000000000002</v>
      </c>
    </row>
    <row r="66" spans="2:23" ht="15" thickBot="1" x14ac:dyDescent="0.35">
      <c r="B66" s="5" t="s">
        <v>43</v>
      </c>
      <c r="C66" s="6">
        <v>4</v>
      </c>
      <c r="D66" s="7">
        <f t="shared" si="1"/>
        <v>2</v>
      </c>
      <c r="E66" s="7">
        <v>0</v>
      </c>
      <c r="F66" s="7">
        <f t="shared" si="2"/>
        <v>0</v>
      </c>
      <c r="G66" s="7">
        <v>0</v>
      </c>
      <c r="H66" s="7">
        <f t="shared" si="3"/>
        <v>0</v>
      </c>
      <c r="I66" s="7">
        <v>3</v>
      </c>
      <c r="J66" s="7">
        <f t="shared" si="4"/>
        <v>0.30000000000000004</v>
      </c>
      <c r="K66" s="7">
        <v>0</v>
      </c>
      <c r="L66" s="7">
        <f t="shared" si="5"/>
        <v>0</v>
      </c>
      <c r="M66" s="7">
        <v>0</v>
      </c>
      <c r="N66" s="7">
        <f t="shared" si="6"/>
        <v>0</v>
      </c>
      <c r="O66" s="7">
        <v>0</v>
      </c>
      <c r="P66" s="7">
        <f t="shared" si="0"/>
        <v>0</v>
      </c>
      <c r="Q66" s="7">
        <v>0</v>
      </c>
      <c r="R66" s="7">
        <f t="shared" si="7"/>
        <v>0</v>
      </c>
      <c r="S66" s="7">
        <v>0</v>
      </c>
      <c r="T66" s="7">
        <f t="shared" si="8"/>
        <v>0</v>
      </c>
      <c r="U66" s="7">
        <v>1</v>
      </c>
      <c r="V66" s="9">
        <f t="shared" si="9"/>
        <v>7</v>
      </c>
      <c r="W66" s="8">
        <f t="shared" si="10"/>
        <v>2.2999999999999998</v>
      </c>
    </row>
    <row r="67" spans="2:23" ht="15" thickBot="1" x14ac:dyDescent="0.35">
      <c r="B67" s="5" t="s">
        <v>44</v>
      </c>
      <c r="C67" s="6">
        <v>8</v>
      </c>
      <c r="D67" s="7">
        <f t="shared" si="1"/>
        <v>4</v>
      </c>
      <c r="E67" s="7">
        <v>0</v>
      </c>
      <c r="F67" s="7">
        <f t="shared" si="2"/>
        <v>0</v>
      </c>
      <c r="G67" s="7">
        <v>0</v>
      </c>
      <c r="H67" s="7">
        <f t="shared" si="3"/>
        <v>0</v>
      </c>
      <c r="I67" s="7">
        <v>0</v>
      </c>
      <c r="J67" s="7">
        <f t="shared" si="4"/>
        <v>0</v>
      </c>
      <c r="K67" s="7">
        <v>0</v>
      </c>
      <c r="L67" s="7">
        <f t="shared" si="5"/>
        <v>0</v>
      </c>
      <c r="M67" s="7">
        <v>0</v>
      </c>
      <c r="N67" s="7">
        <f t="shared" si="6"/>
        <v>0</v>
      </c>
      <c r="O67" s="7">
        <v>0</v>
      </c>
      <c r="P67" s="7">
        <f t="shared" si="0"/>
        <v>0</v>
      </c>
      <c r="Q67" s="7">
        <v>0</v>
      </c>
      <c r="R67" s="7">
        <f t="shared" si="7"/>
        <v>0</v>
      </c>
      <c r="S67" s="7">
        <v>0</v>
      </c>
      <c r="T67" s="7">
        <f t="shared" si="8"/>
        <v>0</v>
      </c>
      <c r="U67" s="7">
        <v>1</v>
      </c>
      <c r="V67" s="9">
        <f t="shared" si="9"/>
        <v>8</v>
      </c>
      <c r="W67" s="8">
        <f t="shared" si="10"/>
        <v>4</v>
      </c>
    </row>
    <row r="68" spans="2:23" ht="15" thickBot="1" x14ac:dyDescent="0.35">
      <c r="B68" s="5" t="s">
        <v>45</v>
      </c>
      <c r="C68" s="6">
        <v>33</v>
      </c>
      <c r="D68" s="7">
        <f t="shared" si="1"/>
        <v>16.5</v>
      </c>
      <c r="E68" s="7">
        <v>0</v>
      </c>
      <c r="F68" s="7">
        <f t="shared" si="2"/>
        <v>0</v>
      </c>
      <c r="G68" s="7">
        <v>0</v>
      </c>
      <c r="H68" s="7">
        <f t="shared" si="3"/>
        <v>0</v>
      </c>
      <c r="I68" s="7">
        <v>0</v>
      </c>
      <c r="J68" s="7">
        <f t="shared" si="4"/>
        <v>0</v>
      </c>
      <c r="K68" s="7">
        <v>0</v>
      </c>
      <c r="L68" s="7">
        <f t="shared" si="5"/>
        <v>0</v>
      </c>
      <c r="M68" s="7">
        <v>0</v>
      </c>
      <c r="N68" s="7">
        <f t="shared" si="6"/>
        <v>0</v>
      </c>
      <c r="O68" s="7">
        <v>0</v>
      </c>
      <c r="P68" s="7">
        <f t="shared" si="0"/>
        <v>0</v>
      </c>
      <c r="Q68" s="7">
        <v>0</v>
      </c>
      <c r="R68" s="7">
        <f t="shared" si="7"/>
        <v>0</v>
      </c>
      <c r="S68" s="7">
        <v>9</v>
      </c>
      <c r="T68" s="7">
        <f t="shared" si="8"/>
        <v>0.09</v>
      </c>
      <c r="U68" s="7">
        <v>1</v>
      </c>
      <c r="V68" s="9">
        <f t="shared" si="9"/>
        <v>42</v>
      </c>
      <c r="W68" s="8">
        <f t="shared" si="10"/>
        <v>16.59</v>
      </c>
    </row>
    <row r="69" spans="2:23" ht="15" thickBot="1" x14ac:dyDescent="0.35">
      <c r="B69" s="5" t="s">
        <v>46</v>
      </c>
      <c r="C69" s="6">
        <v>2</v>
      </c>
      <c r="D69" s="7">
        <f t="shared" si="1"/>
        <v>1</v>
      </c>
      <c r="E69" s="7">
        <v>0</v>
      </c>
      <c r="F69" s="7">
        <f t="shared" si="2"/>
        <v>0</v>
      </c>
      <c r="G69" s="7">
        <v>0</v>
      </c>
      <c r="H69" s="7">
        <f t="shared" si="3"/>
        <v>0</v>
      </c>
      <c r="I69" s="7">
        <v>0</v>
      </c>
      <c r="J69" s="7">
        <f t="shared" si="4"/>
        <v>0</v>
      </c>
      <c r="K69" s="7">
        <v>1</v>
      </c>
      <c r="L69" s="7">
        <f t="shared" si="5"/>
        <v>0.2</v>
      </c>
      <c r="M69" s="7">
        <v>0</v>
      </c>
      <c r="N69" s="7">
        <f t="shared" si="6"/>
        <v>0</v>
      </c>
      <c r="O69" s="7">
        <v>0</v>
      </c>
      <c r="P69" s="7">
        <f t="shared" si="0"/>
        <v>0</v>
      </c>
      <c r="Q69" s="7">
        <v>0</v>
      </c>
      <c r="R69" s="7">
        <f t="shared" si="7"/>
        <v>0</v>
      </c>
      <c r="S69" s="7">
        <v>8</v>
      </c>
      <c r="T69" s="7">
        <f t="shared" si="8"/>
        <v>0.08</v>
      </c>
      <c r="U69" s="7">
        <v>1</v>
      </c>
      <c r="V69" s="9">
        <f t="shared" si="9"/>
        <v>11</v>
      </c>
      <c r="W69" s="8">
        <f t="shared" si="10"/>
        <v>1.28</v>
      </c>
    </row>
    <row r="70" spans="2:23" ht="15" thickBot="1" x14ac:dyDescent="0.35">
      <c r="B70" s="5" t="s">
        <v>47</v>
      </c>
      <c r="C70" s="6">
        <v>2</v>
      </c>
      <c r="D70" s="7">
        <f t="shared" si="1"/>
        <v>1</v>
      </c>
      <c r="E70" s="7">
        <v>0</v>
      </c>
      <c r="F70" s="7">
        <f t="shared" si="2"/>
        <v>0</v>
      </c>
      <c r="G70" s="7">
        <v>0</v>
      </c>
      <c r="H70" s="7">
        <f t="shared" si="3"/>
        <v>0</v>
      </c>
      <c r="I70" s="7">
        <v>0</v>
      </c>
      <c r="J70" s="7">
        <f t="shared" si="4"/>
        <v>0</v>
      </c>
      <c r="K70" s="7">
        <v>0</v>
      </c>
      <c r="L70" s="7">
        <f t="shared" si="5"/>
        <v>0</v>
      </c>
      <c r="M70" s="7">
        <v>0</v>
      </c>
      <c r="N70" s="7">
        <f t="shared" si="6"/>
        <v>0</v>
      </c>
      <c r="O70" s="7">
        <v>0</v>
      </c>
      <c r="P70" s="7">
        <f t="shared" si="0"/>
        <v>0</v>
      </c>
      <c r="Q70" s="7">
        <v>0</v>
      </c>
      <c r="R70" s="7">
        <f t="shared" si="7"/>
        <v>0</v>
      </c>
      <c r="S70" s="7">
        <v>0</v>
      </c>
      <c r="T70" s="7">
        <f t="shared" si="8"/>
        <v>0</v>
      </c>
      <c r="U70" s="7">
        <v>1</v>
      </c>
      <c r="V70" s="9">
        <f t="shared" si="9"/>
        <v>2</v>
      </c>
      <c r="W70" s="8">
        <f t="shared" si="10"/>
        <v>1</v>
      </c>
    </row>
    <row r="71" spans="2:23" ht="15" thickBot="1" x14ac:dyDescent="0.35">
      <c r="B71" s="5" t="s">
        <v>48</v>
      </c>
      <c r="C71" s="6">
        <v>1</v>
      </c>
      <c r="D71" s="7">
        <f t="shared" si="1"/>
        <v>0.5</v>
      </c>
      <c r="E71" s="7">
        <v>0</v>
      </c>
      <c r="F71" s="7">
        <f t="shared" si="2"/>
        <v>0</v>
      </c>
      <c r="G71" s="7">
        <v>0</v>
      </c>
      <c r="H71" s="7">
        <f t="shared" si="3"/>
        <v>0</v>
      </c>
      <c r="I71" s="7">
        <v>0</v>
      </c>
      <c r="J71" s="7">
        <f t="shared" si="4"/>
        <v>0</v>
      </c>
      <c r="K71" s="7">
        <v>0</v>
      </c>
      <c r="L71" s="7">
        <f t="shared" si="5"/>
        <v>0</v>
      </c>
      <c r="M71" s="7">
        <v>0</v>
      </c>
      <c r="N71" s="7">
        <f t="shared" si="6"/>
        <v>0</v>
      </c>
      <c r="O71" s="7">
        <v>0</v>
      </c>
      <c r="P71" s="7">
        <f t="shared" si="0"/>
        <v>0</v>
      </c>
      <c r="Q71" s="7">
        <v>0</v>
      </c>
      <c r="R71" s="7">
        <f t="shared" si="7"/>
        <v>0</v>
      </c>
      <c r="S71" s="7">
        <v>0</v>
      </c>
      <c r="T71" s="7">
        <f t="shared" si="8"/>
        <v>0</v>
      </c>
      <c r="U71" s="7">
        <v>1</v>
      </c>
      <c r="V71" s="9">
        <f t="shared" si="9"/>
        <v>1</v>
      </c>
      <c r="W71" s="8">
        <f t="shared" si="10"/>
        <v>0.5</v>
      </c>
    </row>
    <row r="72" spans="2:23" ht="15" thickBot="1" x14ac:dyDescent="0.35">
      <c r="B72" s="5" t="s">
        <v>49</v>
      </c>
      <c r="C72" s="6">
        <v>1</v>
      </c>
      <c r="D72" s="7">
        <f t="shared" si="1"/>
        <v>0.5</v>
      </c>
      <c r="E72" s="7">
        <v>1</v>
      </c>
      <c r="F72" s="7">
        <f t="shared" si="2"/>
        <v>0.7</v>
      </c>
      <c r="G72" s="7">
        <v>0</v>
      </c>
      <c r="H72" s="7">
        <f t="shared" si="3"/>
        <v>0</v>
      </c>
      <c r="I72" s="7">
        <v>0</v>
      </c>
      <c r="J72" s="7">
        <f t="shared" si="4"/>
        <v>0</v>
      </c>
      <c r="K72" s="7">
        <v>0</v>
      </c>
      <c r="L72" s="7">
        <f t="shared" si="5"/>
        <v>0</v>
      </c>
      <c r="M72" s="7">
        <v>0</v>
      </c>
      <c r="N72" s="7">
        <f t="shared" si="6"/>
        <v>0</v>
      </c>
      <c r="O72" s="7">
        <v>0</v>
      </c>
      <c r="P72" s="7">
        <f t="shared" si="0"/>
        <v>0</v>
      </c>
      <c r="Q72" s="7">
        <v>0</v>
      </c>
      <c r="R72" s="7">
        <f t="shared" si="7"/>
        <v>0</v>
      </c>
      <c r="S72" s="7">
        <v>37</v>
      </c>
      <c r="T72" s="7">
        <f t="shared" si="8"/>
        <v>0.37</v>
      </c>
      <c r="U72" s="7">
        <v>1</v>
      </c>
      <c r="V72" s="9">
        <f t="shared" si="9"/>
        <v>39</v>
      </c>
      <c r="W72" s="8">
        <f t="shared" si="10"/>
        <v>1.5699999999999998</v>
      </c>
    </row>
    <row r="73" spans="2:23" ht="15" thickBot="1" x14ac:dyDescent="0.35">
      <c r="B73" s="5" t="s">
        <v>50</v>
      </c>
      <c r="C73" s="6">
        <v>0</v>
      </c>
      <c r="D73" s="7">
        <f t="shared" si="1"/>
        <v>0</v>
      </c>
      <c r="E73" s="7">
        <v>1</v>
      </c>
      <c r="F73" s="7">
        <f t="shared" si="2"/>
        <v>0.7</v>
      </c>
      <c r="G73" s="7">
        <v>10</v>
      </c>
      <c r="H73" s="7">
        <f t="shared" si="3"/>
        <v>1</v>
      </c>
      <c r="I73" s="7">
        <v>4</v>
      </c>
      <c r="J73" s="7">
        <f t="shared" si="4"/>
        <v>0.4</v>
      </c>
      <c r="K73" s="7">
        <v>0</v>
      </c>
      <c r="L73" s="7">
        <f t="shared" si="5"/>
        <v>0</v>
      </c>
      <c r="M73" s="7">
        <v>2</v>
      </c>
      <c r="N73" s="7">
        <f t="shared" si="6"/>
        <v>1</v>
      </c>
      <c r="O73" s="7">
        <v>0</v>
      </c>
      <c r="P73" s="7">
        <f t="shared" si="0"/>
        <v>0</v>
      </c>
      <c r="Q73" s="7">
        <v>1</v>
      </c>
      <c r="R73" s="7">
        <f t="shared" si="7"/>
        <v>0.6</v>
      </c>
      <c r="S73" s="7">
        <v>29</v>
      </c>
      <c r="T73" s="7">
        <f t="shared" si="8"/>
        <v>0.28999999999999998</v>
      </c>
      <c r="U73" s="7">
        <v>1</v>
      </c>
      <c r="V73" s="9">
        <f t="shared" si="9"/>
        <v>47</v>
      </c>
      <c r="W73" s="8">
        <f t="shared" si="10"/>
        <v>3.99</v>
      </c>
    </row>
    <row r="74" spans="2:23" ht="15" thickBot="1" x14ac:dyDescent="0.35">
      <c r="B74" s="5" t="s">
        <v>51</v>
      </c>
      <c r="C74" s="6">
        <v>0</v>
      </c>
      <c r="D74" s="7">
        <f t="shared" si="1"/>
        <v>0</v>
      </c>
      <c r="E74" s="7">
        <v>0</v>
      </c>
      <c r="F74" s="7">
        <f t="shared" si="2"/>
        <v>0</v>
      </c>
      <c r="G74" s="7">
        <v>12</v>
      </c>
      <c r="H74" s="7">
        <f t="shared" si="3"/>
        <v>1.2000000000000002</v>
      </c>
      <c r="I74" s="7">
        <v>2</v>
      </c>
      <c r="J74" s="7">
        <f t="shared" si="4"/>
        <v>0.2</v>
      </c>
      <c r="K74" s="7">
        <v>0</v>
      </c>
      <c r="L74" s="7">
        <f t="shared" si="5"/>
        <v>0</v>
      </c>
      <c r="M74" s="7">
        <v>0</v>
      </c>
      <c r="N74" s="7">
        <f t="shared" si="6"/>
        <v>0</v>
      </c>
      <c r="O74" s="7">
        <v>0</v>
      </c>
      <c r="P74" s="7">
        <f t="shared" si="0"/>
        <v>0</v>
      </c>
      <c r="Q74" s="7">
        <v>0</v>
      </c>
      <c r="R74" s="7">
        <f t="shared" si="7"/>
        <v>0</v>
      </c>
      <c r="S74" s="7">
        <v>0</v>
      </c>
      <c r="T74" s="7">
        <f t="shared" si="8"/>
        <v>0</v>
      </c>
      <c r="U74" s="7">
        <v>1</v>
      </c>
      <c r="V74" s="9">
        <f t="shared" si="9"/>
        <v>14</v>
      </c>
      <c r="W74" s="8">
        <f t="shared" si="10"/>
        <v>1.4000000000000001</v>
      </c>
    </row>
    <row r="75" spans="2:23" ht="15" thickBot="1" x14ac:dyDescent="0.35">
      <c r="B75" s="5" t="s">
        <v>52</v>
      </c>
      <c r="C75" s="6">
        <v>0</v>
      </c>
      <c r="D75" s="7">
        <f t="shared" si="1"/>
        <v>0</v>
      </c>
      <c r="E75" s="7">
        <v>0</v>
      </c>
      <c r="F75" s="7">
        <f t="shared" si="2"/>
        <v>0</v>
      </c>
      <c r="G75" s="7">
        <v>20</v>
      </c>
      <c r="H75" s="7">
        <f t="shared" si="3"/>
        <v>2</v>
      </c>
      <c r="I75" s="7">
        <v>5</v>
      </c>
      <c r="J75" s="7">
        <f t="shared" si="4"/>
        <v>0.5</v>
      </c>
      <c r="K75" s="7">
        <v>0</v>
      </c>
      <c r="L75" s="7">
        <f t="shared" si="5"/>
        <v>0</v>
      </c>
      <c r="M75" s="7">
        <v>0</v>
      </c>
      <c r="N75" s="7">
        <f t="shared" si="6"/>
        <v>0</v>
      </c>
      <c r="O75" s="7">
        <v>0</v>
      </c>
      <c r="P75" s="7">
        <f t="shared" si="0"/>
        <v>0</v>
      </c>
      <c r="Q75" s="7">
        <v>0</v>
      </c>
      <c r="R75" s="7">
        <f t="shared" si="7"/>
        <v>0</v>
      </c>
      <c r="S75" s="7">
        <v>0</v>
      </c>
      <c r="T75" s="7">
        <f t="shared" si="8"/>
        <v>0</v>
      </c>
      <c r="U75" s="7">
        <v>1</v>
      </c>
      <c r="V75" s="9">
        <f t="shared" si="9"/>
        <v>25</v>
      </c>
      <c r="W75" s="8">
        <f t="shared" si="10"/>
        <v>2.5</v>
      </c>
    </row>
  </sheetData>
  <mergeCells count="24">
    <mergeCell ref="B1:L1"/>
    <mergeCell ref="W24:W25"/>
    <mergeCell ref="M24:M25"/>
    <mergeCell ref="N24:N25"/>
    <mergeCell ref="O24:O25"/>
    <mergeCell ref="P24:P25"/>
    <mergeCell ref="R24:R25"/>
    <mergeCell ref="S24:S25"/>
    <mergeCell ref="U24:U25"/>
    <mergeCell ref="K24:K25"/>
    <mergeCell ref="L24:L25"/>
    <mergeCell ref="Q24:Q25"/>
    <mergeCell ref="T24:T25"/>
    <mergeCell ref="V24:V25"/>
    <mergeCell ref="B19:J19"/>
    <mergeCell ref="B24:B25"/>
    <mergeCell ref="H24:H25"/>
    <mergeCell ref="I24:I25"/>
    <mergeCell ref="J24:J25"/>
    <mergeCell ref="C24:C25"/>
    <mergeCell ref="D24:D25"/>
    <mergeCell ref="E24:E25"/>
    <mergeCell ref="F24:F25"/>
    <mergeCell ref="G24:G25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55"/>
  <sheetViews>
    <sheetView workbookViewId="0">
      <selection activeCell="I6" sqref="I6"/>
    </sheetView>
  </sheetViews>
  <sheetFormatPr baseColWidth="10" defaultColWidth="8.88671875" defaultRowHeight="14.4" x14ac:dyDescent="0.3"/>
  <cols>
    <col min="2" max="2" width="21.33203125" customWidth="1"/>
    <col min="3" max="9" width="12.33203125" customWidth="1"/>
  </cols>
  <sheetData>
    <row r="1" spans="2:9" ht="43.2" x14ac:dyDescent="0.3">
      <c r="B1" s="40" t="s">
        <v>128</v>
      </c>
      <c r="C1" s="39" t="s">
        <v>127</v>
      </c>
    </row>
    <row r="2" spans="2:9" ht="94.95" customHeight="1" x14ac:dyDescent="0.3">
      <c r="B2" s="10" t="s">
        <v>129</v>
      </c>
      <c r="C2">
        <v>2.194</v>
      </c>
    </row>
    <row r="3" spans="2:9" ht="15" thickBot="1" x14ac:dyDescent="0.35"/>
    <row r="4" spans="2:9" ht="33.6" customHeight="1" x14ac:dyDescent="0.3">
      <c r="B4" s="95" t="s">
        <v>0</v>
      </c>
      <c r="C4" s="99" t="s">
        <v>55</v>
      </c>
      <c r="D4" s="99" t="s">
        <v>56</v>
      </c>
      <c r="E4" s="102" t="s">
        <v>57</v>
      </c>
      <c r="F4" s="102" t="s">
        <v>58</v>
      </c>
      <c r="G4" s="102" t="s">
        <v>104</v>
      </c>
      <c r="H4" s="97" t="s">
        <v>54</v>
      </c>
      <c r="I4" s="97" t="s">
        <v>53</v>
      </c>
    </row>
    <row r="5" spans="2:9" ht="33.6" customHeight="1" thickBot="1" x14ac:dyDescent="0.35">
      <c r="B5" s="96"/>
      <c r="C5" s="100"/>
      <c r="D5" s="101"/>
      <c r="E5" s="103"/>
      <c r="F5" s="103"/>
      <c r="G5" s="103"/>
      <c r="H5" s="98"/>
      <c r="I5" s="98"/>
    </row>
    <row r="6" spans="2:9" ht="15" thickBot="1" x14ac:dyDescent="0.35">
      <c r="B6" s="5" t="s">
        <v>3</v>
      </c>
      <c r="C6" s="11">
        <v>2912</v>
      </c>
      <c r="D6" s="12">
        <v>2261</v>
      </c>
      <c r="E6" s="13">
        <v>321</v>
      </c>
      <c r="F6" s="13"/>
      <c r="G6" s="13">
        <v>1</v>
      </c>
      <c r="H6" s="14">
        <f>SUM(C6:F6)*G6</f>
        <v>5494</v>
      </c>
      <c r="I6" s="14">
        <f>H6/$C$2</f>
        <v>2504.1020966271649</v>
      </c>
    </row>
    <row r="7" spans="2:9" ht="15" thickBot="1" x14ac:dyDescent="0.35">
      <c r="B7" s="5" t="s">
        <v>4</v>
      </c>
      <c r="C7" s="11">
        <v>746</v>
      </c>
      <c r="D7" s="12">
        <v>442</v>
      </c>
      <c r="E7" s="13"/>
      <c r="F7" s="13"/>
      <c r="G7" s="13">
        <v>1</v>
      </c>
      <c r="H7" s="14">
        <f>SUM(C7:F7)*G7</f>
        <v>1188</v>
      </c>
      <c r="I7" s="14">
        <f t="shared" ref="I7:I55" si="0">H7/$C$2</f>
        <v>541.47675478577946</v>
      </c>
    </row>
    <row r="8" spans="2:9" ht="15" thickBot="1" x14ac:dyDescent="0.35">
      <c r="B8" s="5" t="s">
        <v>5</v>
      </c>
      <c r="C8" s="11">
        <v>3292</v>
      </c>
      <c r="D8" s="12">
        <v>2566</v>
      </c>
      <c r="E8" s="13"/>
      <c r="F8" s="13">
        <v>523</v>
      </c>
      <c r="G8" s="13">
        <v>1</v>
      </c>
      <c r="H8" s="14">
        <f>SUM(C8:F8)*G8</f>
        <v>6381</v>
      </c>
      <c r="I8" s="14">
        <f t="shared" si="0"/>
        <v>2908.3865086599817</v>
      </c>
    </row>
    <row r="9" spans="2:9" ht="15" thickBot="1" x14ac:dyDescent="0.35">
      <c r="B9" s="5" t="s">
        <v>6</v>
      </c>
      <c r="C9" s="11">
        <v>3885</v>
      </c>
      <c r="D9" s="12">
        <v>2257</v>
      </c>
      <c r="E9" s="13"/>
      <c r="F9" s="13"/>
      <c r="G9" s="13">
        <v>1</v>
      </c>
      <c r="H9" s="14">
        <f t="shared" ref="H9:H55" si="1">SUM(C9:F9)*G9</f>
        <v>6142</v>
      </c>
      <c r="I9" s="14">
        <f t="shared" si="0"/>
        <v>2799.4530537830447</v>
      </c>
    </row>
    <row r="10" spans="2:9" ht="15" thickBot="1" x14ac:dyDescent="0.35">
      <c r="B10" s="5" t="s">
        <v>7</v>
      </c>
      <c r="C10" s="11">
        <v>2586</v>
      </c>
      <c r="D10" s="12">
        <v>3715</v>
      </c>
      <c r="E10" s="13"/>
      <c r="F10" s="13">
        <v>265</v>
      </c>
      <c r="G10" s="13">
        <v>1</v>
      </c>
      <c r="H10" s="14">
        <f t="shared" si="1"/>
        <v>6566</v>
      </c>
      <c r="I10" s="14">
        <f t="shared" si="0"/>
        <v>2992.707383773929</v>
      </c>
    </row>
    <row r="11" spans="2:9" ht="15" thickBot="1" x14ac:dyDescent="0.35">
      <c r="B11" s="5" t="s">
        <v>8</v>
      </c>
      <c r="C11" s="11">
        <v>813</v>
      </c>
      <c r="D11" s="12">
        <v>1279</v>
      </c>
      <c r="E11" s="13"/>
      <c r="F11" s="13"/>
      <c r="G11" s="13">
        <v>1</v>
      </c>
      <c r="H11" s="14">
        <f t="shared" si="1"/>
        <v>2092</v>
      </c>
      <c r="I11" s="14">
        <f t="shared" si="0"/>
        <v>953.50957155879678</v>
      </c>
    </row>
    <row r="12" spans="2:9" ht="15" thickBot="1" x14ac:dyDescent="0.35">
      <c r="B12" s="5" t="s">
        <v>9</v>
      </c>
      <c r="C12" s="11">
        <v>463</v>
      </c>
      <c r="D12" s="12">
        <v>4743</v>
      </c>
      <c r="E12" s="13"/>
      <c r="F12" s="13"/>
      <c r="G12" s="13">
        <v>1</v>
      </c>
      <c r="H12" s="14">
        <f t="shared" si="1"/>
        <v>5206</v>
      </c>
      <c r="I12" s="14">
        <f t="shared" si="0"/>
        <v>2372.835004557885</v>
      </c>
    </row>
    <row r="13" spans="2:9" ht="15" thickBot="1" x14ac:dyDescent="0.35">
      <c r="B13" s="5" t="s">
        <v>10</v>
      </c>
      <c r="C13" s="11">
        <v>195</v>
      </c>
      <c r="D13" s="12">
        <v>342</v>
      </c>
      <c r="E13" s="13"/>
      <c r="F13" s="13"/>
      <c r="G13" s="13">
        <v>1</v>
      </c>
      <c r="H13" s="14">
        <f t="shared" si="1"/>
        <v>537</v>
      </c>
      <c r="I13" s="14">
        <f t="shared" si="0"/>
        <v>244.75843208751141</v>
      </c>
    </row>
    <row r="14" spans="2:9" ht="15" thickBot="1" x14ac:dyDescent="0.35">
      <c r="B14" s="5" t="s">
        <v>11</v>
      </c>
      <c r="C14" s="11">
        <v>1103</v>
      </c>
      <c r="D14" s="12">
        <v>223</v>
      </c>
      <c r="E14" s="13"/>
      <c r="F14" s="13"/>
      <c r="G14" s="13">
        <v>1</v>
      </c>
      <c r="H14" s="14">
        <f t="shared" si="1"/>
        <v>1326</v>
      </c>
      <c r="I14" s="14">
        <f t="shared" si="0"/>
        <v>604.37556973564267</v>
      </c>
    </row>
    <row r="15" spans="2:9" ht="15" thickBot="1" x14ac:dyDescent="0.35">
      <c r="B15" s="5" t="s">
        <v>12</v>
      </c>
      <c r="C15" s="11">
        <v>4599</v>
      </c>
      <c r="D15" s="12">
        <v>3453</v>
      </c>
      <c r="E15" s="13"/>
      <c r="F15" s="13"/>
      <c r="G15" s="13">
        <v>1</v>
      </c>
      <c r="H15" s="14">
        <f t="shared" si="1"/>
        <v>8052</v>
      </c>
      <c r="I15" s="14">
        <f t="shared" si="0"/>
        <v>3670.0091157702827</v>
      </c>
    </row>
    <row r="16" spans="2:9" ht="15" thickBot="1" x14ac:dyDescent="0.35">
      <c r="B16" s="5" t="s">
        <v>13</v>
      </c>
      <c r="C16" s="11">
        <v>1010</v>
      </c>
      <c r="D16" s="12">
        <v>2417</v>
      </c>
      <c r="E16" s="13"/>
      <c r="F16" s="13"/>
      <c r="G16" s="13">
        <v>1</v>
      </c>
      <c r="H16" s="14">
        <f t="shared" si="1"/>
        <v>3427</v>
      </c>
      <c r="I16" s="14">
        <f t="shared" si="0"/>
        <v>1561.9872379216044</v>
      </c>
    </row>
    <row r="17" spans="2:9" ht="15" thickBot="1" x14ac:dyDescent="0.35">
      <c r="B17" s="5" t="s">
        <v>14</v>
      </c>
      <c r="C17" s="11">
        <v>1268</v>
      </c>
      <c r="D17" s="12">
        <v>243</v>
      </c>
      <c r="E17" s="13"/>
      <c r="F17" s="13">
        <v>187</v>
      </c>
      <c r="G17" s="13">
        <v>1</v>
      </c>
      <c r="H17" s="14">
        <f t="shared" si="1"/>
        <v>1698</v>
      </c>
      <c r="I17" s="14">
        <f t="shared" si="0"/>
        <v>773.9288969917958</v>
      </c>
    </row>
    <row r="18" spans="2:9" ht="15" thickBot="1" x14ac:dyDescent="0.35">
      <c r="B18" s="5" t="s">
        <v>15</v>
      </c>
      <c r="C18" s="11">
        <v>715</v>
      </c>
      <c r="D18" s="12">
        <v>1130</v>
      </c>
      <c r="E18" s="13"/>
      <c r="F18" s="13"/>
      <c r="G18" s="13">
        <v>1</v>
      </c>
      <c r="H18" s="14">
        <f t="shared" si="1"/>
        <v>1845</v>
      </c>
      <c r="I18" s="14">
        <f t="shared" si="0"/>
        <v>840.92980856882411</v>
      </c>
    </row>
    <row r="19" spans="2:9" ht="15" thickBot="1" x14ac:dyDescent="0.35">
      <c r="B19" s="5" t="s">
        <v>16</v>
      </c>
      <c r="C19" s="11">
        <v>587</v>
      </c>
      <c r="D19" s="12">
        <v>1004</v>
      </c>
      <c r="E19" s="13"/>
      <c r="F19" s="13"/>
      <c r="G19" s="13">
        <v>1</v>
      </c>
      <c r="H19" s="14">
        <f t="shared" si="1"/>
        <v>1591</v>
      </c>
      <c r="I19" s="14">
        <f t="shared" si="0"/>
        <v>725.15952597994533</v>
      </c>
    </row>
    <row r="20" spans="2:9" ht="15" thickBot="1" x14ac:dyDescent="0.35">
      <c r="B20" s="5" t="s">
        <v>17</v>
      </c>
      <c r="C20" s="11">
        <v>3364</v>
      </c>
      <c r="D20" s="12">
        <v>1305</v>
      </c>
      <c r="E20" s="13"/>
      <c r="F20" s="13"/>
      <c r="G20" s="13">
        <v>1</v>
      </c>
      <c r="H20" s="14">
        <f t="shared" si="1"/>
        <v>4669</v>
      </c>
      <c r="I20" s="14">
        <f t="shared" si="0"/>
        <v>2128.0765724703738</v>
      </c>
    </row>
    <row r="21" spans="2:9" ht="15" thickBot="1" x14ac:dyDescent="0.35">
      <c r="B21" s="5" t="s">
        <v>18</v>
      </c>
      <c r="C21" s="11">
        <v>5213</v>
      </c>
      <c r="D21" s="12">
        <v>1524</v>
      </c>
      <c r="E21" s="13">
        <v>1064</v>
      </c>
      <c r="F21" s="13"/>
      <c r="G21" s="13">
        <v>1</v>
      </c>
      <c r="H21" s="14">
        <f t="shared" si="1"/>
        <v>7801</v>
      </c>
      <c r="I21" s="14">
        <f t="shared" si="0"/>
        <v>3555.6061987237922</v>
      </c>
    </row>
    <row r="22" spans="2:9" ht="15" thickBot="1" x14ac:dyDescent="0.35">
      <c r="B22" s="5" t="s">
        <v>19</v>
      </c>
      <c r="C22" s="11">
        <v>2965</v>
      </c>
      <c r="D22" s="12">
        <v>2270</v>
      </c>
      <c r="E22" s="13"/>
      <c r="F22" s="13">
        <v>2450</v>
      </c>
      <c r="G22" s="13">
        <v>1</v>
      </c>
      <c r="H22" s="14">
        <f t="shared" si="1"/>
        <v>7685</v>
      </c>
      <c r="I22" s="14">
        <f t="shared" si="0"/>
        <v>3502.7347310847767</v>
      </c>
    </row>
    <row r="23" spans="2:9" ht="15" thickBot="1" x14ac:dyDescent="0.35">
      <c r="B23" s="5" t="s">
        <v>20</v>
      </c>
      <c r="C23" s="11">
        <v>1600</v>
      </c>
      <c r="D23" s="12">
        <v>651</v>
      </c>
      <c r="E23" s="13"/>
      <c r="F23" s="13"/>
      <c r="G23" s="13">
        <v>1</v>
      </c>
      <c r="H23" s="14">
        <f t="shared" si="1"/>
        <v>2251</v>
      </c>
      <c r="I23" s="14">
        <f t="shared" si="0"/>
        <v>1025.9799453053784</v>
      </c>
    </row>
    <row r="24" spans="2:9" ht="15" thickBot="1" x14ac:dyDescent="0.35">
      <c r="B24" s="5" t="s">
        <v>21</v>
      </c>
      <c r="C24" s="11">
        <v>4147</v>
      </c>
      <c r="D24" s="12">
        <v>642</v>
      </c>
      <c r="E24" s="13"/>
      <c r="F24" s="13"/>
      <c r="G24" s="13">
        <v>1</v>
      </c>
      <c r="H24" s="14">
        <f t="shared" si="1"/>
        <v>4789</v>
      </c>
      <c r="I24" s="14">
        <f t="shared" si="0"/>
        <v>2182.7711941659072</v>
      </c>
    </row>
    <row r="25" spans="2:9" ht="15" thickBot="1" x14ac:dyDescent="0.35">
      <c r="B25" s="5" t="s">
        <v>22</v>
      </c>
      <c r="C25" s="11">
        <v>1451</v>
      </c>
      <c r="D25" s="12">
        <v>377</v>
      </c>
      <c r="E25" s="13"/>
      <c r="F25" s="13">
        <v>450</v>
      </c>
      <c r="G25" s="13">
        <v>1</v>
      </c>
      <c r="H25" s="14">
        <f t="shared" si="1"/>
        <v>2278</v>
      </c>
      <c r="I25" s="14">
        <f t="shared" si="0"/>
        <v>1038.2862351868732</v>
      </c>
    </row>
    <row r="26" spans="2:9" ht="15" thickBot="1" x14ac:dyDescent="0.35">
      <c r="B26" s="5" t="s">
        <v>23</v>
      </c>
      <c r="C26" s="11">
        <v>187</v>
      </c>
      <c r="D26" s="12">
        <v>120</v>
      </c>
      <c r="E26" s="13"/>
      <c r="F26" s="13"/>
      <c r="G26" s="13">
        <v>1</v>
      </c>
      <c r="H26" s="14">
        <f t="shared" si="1"/>
        <v>307</v>
      </c>
      <c r="I26" s="14">
        <f t="shared" si="0"/>
        <v>139.9270738377393</v>
      </c>
    </row>
    <row r="27" spans="2:9" ht="15" thickBot="1" x14ac:dyDescent="0.35">
      <c r="B27" s="5" t="s">
        <v>24</v>
      </c>
      <c r="C27" s="11">
        <v>661</v>
      </c>
      <c r="D27" s="12">
        <v>379</v>
      </c>
      <c r="E27" s="13"/>
      <c r="F27" s="13"/>
      <c r="G27" s="13">
        <v>1</v>
      </c>
      <c r="H27" s="14">
        <f t="shared" si="1"/>
        <v>1040</v>
      </c>
      <c r="I27" s="14">
        <f t="shared" si="0"/>
        <v>474.02005469462171</v>
      </c>
    </row>
    <row r="28" spans="2:9" ht="15" thickBot="1" x14ac:dyDescent="0.35">
      <c r="B28" s="5" t="s">
        <v>25</v>
      </c>
      <c r="C28" s="11">
        <v>4120</v>
      </c>
      <c r="D28" s="12">
        <v>2034</v>
      </c>
      <c r="E28" s="13"/>
      <c r="F28" s="13"/>
      <c r="G28" s="13">
        <v>1</v>
      </c>
      <c r="H28" s="14">
        <f t="shared" si="1"/>
        <v>6154</v>
      </c>
      <c r="I28" s="14">
        <f t="shared" si="0"/>
        <v>2804.9225159525981</v>
      </c>
    </row>
    <row r="29" spans="2:9" ht="15" thickBot="1" x14ac:dyDescent="0.35">
      <c r="B29" s="5" t="s">
        <v>26</v>
      </c>
      <c r="C29" s="11">
        <v>356</v>
      </c>
      <c r="D29" s="12">
        <v>795</v>
      </c>
      <c r="E29" s="13"/>
      <c r="F29" s="13"/>
      <c r="G29" s="13">
        <v>1</v>
      </c>
      <c r="H29" s="14">
        <f t="shared" si="1"/>
        <v>1151</v>
      </c>
      <c r="I29" s="14">
        <f t="shared" si="0"/>
        <v>524.61257976298998</v>
      </c>
    </row>
    <row r="30" spans="2:9" ht="15" thickBot="1" x14ac:dyDescent="0.35">
      <c r="B30" s="5" t="s">
        <v>27</v>
      </c>
      <c r="C30" s="11">
        <v>3884</v>
      </c>
      <c r="D30" s="12">
        <v>1408</v>
      </c>
      <c r="E30" s="13"/>
      <c r="F30" s="13"/>
      <c r="G30" s="13">
        <v>1</v>
      </c>
      <c r="H30" s="14">
        <f t="shared" si="1"/>
        <v>5292</v>
      </c>
      <c r="I30" s="14">
        <f t="shared" si="0"/>
        <v>2412.0328167730172</v>
      </c>
    </row>
    <row r="31" spans="2:9" ht="15" thickBot="1" x14ac:dyDescent="0.35">
      <c r="B31" s="5" t="s">
        <v>28</v>
      </c>
      <c r="C31" s="11">
        <v>4014</v>
      </c>
      <c r="D31" s="12">
        <v>1637</v>
      </c>
      <c r="E31" s="13">
        <v>1834</v>
      </c>
      <c r="F31" s="13"/>
      <c r="G31" s="13">
        <v>1</v>
      </c>
      <c r="H31" s="14">
        <f t="shared" si="1"/>
        <v>7485</v>
      </c>
      <c r="I31" s="14">
        <f t="shared" si="0"/>
        <v>3411.5770282588878</v>
      </c>
    </row>
    <row r="32" spans="2:9" ht="15" thickBot="1" x14ac:dyDescent="0.35">
      <c r="B32" s="5" t="s">
        <v>29</v>
      </c>
      <c r="C32" s="11">
        <v>5033</v>
      </c>
      <c r="D32" s="12">
        <v>278</v>
      </c>
      <c r="E32" s="13"/>
      <c r="F32" s="13"/>
      <c r="G32" s="13">
        <v>1</v>
      </c>
      <c r="H32" s="14">
        <f t="shared" si="1"/>
        <v>5311</v>
      </c>
      <c r="I32" s="14">
        <f t="shared" si="0"/>
        <v>2420.6927985414768</v>
      </c>
    </row>
    <row r="33" spans="2:9" ht="15" thickBot="1" x14ac:dyDescent="0.35">
      <c r="B33" s="5" t="s">
        <v>30</v>
      </c>
      <c r="C33" s="11">
        <v>2112</v>
      </c>
      <c r="D33" s="12">
        <v>120</v>
      </c>
      <c r="E33" s="13"/>
      <c r="F33" s="13"/>
      <c r="G33" s="13">
        <v>1</v>
      </c>
      <c r="H33" s="14">
        <f t="shared" si="1"/>
        <v>2232</v>
      </c>
      <c r="I33" s="14">
        <f t="shared" si="0"/>
        <v>1017.3199635369189</v>
      </c>
    </row>
    <row r="34" spans="2:9" ht="15" thickBot="1" x14ac:dyDescent="0.35">
      <c r="B34" s="5" t="s">
        <v>31</v>
      </c>
      <c r="C34" s="11">
        <v>4516</v>
      </c>
      <c r="D34" s="12">
        <v>2940</v>
      </c>
      <c r="E34" s="13"/>
      <c r="F34" s="13"/>
      <c r="G34" s="13">
        <v>1</v>
      </c>
      <c r="H34" s="14">
        <f t="shared" si="1"/>
        <v>7456</v>
      </c>
      <c r="I34" s="14">
        <f t="shared" si="0"/>
        <v>3398.359161349134</v>
      </c>
    </row>
    <row r="35" spans="2:9" ht="15" thickBot="1" x14ac:dyDescent="0.35">
      <c r="B35" s="5" t="s">
        <v>32</v>
      </c>
      <c r="C35" s="11">
        <v>515</v>
      </c>
      <c r="D35" s="12">
        <v>725</v>
      </c>
      <c r="E35" s="13"/>
      <c r="F35" s="13"/>
      <c r="G35" s="13">
        <v>1</v>
      </c>
      <c r="H35" s="14">
        <f t="shared" si="1"/>
        <v>1240</v>
      </c>
      <c r="I35" s="14">
        <f t="shared" si="0"/>
        <v>565.17775752051045</v>
      </c>
    </row>
    <row r="36" spans="2:9" ht="15" thickBot="1" x14ac:dyDescent="0.35">
      <c r="B36" s="5" t="s">
        <v>33</v>
      </c>
      <c r="C36" s="11">
        <v>1566</v>
      </c>
      <c r="D36" s="12">
        <v>1065</v>
      </c>
      <c r="E36" s="13"/>
      <c r="F36" s="13"/>
      <c r="G36" s="13">
        <v>1</v>
      </c>
      <c r="H36" s="14">
        <f t="shared" si="1"/>
        <v>2631</v>
      </c>
      <c r="I36" s="14">
        <f t="shared" si="0"/>
        <v>1199.179580674567</v>
      </c>
    </row>
    <row r="37" spans="2:9" ht="15" thickBot="1" x14ac:dyDescent="0.35">
      <c r="B37" s="5" t="s">
        <v>34</v>
      </c>
      <c r="C37" s="11">
        <v>2942</v>
      </c>
      <c r="D37" s="12">
        <v>2011</v>
      </c>
      <c r="E37" s="13"/>
      <c r="F37" s="13">
        <v>892</v>
      </c>
      <c r="G37" s="13">
        <v>1</v>
      </c>
      <c r="H37" s="14">
        <f t="shared" si="1"/>
        <v>5845</v>
      </c>
      <c r="I37" s="14">
        <f t="shared" si="0"/>
        <v>2664.0838650865999</v>
      </c>
    </row>
    <row r="38" spans="2:9" ht="15" thickBot="1" x14ac:dyDescent="0.35">
      <c r="B38" s="5" t="s">
        <v>35</v>
      </c>
      <c r="C38" s="11">
        <v>3799</v>
      </c>
      <c r="D38" s="12">
        <v>2834</v>
      </c>
      <c r="E38" s="13"/>
      <c r="F38" s="13"/>
      <c r="G38" s="13">
        <v>1</v>
      </c>
      <c r="H38" s="14">
        <f t="shared" si="1"/>
        <v>6633</v>
      </c>
      <c r="I38" s="14">
        <f t="shared" si="0"/>
        <v>3023.2452142206016</v>
      </c>
    </row>
    <row r="39" spans="2:9" ht="15" thickBot="1" x14ac:dyDescent="0.35">
      <c r="B39" s="5" t="s">
        <v>36</v>
      </c>
      <c r="C39" s="11">
        <v>342</v>
      </c>
      <c r="D39" s="12">
        <v>603</v>
      </c>
      <c r="E39" s="13"/>
      <c r="F39" s="13"/>
      <c r="G39" s="13">
        <v>1</v>
      </c>
      <c r="H39" s="14">
        <f t="shared" si="1"/>
        <v>945</v>
      </c>
      <c r="I39" s="14">
        <f t="shared" si="0"/>
        <v>430.72014585232455</v>
      </c>
    </row>
    <row r="40" spans="2:9" ht="15" thickBot="1" x14ac:dyDescent="0.35">
      <c r="B40" s="5" t="s">
        <v>37</v>
      </c>
      <c r="C40" s="11">
        <v>2500</v>
      </c>
      <c r="D40" s="12">
        <v>701</v>
      </c>
      <c r="E40" s="13">
        <v>1952</v>
      </c>
      <c r="F40" s="13"/>
      <c r="G40" s="13">
        <v>1</v>
      </c>
      <c r="H40" s="14">
        <f t="shared" si="1"/>
        <v>5153</v>
      </c>
      <c r="I40" s="14">
        <f t="shared" si="0"/>
        <v>2348.6782133090246</v>
      </c>
    </row>
    <row r="41" spans="2:9" ht="15" thickBot="1" x14ac:dyDescent="0.35">
      <c r="B41" s="5" t="s">
        <v>38</v>
      </c>
      <c r="C41" s="11">
        <v>3001</v>
      </c>
      <c r="D41" s="12">
        <v>2494</v>
      </c>
      <c r="E41" s="13"/>
      <c r="F41" s="13"/>
      <c r="G41" s="13">
        <v>1</v>
      </c>
      <c r="H41" s="14">
        <f t="shared" si="1"/>
        <v>5495</v>
      </c>
      <c r="I41" s="14">
        <f t="shared" si="0"/>
        <v>2504.5578851412947</v>
      </c>
    </row>
    <row r="42" spans="2:9" ht="15" thickBot="1" x14ac:dyDescent="0.35">
      <c r="B42" s="5" t="s">
        <v>39</v>
      </c>
      <c r="C42" s="11">
        <v>3509</v>
      </c>
      <c r="D42" s="12">
        <v>2368</v>
      </c>
      <c r="E42" s="13"/>
      <c r="F42" s="13"/>
      <c r="G42" s="13">
        <v>1</v>
      </c>
      <c r="H42" s="14">
        <f t="shared" si="1"/>
        <v>5877</v>
      </c>
      <c r="I42" s="14">
        <f t="shared" si="0"/>
        <v>2678.6690975387419</v>
      </c>
    </row>
    <row r="43" spans="2:9" ht="15" thickBot="1" x14ac:dyDescent="0.35">
      <c r="B43" s="5" t="s">
        <v>40</v>
      </c>
      <c r="C43" s="11">
        <v>3145</v>
      </c>
      <c r="D43" s="12">
        <v>2656</v>
      </c>
      <c r="E43" s="13"/>
      <c r="F43" s="13"/>
      <c r="G43" s="13">
        <v>1</v>
      </c>
      <c r="H43" s="14">
        <f t="shared" si="1"/>
        <v>5801</v>
      </c>
      <c r="I43" s="14">
        <f t="shared" si="0"/>
        <v>2644.0291704649044</v>
      </c>
    </row>
    <row r="44" spans="2:9" ht="15" thickBot="1" x14ac:dyDescent="0.35">
      <c r="B44" s="5" t="s">
        <v>41</v>
      </c>
      <c r="C44" s="11">
        <v>896</v>
      </c>
      <c r="D44" s="12">
        <v>559</v>
      </c>
      <c r="E44" s="13"/>
      <c r="F44" s="13"/>
      <c r="G44" s="13">
        <v>1</v>
      </c>
      <c r="H44" s="14">
        <f t="shared" si="1"/>
        <v>1455</v>
      </c>
      <c r="I44" s="14">
        <f t="shared" si="0"/>
        <v>663.172288058341</v>
      </c>
    </row>
    <row r="45" spans="2:9" ht="15" thickBot="1" x14ac:dyDescent="0.35">
      <c r="B45" s="5" t="s">
        <v>42</v>
      </c>
      <c r="C45" s="11">
        <v>639</v>
      </c>
      <c r="D45" s="12">
        <v>866</v>
      </c>
      <c r="E45" s="13">
        <v>128</v>
      </c>
      <c r="F45" s="13"/>
      <c r="G45" s="13">
        <v>1</v>
      </c>
      <c r="H45" s="14">
        <f t="shared" si="1"/>
        <v>1633</v>
      </c>
      <c r="I45" s="14">
        <f t="shared" si="0"/>
        <v>744.30264357338194</v>
      </c>
    </row>
    <row r="46" spans="2:9" ht="15" thickBot="1" x14ac:dyDescent="0.35">
      <c r="B46" s="5" t="s">
        <v>43</v>
      </c>
      <c r="C46" s="11">
        <v>3116</v>
      </c>
      <c r="D46" s="12">
        <v>2252</v>
      </c>
      <c r="E46" s="13"/>
      <c r="F46" s="13"/>
      <c r="G46" s="13">
        <v>1</v>
      </c>
      <c r="H46" s="14">
        <f t="shared" si="1"/>
        <v>5368</v>
      </c>
      <c r="I46" s="14">
        <f t="shared" si="0"/>
        <v>2446.6727438468552</v>
      </c>
    </row>
    <row r="47" spans="2:9" ht="15" thickBot="1" x14ac:dyDescent="0.35">
      <c r="B47" s="5" t="s">
        <v>44</v>
      </c>
      <c r="C47" s="11">
        <v>4219</v>
      </c>
      <c r="D47" s="12">
        <v>2992</v>
      </c>
      <c r="E47" s="13"/>
      <c r="F47" s="13"/>
      <c r="G47" s="13">
        <v>1</v>
      </c>
      <c r="H47" s="14">
        <f t="shared" si="1"/>
        <v>7211</v>
      </c>
      <c r="I47" s="14">
        <f t="shared" si="0"/>
        <v>3286.6909753874202</v>
      </c>
    </row>
    <row r="48" spans="2:9" ht="15" thickBot="1" x14ac:dyDescent="0.35">
      <c r="B48" s="5" t="s">
        <v>45</v>
      </c>
      <c r="C48" s="11">
        <v>4197</v>
      </c>
      <c r="D48" s="12">
        <v>4051</v>
      </c>
      <c r="E48" s="13"/>
      <c r="F48" s="13"/>
      <c r="G48" s="13">
        <v>1</v>
      </c>
      <c r="H48" s="14">
        <f t="shared" si="1"/>
        <v>8248</v>
      </c>
      <c r="I48" s="14">
        <f t="shared" si="0"/>
        <v>3759.3436645396537</v>
      </c>
    </row>
    <row r="49" spans="2:9" ht="15" thickBot="1" x14ac:dyDescent="0.35">
      <c r="B49" s="5" t="s">
        <v>46</v>
      </c>
      <c r="C49" s="11">
        <v>1481</v>
      </c>
      <c r="D49" s="12">
        <v>3222</v>
      </c>
      <c r="E49" s="13"/>
      <c r="F49" s="13"/>
      <c r="G49" s="13">
        <v>1</v>
      </c>
      <c r="H49" s="14">
        <f t="shared" si="1"/>
        <v>4703</v>
      </c>
      <c r="I49" s="14">
        <f t="shared" si="0"/>
        <v>2143.573381950775</v>
      </c>
    </row>
    <row r="50" spans="2:9" ht="15" thickBot="1" x14ac:dyDescent="0.35">
      <c r="B50" s="5" t="s">
        <v>47</v>
      </c>
      <c r="C50" s="11">
        <v>2510</v>
      </c>
      <c r="D50" s="12">
        <v>3027</v>
      </c>
      <c r="E50" s="13"/>
      <c r="F50" s="13"/>
      <c r="G50" s="13">
        <v>1</v>
      </c>
      <c r="H50" s="14">
        <f t="shared" si="1"/>
        <v>5537</v>
      </c>
      <c r="I50" s="14">
        <f t="shared" si="0"/>
        <v>2523.701002734731</v>
      </c>
    </row>
    <row r="51" spans="2:9" ht="15" thickBot="1" x14ac:dyDescent="0.35">
      <c r="B51" s="5" t="s">
        <v>48</v>
      </c>
      <c r="C51" s="11">
        <v>3380</v>
      </c>
      <c r="D51" s="12">
        <v>4293</v>
      </c>
      <c r="E51" s="13"/>
      <c r="F51" s="13"/>
      <c r="G51" s="13">
        <v>1</v>
      </c>
      <c r="H51" s="14">
        <f t="shared" si="1"/>
        <v>7673</v>
      </c>
      <c r="I51" s="14">
        <f t="shared" si="0"/>
        <v>3497.2652689152233</v>
      </c>
    </row>
    <row r="52" spans="2:9" ht="15" thickBot="1" x14ac:dyDescent="0.35">
      <c r="B52" s="5" t="s">
        <v>49</v>
      </c>
      <c r="C52" s="11">
        <v>1616</v>
      </c>
      <c r="D52" s="12">
        <v>1595</v>
      </c>
      <c r="E52" s="13"/>
      <c r="F52" s="13"/>
      <c r="G52" s="13">
        <v>1</v>
      </c>
      <c r="H52" s="14">
        <f t="shared" si="1"/>
        <v>3211</v>
      </c>
      <c r="I52" s="14">
        <f t="shared" si="0"/>
        <v>1463.5369188696445</v>
      </c>
    </row>
    <row r="53" spans="2:9" ht="15" thickBot="1" x14ac:dyDescent="0.35">
      <c r="B53" s="5" t="s">
        <v>50</v>
      </c>
      <c r="C53" s="11">
        <v>1088</v>
      </c>
      <c r="D53" s="12">
        <v>3629</v>
      </c>
      <c r="E53" s="13"/>
      <c r="F53" s="13"/>
      <c r="G53" s="13">
        <v>1</v>
      </c>
      <c r="H53" s="14">
        <f t="shared" si="1"/>
        <v>4717</v>
      </c>
      <c r="I53" s="14">
        <f t="shared" si="0"/>
        <v>2149.9544211485872</v>
      </c>
    </row>
    <row r="54" spans="2:9" ht="15" thickBot="1" x14ac:dyDescent="0.35">
      <c r="B54" s="5" t="s">
        <v>51</v>
      </c>
      <c r="C54" s="11">
        <v>1348</v>
      </c>
      <c r="D54" s="12">
        <v>1625</v>
      </c>
      <c r="E54" s="13"/>
      <c r="F54" s="13">
        <v>673</v>
      </c>
      <c r="G54" s="13">
        <v>1</v>
      </c>
      <c r="H54" s="14">
        <f t="shared" si="1"/>
        <v>3646</v>
      </c>
      <c r="I54" s="14">
        <f t="shared" si="0"/>
        <v>1661.8049225159527</v>
      </c>
    </row>
    <row r="55" spans="2:9" ht="15" thickBot="1" x14ac:dyDescent="0.35">
      <c r="B55" s="5" t="s">
        <v>52</v>
      </c>
      <c r="C55" s="11">
        <v>3191</v>
      </c>
      <c r="D55" s="12">
        <v>1597</v>
      </c>
      <c r="E55" s="13"/>
      <c r="F55" s="13"/>
      <c r="G55" s="13">
        <v>1</v>
      </c>
      <c r="H55" s="14">
        <f t="shared" si="1"/>
        <v>4788</v>
      </c>
      <c r="I55" s="14">
        <f t="shared" si="0"/>
        <v>2182.3154056517778</v>
      </c>
    </row>
  </sheetData>
  <mergeCells count="8">
    <mergeCell ref="B4:B5"/>
    <mergeCell ref="I4:I5"/>
    <mergeCell ref="C4:C5"/>
    <mergeCell ref="D4:D5"/>
    <mergeCell ref="E4:E5"/>
    <mergeCell ref="F4:F5"/>
    <mergeCell ref="H4:H5"/>
    <mergeCell ref="G4:G5"/>
  </mergeCells>
  <hyperlinks>
    <hyperlink ref="C1" r:id="rId1" xr:uid="{00000000-0004-0000-0200-000000000000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53"/>
  <sheetViews>
    <sheetView topLeftCell="A18" workbookViewId="0">
      <selection activeCell="F2" sqref="F2:F53"/>
    </sheetView>
  </sheetViews>
  <sheetFormatPr baseColWidth="10" defaultColWidth="8.88671875" defaultRowHeight="14.4" x14ac:dyDescent="0.3"/>
  <cols>
    <col min="1" max="1" width="29.33203125" customWidth="1"/>
    <col min="2" max="2" width="16" customWidth="1"/>
    <col min="3" max="3" width="15.44140625" customWidth="1"/>
    <col min="4" max="4" width="17.44140625" customWidth="1"/>
    <col min="5" max="5" width="22.88671875" customWidth="1"/>
    <col min="6" max="6" width="12.44140625" customWidth="1"/>
  </cols>
  <sheetData>
    <row r="1" spans="2:6" x14ac:dyDescent="0.3">
      <c r="B1" s="106" t="s">
        <v>131</v>
      </c>
      <c r="C1" s="107"/>
      <c r="D1" s="107"/>
      <c r="E1" s="107"/>
      <c r="F1" s="108"/>
    </row>
    <row r="2" spans="2:6" ht="27" customHeight="1" x14ac:dyDescent="0.3">
      <c r="B2" s="105" t="s">
        <v>0</v>
      </c>
      <c r="C2" s="104" t="s">
        <v>1</v>
      </c>
      <c r="D2" s="105" t="s">
        <v>2</v>
      </c>
      <c r="E2" s="104" t="s">
        <v>53</v>
      </c>
      <c r="F2" s="105" t="s">
        <v>132</v>
      </c>
    </row>
    <row r="3" spans="2:6" ht="27" customHeight="1" x14ac:dyDescent="0.3">
      <c r="B3" s="105"/>
      <c r="C3" s="104"/>
      <c r="D3" s="105"/>
      <c r="E3" s="104"/>
      <c r="F3" s="105"/>
    </row>
    <row r="4" spans="2:6" x14ac:dyDescent="0.3">
      <c r="B4" s="28" t="s">
        <v>23</v>
      </c>
      <c r="C4" s="51">
        <v>3.3959777645959797</v>
      </c>
      <c r="D4" s="52">
        <v>0.5</v>
      </c>
      <c r="E4" s="48">
        <v>139.9270738377393</v>
      </c>
      <c r="F4" s="50">
        <v>13.96</v>
      </c>
    </row>
    <row r="5" spans="2:6" x14ac:dyDescent="0.3">
      <c r="B5" s="28" t="s">
        <v>10</v>
      </c>
      <c r="C5" s="51">
        <v>8.7791501343661746</v>
      </c>
      <c r="D5" s="52">
        <v>1.86</v>
      </c>
      <c r="E5" s="48">
        <v>244.75843208751141</v>
      </c>
      <c r="F5" s="50">
        <v>19.48</v>
      </c>
    </row>
    <row r="6" spans="2:6" x14ac:dyDescent="0.3">
      <c r="B6" s="28" t="s">
        <v>36</v>
      </c>
      <c r="C6" s="51">
        <v>3.9527567463377373</v>
      </c>
      <c r="D6" s="52">
        <v>6.85</v>
      </c>
      <c r="E6" s="48">
        <v>430.72014585232455</v>
      </c>
      <c r="F6" s="50">
        <v>32.75</v>
      </c>
    </row>
    <row r="7" spans="2:6" x14ac:dyDescent="0.3">
      <c r="B7" s="28" t="s">
        <v>24</v>
      </c>
      <c r="C7" s="51">
        <v>2.4368471757698602</v>
      </c>
      <c r="D7" s="52">
        <v>3</v>
      </c>
      <c r="E7" s="48">
        <v>474.02005469462171</v>
      </c>
      <c r="F7" s="50">
        <v>13.96</v>
      </c>
    </row>
    <row r="8" spans="2:6" x14ac:dyDescent="0.3">
      <c r="B8" s="28" t="s">
        <v>26</v>
      </c>
      <c r="C8" s="51">
        <v>7.0130380062603219</v>
      </c>
      <c r="D8" s="52">
        <v>1.01</v>
      </c>
      <c r="E8" s="48">
        <v>524.61257976298998</v>
      </c>
      <c r="F8" s="50">
        <v>14.76</v>
      </c>
    </row>
    <row r="9" spans="2:6" x14ac:dyDescent="0.3">
      <c r="B9" s="28" t="s">
        <v>4</v>
      </c>
      <c r="C9" s="51">
        <v>3.324288721278299</v>
      </c>
      <c r="D9" s="52">
        <v>1.1499999999999999</v>
      </c>
      <c r="E9" s="48">
        <v>541.47675478577946</v>
      </c>
      <c r="F9" s="50">
        <v>34.479999999999997</v>
      </c>
    </row>
    <row r="10" spans="2:6" x14ac:dyDescent="0.3">
      <c r="B10" s="28" t="s">
        <v>32</v>
      </c>
      <c r="C10" s="51">
        <v>4.0487040982131415</v>
      </c>
      <c r="D10" s="52">
        <v>5.6</v>
      </c>
      <c r="E10" s="48">
        <v>565.17775752051045</v>
      </c>
      <c r="F10" s="50">
        <v>11.81</v>
      </c>
    </row>
    <row r="11" spans="2:6" x14ac:dyDescent="0.3">
      <c r="B11" s="28" t="s">
        <v>11</v>
      </c>
      <c r="C11" s="51">
        <v>5.7628937594827256</v>
      </c>
      <c r="D11" s="52">
        <v>1</v>
      </c>
      <c r="E11" s="48">
        <v>604.37556973564267</v>
      </c>
      <c r="F11" s="50">
        <v>16.43</v>
      </c>
    </row>
    <row r="12" spans="2:6" x14ac:dyDescent="0.3">
      <c r="B12" s="28" t="s">
        <v>41</v>
      </c>
      <c r="C12" s="51">
        <v>6.1159182901883904</v>
      </c>
      <c r="D12" s="52">
        <v>1.2000000000000002</v>
      </c>
      <c r="E12" s="48">
        <v>663.172288058341</v>
      </c>
      <c r="F12" s="50">
        <v>7.3</v>
      </c>
    </row>
    <row r="13" spans="2:6" x14ac:dyDescent="0.3">
      <c r="B13" s="28" t="s">
        <v>16</v>
      </c>
      <c r="C13" s="51">
        <v>2.0933230748526968</v>
      </c>
      <c r="D13" s="52">
        <v>3.4000000000000004</v>
      </c>
      <c r="E13" s="48">
        <v>725.15952597994533</v>
      </c>
      <c r="F13" s="50">
        <v>16.43</v>
      </c>
    </row>
    <row r="14" spans="2:6" x14ac:dyDescent="0.3">
      <c r="B14" s="28" t="s">
        <v>42</v>
      </c>
      <c r="C14" s="51">
        <v>2.0176560271006831</v>
      </c>
      <c r="D14" s="52">
        <v>1.7000000000000002</v>
      </c>
      <c r="E14" s="48">
        <v>744.30264357338194</v>
      </c>
      <c r="F14" s="50">
        <v>8.1999999999999993</v>
      </c>
    </row>
    <row r="15" spans="2:6" x14ac:dyDescent="0.3">
      <c r="B15" s="28" t="s">
        <v>14</v>
      </c>
      <c r="C15" s="51">
        <v>6.6314819906907116</v>
      </c>
      <c r="D15" s="52">
        <v>1.1000000000000001</v>
      </c>
      <c r="E15" s="48">
        <v>773.9288969917958</v>
      </c>
      <c r="F15" s="50">
        <v>16.43</v>
      </c>
    </row>
    <row r="16" spans="2:6" x14ac:dyDescent="0.3">
      <c r="B16" s="28" t="s">
        <v>15</v>
      </c>
      <c r="C16" s="51">
        <v>8.0428197632561211</v>
      </c>
      <c r="D16" s="52">
        <v>9.32</v>
      </c>
      <c r="E16" s="48">
        <v>840.92980856882411</v>
      </c>
      <c r="F16" s="50">
        <v>16.43</v>
      </c>
    </row>
    <row r="17" spans="2:6" x14ac:dyDescent="0.3">
      <c r="B17" s="28" t="s">
        <v>8</v>
      </c>
      <c r="C17" s="51">
        <v>5.7450094819586779</v>
      </c>
      <c r="D17" s="52">
        <v>5.21</v>
      </c>
      <c r="E17" s="48">
        <v>953.50957155879678</v>
      </c>
      <c r="F17" s="50">
        <v>19.48</v>
      </c>
    </row>
    <row r="18" spans="2:6" x14ac:dyDescent="0.3">
      <c r="B18" s="28" t="s">
        <v>30</v>
      </c>
      <c r="C18" s="51">
        <v>3.8870141369838329</v>
      </c>
      <c r="D18" s="52">
        <v>2.97</v>
      </c>
      <c r="E18" s="48">
        <v>1017.3199635369189</v>
      </c>
      <c r="F18" s="50">
        <v>11.81</v>
      </c>
    </row>
    <row r="19" spans="2:6" x14ac:dyDescent="0.3">
      <c r="B19" s="28" t="s">
        <v>20</v>
      </c>
      <c r="C19" s="51">
        <v>3.7495572693405017</v>
      </c>
      <c r="D19" s="52">
        <v>17.32</v>
      </c>
      <c r="E19" s="48">
        <v>1025.9799453053784</v>
      </c>
      <c r="F19" s="50">
        <v>13.96</v>
      </c>
    </row>
    <row r="20" spans="2:6" x14ac:dyDescent="0.3">
      <c r="B20" s="28" t="s">
        <v>22</v>
      </c>
      <c r="C20" s="51">
        <v>4.5786503198088004</v>
      </c>
      <c r="D20" s="52">
        <v>2</v>
      </c>
      <c r="E20" s="48">
        <v>1038.2862351868732</v>
      </c>
      <c r="F20" s="50">
        <v>24.43</v>
      </c>
    </row>
    <row r="21" spans="2:6" x14ac:dyDescent="0.3">
      <c r="B21" s="28" t="s">
        <v>33</v>
      </c>
      <c r="C21" s="51">
        <v>4.4764003147081066</v>
      </c>
      <c r="D21" s="52">
        <v>11.7</v>
      </c>
      <c r="E21" s="48">
        <v>1199.179580674567</v>
      </c>
      <c r="F21" s="50">
        <v>29.11</v>
      </c>
    </row>
    <row r="22" spans="2:6" x14ac:dyDescent="0.3">
      <c r="B22" s="28" t="s">
        <v>49</v>
      </c>
      <c r="C22" s="51">
        <v>3.8168931662557504</v>
      </c>
      <c r="D22" s="52">
        <v>1.5699999999999998</v>
      </c>
      <c r="E22" s="48">
        <v>1463.5369188696445</v>
      </c>
      <c r="F22" s="50">
        <v>7.3</v>
      </c>
    </row>
    <row r="23" spans="2:6" x14ac:dyDescent="0.3">
      <c r="B23" s="28" t="s">
        <v>13</v>
      </c>
      <c r="C23" s="51">
        <v>6.4084162694211146</v>
      </c>
      <c r="D23" s="52">
        <v>0.92999999999999994</v>
      </c>
      <c r="E23" s="48">
        <v>1561.9872379216044</v>
      </c>
      <c r="F23" s="50">
        <v>16.43</v>
      </c>
    </row>
    <row r="24" spans="2:6" x14ac:dyDescent="0.3">
      <c r="B24" s="28" t="s">
        <v>51</v>
      </c>
      <c r="C24" s="51">
        <v>7.4009545400637329</v>
      </c>
      <c r="D24" s="52">
        <v>1.4000000000000001</v>
      </c>
      <c r="E24" s="48">
        <v>1661.8049225159527</v>
      </c>
      <c r="F24" s="49">
        <v>9.27</v>
      </c>
    </row>
    <row r="25" spans="2:6" x14ac:dyDescent="0.3">
      <c r="B25" s="28" t="s">
        <v>17</v>
      </c>
      <c r="C25" s="51">
        <v>2.9127508909170445</v>
      </c>
      <c r="D25" s="52">
        <v>0.5</v>
      </c>
      <c r="E25" s="48">
        <v>2128.0765724703738</v>
      </c>
      <c r="F25" s="50">
        <v>13.96</v>
      </c>
    </row>
    <row r="26" spans="2:6" x14ac:dyDescent="0.3">
      <c r="B26" s="28" t="s">
        <v>46</v>
      </c>
      <c r="C26" s="51">
        <v>6.8220547714868403</v>
      </c>
      <c r="D26" s="52">
        <v>1.28</v>
      </c>
      <c r="E26" s="48">
        <v>2143.573381950775</v>
      </c>
      <c r="F26" s="50">
        <v>7.94</v>
      </c>
    </row>
    <row r="27" spans="2:6" x14ac:dyDescent="0.3">
      <c r="B27" s="28" t="s">
        <v>50</v>
      </c>
      <c r="C27" s="51">
        <v>4.1273136826861316</v>
      </c>
      <c r="D27" s="52">
        <v>3.99</v>
      </c>
      <c r="E27" s="48">
        <v>2149.9544211485872</v>
      </c>
      <c r="F27" s="50">
        <v>7.3</v>
      </c>
    </row>
    <row r="28" spans="2:6" x14ac:dyDescent="0.3">
      <c r="B28" s="28" t="s">
        <v>52</v>
      </c>
      <c r="C28" s="51">
        <v>3.5791550716068667</v>
      </c>
      <c r="D28" s="52">
        <v>2.5</v>
      </c>
      <c r="E28" s="48">
        <v>2182.3154056517778</v>
      </c>
      <c r="F28" s="49">
        <v>10.6</v>
      </c>
    </row>
    <row r="29" spans="2:6" x14ac:dyDescent="0.3">
      <c r="B29" s="28" t="s">
        <v>21</v>
      </c>
      <c r="C29" s="51">
        <v>5.7246575645572584</v>
      </c>
      <c r="D29" s="52">
        <v>3.21</v>
      </c>
      <c r="E29" s="48">
        <v>2182.7711941659072</v>
      </c>
      <c r="F29" s="50">
        <v>13.96</v>
      </c>
    </row>
    <row r="30" spans="2:6" x14ac:dyDescent="0.3">
      <c r="B30" s="28" t="s">
        <v>37</v>
      </c>
      <c r="C30" s="51">
        <v>9.3392430716215955</v>
      </c>
      <c r="D30" s="52">
        <v>4.0999999999999996</v>
      </c>
      <c r="E30" s="48">
        <v>2348.6782133090246</v>
      </c>
      <c r="F30" s="50">
        <v>29.11</v>
      </c>
    </row>
    <row r="31" spans="2:6" x14ac:dyDescent="0.3">
      <c r="B31" s="28" t="s">
        <v>9</v>
      </c>
      <c r="C31" s="51">
        <v>6.0556589735127799</v>
      </c>
      <c r="D31" s="52">
        <v>7.1</v>
      </c>
      <c r="E31" s="48">
        <v>2372.835004557885</v>
      </c>
      <c r="F31" s="50">
        <v>19.48</v>
      </c>
    </row>
    <row r="32" spans="2:6" x14ac:dyDescent="0.3">
      <c r="B32" s="28" t="s">
        <v>27</v>
      </c>
      <c r="C32" s="51">
        <v>3.5304410455167887</v>
      </c>
      <c r="D32" s="52">
        <v>1.2</v>
      </c>
      <c r="E32" s="48">
        <v>2412.0328167730172</v>
      </c>
      <c r="F32" s="50">
        <v>11.81</v>
      </c>
    </row>
    <row r="33" spans="2:6" x14ac:dyDescent="0.3">
      <c r="B33" s="28" t="s">
        <v>29</v>
      </c>
      <c r="C33" s="51">
        <v>4.1135688211030299</v>
      </c>
      <c r="D33" s="52">
        <v>2.16</v>
      </c>
      <c r="E33" s="48">
        <v>2420.6927985414768</v>
      </c>
      <c r="F33" s="50">
        <v>11.81</v>
      </c>
    </row>
    <row r="34" spans="2:6" x14ac:dyDescent="0.3">
      <c r="B34" s="28" t="s">
        <v>43</v>
      </c>
      <c r="C34" s="51">
        <v>8.131987409511245</v>
      </c>
      <c r="D34" s="52">
        <v>2.2999999999999998</v>
      </c>
      <c r="E34" s="48">
        <v>2446.6727438468552</v>
      </c>
      <c r="F34" s="50">
        <v>10.6</v>
      </c>
    </row>
    <row r="35" spans="2:6" x14ac:dyDescent="0.3">
      <c r="B35" s="28" t="s">
        <v>3</v>
      </c>
      <c r="C35" s="51">
        <v>5.7480986874842035</v>
      </c>
      <c r="D35" s="52">
        <v>2.6</v>
      </c>
      <c r="E35" s="48">
        <v>2504.1020966271649</v>
      </c>
      <c r="F35" s="50">
        <v>16.89</v>
      </c>
    </row>
    <row r="36" spans="2:6" x14ac:dyDescent="0.3">
      <c r="B36" s="28" t="s">
        <v>38</v>
      </c>
      <c r="C36" s="51">
        <v>1.4779228266826931</v>
      </c>
      <c r="D36" s="52">
        <v>4.7</v>
      </c>
      <c r="E36" s="48">
        <v>2504.5578851412947</v>
      </c>
      <c r="F36" s="50">
        <v>29.11</v>
      </c>
    </row>
    <row r="37" spans="2:6" x14ac:dyDescent="0.3">
      <c r="B37" s="28" t="s">
        <v>47</v>
      </c>
      <c r="C37" s="51">
        <v>7.5230807906584163</v>
      </c>
      <c r="D37" s="52">
        <v>1</v>
      </c>
      <c r="E37" s="48">
        <v>2523.701002734731</v>
      </c>
      <c r="F37" s="50">
        <v>7.8</v>
      </c>
    </row>
    <row r="38" spans="2:6" x14ac:dyDescent="0.3">
      <c r="B38" s="28" t="s">
        <v>40</v>
      </c>
      <c r="C38" s="51">
        <v>8.3423103086018529</v>
      </c>
      <c r="D38" s="52">
        <v>1.4000000000000001</v>
      </c>
      <c r="E38" s="48">
        <v>2644.0291704649044</v>
      </c>
      <c r="F38" s="50">
        <v>7.3</v>
      </c>
    </row>
    <row r="39" spans="2:6" x14ac:dyDescent="0.3">
      <c r="B39" s="28" t="s">
        <v>34</v>
      </c>
      <c r="C39" s="51">
        <v>9.0892334413532225</v>
      </c>
      <c r="D39" s="52">
        <v>1.5</v>
      </c>
      <c r="E39" s="48">
        <v>2664.0838650865999</v>
      </c>
      <c r="F39" s="50">
        <v>41.59</v>
      </c>
    </row>
    <row r="40" spans="2:6" x14ac:dyDescent="0.3">
      <c r="B40" s="28" t="s">
        <v>39</v>
      </c>
      <c r="C40" s="51">
        <v>5.1865611117401702</v>
      </c>
      <c r="D40" s="52">
        <v>2.25</v>
      </c>
      <c r="E40" s="48">
        <v>2678.6690975387419</v>
      </c>
      <c r="F40" s="50">
        <v>7.3</v>
      </c>
    </row>
    <row r="41" spans="2:6" x14ac:dyDescent="0.3">
      <c r="B41" s="28" t="s">
        <v>6</v>
      </c>
      <c r="C41" s="51">
        <v>3.9386270259967988</v>
      </c>
      <c r="D41" s="52">
        <v>4.55</v>
      </c>
      <c r="E41" s="48">
        <v>2799.4530537830447</v>
      </c>
      <c r="F41" s="50">
        <v>60.03</v>
      </c>
    </row>
    <row r="42" spans="2:6" x14ac:dyDescent="0.3">
      <c r="B42" s="28" t="s">
        <v>25</v>
      </c>
      <c r="C42" s="51">
        <v>7.3072827731554932</v>
      </c>
      <c r="D42" s="52">
        <v>2.9200000000000004</v>
      </c>
      <c r="E42" s="48">
        <v>2804.9225159525981</v>
      </c>
      <c r="F42" s="50">
        <v>13.96</v>
      </c>
    </row>
    <row r="43" spans="2:6" x14ac:dyDescent="0.3">
      <c r="B43" s="28" t="s">
        <v>5</v>
      </c>
      <c r="C43" s="51">
        <v>2.4592299264077351</v>
      </c>
      <c r="D43" s="52">
        <v>2.2999999999999998</v>
      </c>
      <c r="E43" s="48">
        <v>2908.3865086599817</v>
      </c>
      <c r="F43" s="50">
        <v>35.03</v>
      </c>
    </row>
    <row r="44" spans="2:6" x14ac:dyDescent="0.3">
      <c r="B44" s="28" t="s">
        <v>7</v>
      </c>
      <c r="C44" s="51">
        <v>6.5014081839810602</v>
      </c>
      <c r="D44" s="52">
        <v>5.8</v>
      </c>
      <c r="E44" s="48">
        <v>2992.707383773929</v>
      </c>
      <c r="F44" s="50">
        <v>42.81</v>
      </c>
    </row>
    <row r="45" spans="2:6" x14ac:dyDescent="0.3">
      <c r="B45" s="28" t="s">
        <v>35</v>
      </c>
      <c r="C45" s="51">
        <v>8.08459444922606</v>
      </c>
      <c r="D45" s="52">
        <v>2.7</v>
      </c>
      <c r="E45" s="48">
        <v>3023.2452142206016</v>
      </c>
      <c r="F45" s="50">
        <v>41.59</v>
      </c>
    </row>
    <row r="46" spans="2:6" x14ac:dyDescent="0.3">
      <c r="B46" s="28" t="s">
        <v>44</v>
      </c>
      <c r="C46" s="51">
        <v>2.4109837399503551</v>
      </c>
      <c r="D46" s="52">
        <v>4</v>
      </c>
      <c r="E46" s="48">
        <v>3286.6909753874202</v>
      </c>
      <c r="F46" s="50">
        <v>9.27</v>
      </c>
    </row>
    <row r="47" spans="2:6" x14ac:dyDescent="0.3">
      <c r="B47" s="28" t="s">
        <v>31</v>
      </c>
      <c r="C47" s="51">
        <v>8.6796198743499176</v>
      </c>
      <c r="D47" s="52">
        <v>5.71</v>
      </c>
      <c r="E47" s="48">
        <v>3398.359161349134</v>
      </c>
      <c r="F47" s="50">
        <v>11.81</v>
      </c>
    </row>
    <row r="48" spans="2:6" x14ac:dyDescent="0.3">
      <c r="B48" s="28" t="s">
        <v>28</v>
      </c>
      <c r="C48" s="51">
        <v>5.2301434084052634</v>
      </c>
      <c r="D48" s="52">
        <v>2.15</v>
      </c>
      <c r="E48" s="48">
        <v>3411.5770282588878</v>
      </c>
      <c r="F48" s="50">
        <v>11.81</v>
      </c>
    </row>
    <row r="49" spans="2:6" x14ac:dyDescent="0.3">
      <c r="B49" s="28" t="s">
        <v>48</v>
      </c>
      <c r="C49" s="51">
        <v>3.0804931420833856</v>
      </c>
      <c r="D49" s="52">
        <v>0.5</v>
      </c>
      <c r="E49" s="48">
        <v>3497.2652689152233</v>
      </c>
      <c r="F49" s="50">
        <v>7.3</v>
      </c>
    </row>
    <row r="50" spans="2:6" x14ac:dyDescent="0.3">
      <c r="B50" s="28" t="s">
        <v>19</v>
      </c>
      <c r="C50" s="51">
        <v>8.7992169371320976</v>
      </c>
      <c r="D50" s="52">
        <v>8.5</v>
      </c>
      <c r="E50" s="48">
        <v>3502.7347310847767</v>
      </c>
      <c r="F50" s="50">
        <v>13.96</v>
      </c>
    </row>
    <row r="51" spans="2:6" x14ac:dyDescent="0.3">
      <c r="B51" s="28" t="s">
        <v>18</v>
      </c>
      <c r="C51" s="51">
        <v>4.8585653616921505</v>
      </c>
      <c r="D51" s="52">
        <v>2.5</v>
      </c>
      <c r="E51" s="48">
        <v>3555.6061987237922</v>
      </c>
      <c r="F51" s="50">
        <v>13.96</v>
      </c>
    </row>
    <row r="52" spans="2:6" x14ac:dyDescent="0.3">
      <c r="B52" s="28" t="s">
        <v>12</v>
      </c>
      <c r="C52" s="51">
        <v>4.7596539261166209</v>
      </c>
      <c r="D52" s="52">
        <v>3.3000000000000003</v>
      </c>
      <c r="E52" s="48">
        <v>3670.0091157702827</v>
      </c>
      <c r="F52" s="50">
        <v>16.43</v>
      </c>
    </row>
    <row r="53" spans="2:6" x14ac:dyDescent="0.3">
      <c r="B53" s="28" t="s">
        <v>45</v>
      </c>
      <c r="C53" s="51">
        <v>8.8627564081677797</v>
      </c>
      <c r="D53" s="52">
        <v>16.59</v>
      </c>
      <c r="E53" s="48">
        <v>3759.3436645396537</v>
      </c>
      <c r="F53" s="50">
        <v>7.94</v>
      </c>
    </row>
  </sheetData>
  <sortState xmlns:xlrd2="http://schemas.microsoft.com/office/spreadsheetml/2017/richdata2" ref="B4:F53">
    <sortCondition ref="E4:E53"/>
  </sortState>
  <mergeCells count="6">
    <mergeCell ref="E2:E3"/>
    <mergeCell ref="B2:B3"/>
    <mergeCell ref="C2:C3"/>
    <mergeCell ref="D2:D3"/>
    <mergeCell ref="B1:F1"/>
    <mergeCell ref="F2:F3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4"/>
  <sheetViews>
    <sheetView topLeftCell="A4" workbookViewId="0">
      <selection activeCell="C32" sqref="C32"/>
    </sheetView>
  </sheetViews>
  <sheetFormatPr baseColWidth="10" defaultColWidth="8.88671875" defaultRowHeight="14.4" x14ac:dyDescent="0.3"/>
  <cols>
    <col min="3" max="3" width="15.33203125" customWidth="1"/>
    <col min="4" max="4" width="15.109375" customWidth="1"/>
    <col min="5" max="5" width="17.109375" customWidth="1"/>
    <col min="7" max="7" width="36.6640625" customWidth="1"/>
  </cols>
  <sheetData>
    <row r="1" spans="1:18" x14ac:dyDescent="0.3">
      <c r="B1" s="15" t="s">
        <v>133</v>
      </c>
      <c r="K1" s="15" t="s">
        <v>134</v>
      </c>
    </row>
    <row r="2" spans="1:18" ht="15" thickBot="1" x14ac:dyDescent="0.35">
      <c r="A2" s="115" t="s">
        <v>92</v>
      </c>
      <c r="J2" s="115" t="s">
        <v>92</v>
      </c>
    </row>
    <row r="3" spans="1:18" ht="29.4" customHeight="1" x14ac:dyDescent="0.3">
      <c r="A3" s="115"/>
      <c r="B3" s="109" t="s">
        <v>0</v>
      </c>
      <c r="C3" s="111" t="s">
        <v>1</v>
      </c>
      <c r="D3" s="113" t="s">
        <v>93</v>
      </c>
      <c r="E3" s="113" t="s">
        <v>96</v>
      </c>
      <c r="G3" s="21" t="s">
        <v>94</v>
      </c>
      <c r="H3" s="18">
        <f>D54</f>
        <v>270.35436467663823</v>
      </c>
      <c r="J3" s="115"/>
      <c r="K3" s="109" t="s">
        <v>0</v>
      </c>
      <c r="L3" s="111" t="s">
        <v>1</v>
      </c>
      <c r="M3" s="109" t="s">
        <v>135</v>
      </c>
      <c r="N3" s="113" t="s">
        <v>93</v>
      </c>
      <c r="O3" s="113" t="s">
        <v>96</v>
      </c>
      <c r="Q3" s="21" t="s">
        <v>94</v>
      </c>
      <c r="R3" s="18">
        <f>N54</f>
        <v>4805.4900396715511</v>
      </c>
    </row>
    <row r="4" spans="1:18" ht="56.4" customHeight="1" thickBot="1" x14ac:dyDescent="0.35">
      <c r="A4" s="115"/>
      <c r="B4" s="110"/>
      <c r="C4" s="112"/>
      <c r="D4" s="114"/>
      <c r="E4" s="114"/>
      <c r="G4" s="21" t="s">
        <v>95</v>
      </c>
      <c r="H4" s="18">
        <f>H3*0.4</f>
        <v>108.1417458706553</v>
      </c>
      <c r="J4" s="115"/>
      <c r="K4" s="110"/>
      <c r="L4" s="112"/>
      <c r="M4" s="116"/>
      <c r="N4" s="114"/>
      <c r="O4" s="114"/>
      <c r="Q4" s="21" t="s">
        <v>95</v>
      </c>
      <c r="R4" s="18">
        <f>R3*0.4</f>
        <v>1922.1960158686206</v>
      </c>
    </row>
    <row r="5" spans="1:18" ht="15" thickBot="1" x14ac:dyDescent="0.35">
      <c r="A5" s="115"/>
      <c r="B5" s="19" t="s">
        <v>38</v>
      </c>
      <c r="C5" s="53">
        <v>1.4779228266826931</v>
      </c>
      <c r="D5" s="20">
        <f>C5</f>
        <v>1.4779228266826931</v>
      </c>
      <c r="E5" s="22">
        <f>IF(C5&lt;=C$32,1,0)</f>
        <v>1</v>
      </c>
      <c r="J5" s="115"/>
      <c r="K5" s="28" t="s">
        <v>38</v>
      </c>
      <c r="L5" s="56">
        <v>1.4779228266826931</v>
      </c>
      <c r="M5" s="50">
        <v>29.11</v>
      </c>
      <c r="N5" s="20">
        <f>L5*M5</f>
        <v>43.022333484733196</v>
      </c>
      <c r="O5" s="22">
        <f>IF(L5&lt;=L$32,1,0)</f>
        <v>1</v>
      </c>
    </row>
    <row r="6" spans="1:18" ht="15" thickBot="1" x14ac:dyDescent="0.35">
      <c r="A6" s="115"/>
      <c r="B6" s="19" t="s">
        <v>42</v>
      </c>
      <c r="C6" s="53">
        <v>2.0176560271006831</v>
      </c>
      <c r="D6" s="20">
        <f>C6+D5</f>
        <v>3.4955788537833765</v>
      </c>
      <c r="E6" s="22">
        <f t="shared" ref="E6:E54" si="0">IF(C6&lt;=C$32,1,0)</f>
        <v>1</v>
      </c>
      <c r="J6" s="115"/>
      <c r="K6" s="28" t="s">
        <v>42</v>
      </c>
      <c r="L6" s="56">
        <v>2.0176560271006831</v>
      </c>
      <c r="M6" s="50">
        <v>8.1999999999999993</v>
      </c>
      <c r="N6" s="20">
        <f>(L6*M6)+N5</f>
        <v>59.567112906958798</v>
      </c>
      <c r="O6" s="22">
        <f t="shared" ref="O6:O54" si="1">IF(L6&lt;=L$32,1,0)</f>
        <v>1</v>
      </c>
    </row>
    <row r="7" spans="1:18" ht="15" thickBot="1" x14ac:dyDescent="0.35">
      <c r="A7" s="115"/>
      <c r="B7" s="19" t="s">
        <v>16</v>
      </c>
      <c r="C7" s="53">
        <v>2.0933230748526968</v>
      </c>
      <c r="D7" s="20">
        <f>C7+D6</f>
        <v>5.5889019286360728</v>
      </c>
      <c r="E7" s="22">
        <f t="shared" si="0"/>
        <v>1</v>
      </c>
      <c r="J7" s="115"/>
      <c r="K7" s="28" t="s">
        <v>16</v>
      </c>
      <c r="L7" s="56">
        <v>2.0933230748526968</v>
      </c>
      <c r="M7" s="50">
        <v>16.43</v>
      </c>
      <c r="N7" s="20">
        <f t="shared" ref="N7:N54" si="2">(L7*M7)+N6</f>
        <v>93.960411026788606</v>
      </c>
      <c r="O7" s="22">
        <f t="shared" si="1"/>
        <v>1</v>
      </c>
    </row>
    <row r="8" spans="1:18" ht="15" thickBot="1" x14ac:dyDescent="0.35">
      <c r="A8" s="115"/>
      <c r="B8" s="19" t="s">
        <v>44</v>
      </c>
      <c r="C8" s="53">
        <v>2.4109837399503551</v>
      </c>
      <c r="D8" s="20">
        <f t="shared" ref="D8:D53" si="3">C8+D7</f>
        <v>7.9998856685864279</v>
      </c>
      <c r="E8" s="22">
        <f t="shared" si="0"/>
        <v>1</v>
      </c>
      <c r="J8" s="115"/>
      <c r="K8" s="28" t="s">
        <v>44</v>
      </c>
      <c r="L8" s="56">
        <v>2.4109837399503551</v>
      </c>
      <c r="M8" s="50">
        <v>9.27</v>
      </c>
      <c r="N8" s="20">
        <f t="shared" si="2"/>
        <v>116.3102302961284</v>
      </c>
      <c r="O8" s="22">
        <f t="shared" si="1"/>
        <v>1</v>
      </c>
    </row>
    <row r="9" spans="1:18" ht="15" thickBot="1" x14ac:dyDescent="0.35">
      <c r="A9" s="115"/>
      <c r="B9" s="19" t="s">
        <v>24</v>
      </c>
      <c r="C9" s="53">
        <v>2.4368471757698602</v>
      </c>
      <c r="D9" s="20">
        <f t="shared" si="3"/>
        <v>10.436732844356289</v>
      </c>
      <c r="E9" s="22">
        <f t="shared" si="0"/>
        <v>1</v>
      </c>
      <c r="J9" s="115"/>
      <c r="K9" s="28" t="s">
        <v>24</v>
      </c>
      <c r="L9" s="56">
        <v>2.4368471757698602</v>
      </c>
      <c r="M9" s="50">
        <v>13.96</v>
      </c>
      <c r="N9" s="20">
        <f t="shared" si="2"/>
        <v>150.32861686987565</v>
      </c>
      <c r="O9" s="22">
        <f t="shared" si="1"/>
        <v>1</v>
      </c>
    </row>
    <row r="10" spans="1:18" ht="15" thickBot="1" x14ac:dyDescent="0.35">
      <c r="A10" s="115"/>
      <c r="B10" s="19" t="s">
        <v>5</v>
      </c>
      <c r="C10" s="53">
        <v>2.4592299264077351</v>
      </c>
      <c r="D10" s="20">
        <f t="shared" si="3"/>
        <v>12.895962770764024</v>
      </c>
      <c r="E10" s="22">
        <f t="shared" si="0"/>
        <v>1</v>
      </c>
      <c r="J10" s="115"/>
      <c r="K10" s="28" t="s">
        <v>5</v>
      </c>
      <c r="L10" s="56">
        <v>2.4592299264077351</v>
      </c>
      <c r="M10" s="50">
        <v>35.03</v>
      </c>
      <c r="N10" s="20">
        <f t="shared" si="2"/>
        <v>236.47544119193861</v>
      </c>
      <c r="O10" s="22">
        <f t="shared" si="1"/>
        <v>1</v>
      </c>
    </row>
    <row r="11" spans="1:18" ht="15" thickBot="1" x14ac:dyDescent="0.35">
      <c r="A11" s="115"/>
      <c r="B11" s="19" t="s">
        <v>17</v>
      </c>
      <c r="C11" s="53">
        <v>2.9127508909170445</v>
      </c>
      <c r="D11" s="20">
        <f t="shared" si="3"/>
        <v>15.808713661681068</v>
      </c>
      <c r="E11" s="22">
        <f t="shared" si="0"/>
        <v>1</v>
      </c>
      <c r="J11" s="115"/>
      <c r="K11" s="28" t="s">
        <v>17</v>
      </c>
      <c r="L11" s="56">
        <v>2.9127508909170445</v>
      </c>
      <c r="M11" s="50">
        <v>13.96</v>
      </c>
      <c r="N11" s="20">
        <f t="shared" si="2"/>
        <v>277.13744362914053</v>
      </c>
      <c r="O11" s="22">
        <f t="shared" si="1"/>
        <v>1</v>
      </c>
    </row>
    <row r="12" spans="1:18" ht="15" thickBot="1" x14ac:dyDescent="0.35">
      <c r="A12" s="115"/>
      <c r="B12" s="19" t="s">
        <v>48</v>
      </c>
      <c r="C12" s="53">
        <v>3.0804931420833856</v>
      </c>
      <c r="D12" s="20">
        <f t="shared" si="3"/>
        <v>18.889206803764452</v>
      </c>
      <c r="E12" s="22">
        <f t="shared" si="0"/>
        <v>1</v>
      </c>
      <c r="J12" s="115"/>
      <c r="K12" s="28" t="s">
        <v>48</v>
      </c>
      <c r="L12" s="56">
        <v>3.0804931420833856</v>
      </c>
      <c r="M12" s="50">
        <v>7.3</v>
      </c>
      <c r="N12" s="20">
        <f t="shared" si="2"/>
        <v>299.62504356634923</v>
      </c>
      <c r="O12" s="22">
        <f t="shared" si="1"/>
        <v>1</v>
      </c>
    </row>
    <row r="13" spans="1:18" ht="15" thickBot="1" x14ac:dyDescent="0.35">
      <c r="A13" s="115"/>
      <c r="B13" s="19" t="s">
        <v>4</v>
      </c>
      <c r="C13" s="53">
        <v>3.324288721278299</v>
      </c>
      <c r="D13" s="20">
        <f t="shared" si="3"/>
        <v>22.213495525042752</v>
      </c>
      <c r="E13" s="22">
        <f t="shared" si="0"/>
        <v>1</v>
      </c>
      <c r="J13" s="115"/>
      <c r="K13" s="28" t="s">
        <v>4</v>
      </c>
      <c r="L13" s="56">
        <v>3.324288721278299</v>
      </c>
      <c r="M13" s="50">
        <v>34.479999999999997</v>
      </c>
      <c r="N13" s="20">
        <f t="shared" si="2"/>
        <v>414.24651867602495</v>
      </c>
      <c r="O13" s="22">
        <f t="shared" si="1"/>
        <v>1</v>
      </c>
    </row>
    <row r="14" spans="1:18" ht="15" thickBot="1" x14ac:dyDescent="0.35">
      <c r="A14" s="115"/>
      <c r="B14" s="19" t="s">
        <v>23</v>
      </c>
      <c r="C14" s="53">
        <v>3.3959777645959797</v>
      </c>
      <c r="D14" s="20">
        <f t="shared" si="3"/>
        <v>25.609473289638732</v>
      </c>
      <c r="E14" s="22">
        <f t="shared" si="0"/>
        <v>1</v>
      </c>
      <c r="J14" s="115"/>
      <c r="K14" s="28" t="s">
        <v>23</v>
      </c>
      <c r="L14" s="56">
        <v>3.3959777645959797</v>
      </c>
      <c r="M14" s="50">
        <v>13.96</v>
      </c>
      <c r="N14" s="20">
        <f t="shared" si="2"/>
        <v>461.65436826978481</v>
      </c>
      <c r="O14" s="22">
        <f t="shared" si="1"/>
        <v>1</v>
      </c>
    </row>
    <row r="15" spans="1:18" ht="15" thickBot="1" x14ac:dyDescent="0.35">
      <c r="A15" s="115"/>
      <c r="B15" s="19" t="s">
        <v>27</v>
      </c>
      <c r="C15" s="53">
        <v>3.5304410455167887</v>
      </c>
      <c r="D15" s="20">
        <f t="shared" si="3"/>
        <v>29.13991433515552</v>
      </c>
      <c r="E15" s="22">
        <f t="shared" si="0"/>
        <v>1</v>
      </c>
      <c r="J15" s="115"/>
      <c r="K15" s="28" t="s">
        <v>27</v>
      </c>
      <c r="L15" s="56">
        <v>3.5304410455167887</v>
      </c>
      <c r="M15" s="50">
        <v>11.81</v>
      </c>
      <c r="N15" s="20">
        <f t="shared" si="2"/>
        <v>503.34887701733811</v>
      </c>
      <c r="O15" s="22">
        <f t="shared" si="1"/>
        <v>1</v>
      </c>
    </row>
    <row r="16" spans="1:18" ht="15" thickBot="1" x14ac:dyDescent="0.35">
      <c r="A16" s="115"/>
      <c r="B16" s="19" t="s">
        <v>52</v>
      </c>
      <c r="C16" s="53">
        <v>3.5791550716068667</v>
      </c>
      <c r="D16" s="20">
        <f t="shared" si="3"/>
        <v>32.719069406762387</v>
      </c>
      <c r="E16" s="22">
        <f t="shared" si="0"/>
        <v>1</v>
      </c>
      <c r="J16" s="115"/>
      <c r="K16" s="28" t="s">
        <v>52</v>
      </c>
      <c r="L16" s="56">
        <v>3.5791550716068667</v>
      </c>
      <c r="M16" s="49">
        <v>10.6</v>
      </c>
      <c r="N16" s="20">
        <f t="shared" si="2"/>
        <v>541.28792077637092</v>
      </c>
      <c r="O16" s="22">
        <f t="shared" si="1"/>
        <v>1</v>
      </c>
    </row>
    <row r="17" spans="1:17" ht="15" thickBot="1" x14ac:dyDescent="0.35">
      <c r="A17" s="115"/>
      <c r="B17" s="19" t="s">
        <v>20</v>
      </c>
      <c r="C17" s="53">
        <v>3.7495572693405017</v>
      </c>
      <c r="D17" s="20">
        <f t="shared" si="3"/>
        <v>36.468626676102886</v>
      </c>
      <c r="E17" s="22">
        <f t="shared" si="0"/>
        <v>1</v>
      </c>
      <c r="J17" s="115"/>
      <c r="K17" s="28" t="s">
        <v>20</v>
      </c>
      <c r="L17" s="56">
        <v>3.7495572693405017</v>
      </c>
      <c r="M17" s="50">
        <v>13.96</v>
      </c>
      <c r="N17" s="20">
        <f t="shared" si="2"/>
        <v>593.63174025636431</v>
      </c>
      <c r="O17" s="22">
        <f t="shared" si="1"/>
        <v>1</v>
      </c>
    </row>
    <row r="18" spans="1:17" ht="15" thickBot="1" x14ac:dyDescent="0.35">
      <c r="A18" s="115"/>
      <c r="B18" s="19" t="s">
        <v>49</v>
      </c>
      <c r="C18" s="53">
        <v>3.8168931662557504</v>
      </c>
      <c r="D18" s="20">
        <f t="shared" si="3"/>
        <v>40.285519842358639</v>
      </c>
      <c r="E18" s="22">
        <f t="shared" si="0"/>
        <v>1</v>
      </c>
      <c r="J18" s="115"/>
      <c r="K18" s="28" t="s">
        <v>49</v>
      </c>
      <c r="L18" s="56">
        <v>3.8168931662557504</v>
      </c>
      <c r="M18" s="50">
        <v>7.3</v>
      </c>
      <c r="N18" s="20">
        <f t="shared" si="2"/>
        <v>621.4950603700313</v>
      </c>
      <c r="O18" s="22">
        <f t="shared" si="1"/>
        <v>1</v>
      </c>
    </row>
    <row r="19" spans="1:17" ht="15" thickBot="1" x14ac:dyDescent="0.35">
      <c r="A19" s="115"/>
      <c r="B19" s="19" t="s">
        <v>30</v>
      </c>
      <c r="C19" s="53">
        <v>3.8870141369838329</v>
      </c>
      <c r="D19" s="20">
        <f t="shared" si="3"/>
        <v>44.172533979342475</v>
      </c>
      <c r="E19" s="22">
        <f t="shared" si="0"/>
        <v>1</v>
      </c>
      <c r="J19" s="115"/>
      <c r="K19" s="28" t="s">
        <v>30</v>
      </c>
      <c r="L19" s="56">
        <v>3.8870141369838329</v>
      </c>
      <c r="M19" s="50">
        <v>11.81</v>
      </c>
      <c r="N19" s="20">
        <f t="shared" si="2"/>
        <v>667.40069732781035</v>
      </c>
      <c r="O19" s="22">
        <f t="shared" si="1"/>
        <v>1</v>
      </c>
    </row>
    <row r="20" spans="1:17" ht="15" thickBot="1" x14ac:dyDescent="0.35">
      <c r="A20" s="115"/>
      <c r="B20" s="19" t="s">
        <v>6</v>
      </c>
      <c r="C20" s="53">
        <v>3.9386270259967988</v>
      </c>
      <c r="D20" s="20">
        <f t="shared" si="3"/>
        <v>48.111161005339277</v>
      </c>
      <c r="E20" s="22">
        <f t="shared" si="0"/>
        <v>1</v>
      </c>
      <c r="J20" s="115"/>
      <c r="K20" s="28" t="s">
        <v>6</v>
      </c>
      <c r="L20" s="56">
        <v>3.9386270259967988</v>
      </c>
      <c r="M20" s="50">
        <v>60.03</v>
      </c>
      <c r="N20" s="20">
        <f t="shared" si="2"/>
        <v>903.8364776983982</v>
      </c>
      <c r="O20" s="22">
        <f t="shared" si="1"/>
        <v>1</v>
      </c>
    </row>
    <row r="21" spans="1:17" ht="15" thickBot="1" x14ac:dyDescent="0.35">
      <c r="A21" s="115"/>
      <c r="B21" s="19" t="s">
        <v>36</v>
      </c>
      <c r="C21" s="53">
        <v>3.9527567463377373</v>
      </c>
      <c r="D21" s="20">
        <f t="shared" si="3"/>
        <v>52.06391775167701</v>
      </c>
      <c r="E21" s="22">
        <f t="shared" si="0"/>
        <v>1</v>
      </c>
      <c r="J21" s="115"/>
      <c r="K21" s="28" t="s">
        <v>36</v>
      </c>
      <c r="L21" s="56">
        <v>3.9527567463377373</v>
      </c>
      <c r="M21" s="50">
        <v>32.75</v>
      </c>
      <c r="N21" s="20">
        <f t="shared" si="2"/>
        <v>1033.2892611409591</v>
      </c>
      <c r="O21" s="22">
        <f t="shared" si="1"/>
        <v>1</v>
      </c>
    </row>
    <row r="22" spans="1:17" ht="15" thickBot="1" x14ac:dyDescent="0.35">
      <c r="A22" s="115"/>
      <c r="B22" s="19" t="s">
        <v>32</v>
      </c>
      <c r="C22" s="53">
        <v>4.0487040982131415</v>
      </c>
      <c r="D22" s="20">
        <f t="shared" si="3"/>
        <v>56.112621849890154</v>
      </c>
      <c r="E22" s="22">
        <f t="shared" si="0"/>
        <v>1</v>
      </c>
      <c r="J22" s="115"/>
      <c r="K22" s="28" t="s">
        <v>32</v>
      </c>
      <c r="L22" s="56">
        <v>4.0487040982131415</v>
      </c>
      <c r="M22" s="50">
        <v>11.81</v>
      </c>
      <c r="N22" s="20">
        <f t="shared" si="2"/>
        <v>1081.1044565408563</v>
      </c>
      <c r="O22" s="22">
        <f t="shared" si="1"/>
        <v>1</v>
      </c>
    </row>
    <row r="23" spans="1:17" ht="15" thickBot="1" x14ac:dyDescent="0.35">
      <c r="A23" s="115"/>
      <c r="B23" s="19" t="s">
        <v>29</v>
      </c>
      <c r="C23" s="53">
        <v>4.1135688211030299</v>
      </c>
      <c r="D23" s="20">
        <f t="shared" si="3"/>
        <v>60.226190670993184</v>
      </c>
      <c r="E23" s="22">
        <f t="shared" si="0"/>
        <v>1</v>
      </c>
      <c r="J23" s="115"/>
      <c r="K23" s="28" t="s">
        <v>29</v>
      </c>
      <c r="L23" s="56">
        <v>4.1135688211030299</v>
      </c>
      <c r="M23" s="50">
        <v>11.81</v>
      </c>
      <c r="N23" s="20">
        <f t="shared" si="2"/>
        <v>1129.685704318083</v>
      </c>
      <c r="O23" s="22">
        <f t="shared" si="1"/>
        <v>1</v>
      </c>
    </row>
    <row r="24" spans="1:17" ht="15" thickBot="1" x14ac:dyDescent="0.35">
      <c r="A24" s="115"/>
      <c r="B24" s="19" t="s">
        <v>50</v>
      </c>
      <c r="C24" s="53">
        <v>4.1273136826861316</v>
      </c>
      <c r="D24" s="20">
        <f t="shared" si="3"/>
        <v>64.353504353679313</v>
      </c>
      <c r="E24" s="22">
        <f t="shared" si="0"/>
        <v>1</v>
      </c>
      <c r="J24" s="115"/>
      <c r="K24" s="28" t="s">
        <v>50</v>
      </c>
      <c r="L24" s="56">
        <v>4.1273136826861316</v>
      </c>
      <c r="M24" s="50">
        <v>7.3</v>
      </c>
      <c r="N24" s="20">
        <f t="shared" si="2"/>
        <v>1159.8150942016919</v>
      </c>
      <c r="O24" s="22">
        <f t="shared" si="1"/>
        <v>1</v>
      </c>
    </row>
    <row r="25" spans="1:17" ht="15" thickBot="1" x14ac:dyDescent="0.35">
      <c r="A25" s="115"/>
      <c r="B25" s="19" t="s">
        <v>33</v>
      </c>
      <c r="C25" s="53">
        <v>4.4764003147081066</v>
      </c>
      <c r="D25" s="20">
        <f t="shared" si="3"/>
        <v>68.829904668387414</v>
      </c>
      <c r="E25" s="22">
        <f t="shared" si="0"/>
        <v>1</v>
      </c>
      <c r="J25" s="115"/>
      <c r="K25" s="28" t="s">
        <v>33</v>
      </c>
      <c r="L25" s="56">
        <v>4.4764003147081066</v>
      </c>
      <c r="M25" s="50">
        <v>29.11</v>
      </c>
      <c r="N25" s="20">
        <f t="shared" si="2"/>
        <v>1290.1231073628448</v>
      </c>
      <c r="O25" s="22">
        <f t="shared" si="1"/>
        <v>1</v>
      </c>
    </row>
    <row r="26" spans="1:17" ht="15" thickBot="1" x14ac:dyDescent="0.35">
      <c r="A26" s="115"/>
      <c r="B26" s="19" t="s">
        <v>22</v>
      </c>
      <c r="C26" s="53">
        <v>4.5786503198088004</v>
      </c>
      <c r="D26" s="20">
        <f t="shared" si="3"/>
        <v>73.408554988196215</v>
      </c>
      <c r="E26" s="22">
        <f t="shared" si="0"/>
        <v>1</v>
      </c>
      <c r="J26" s="115"/>
      <c r="K26" s="28" t="s">
        <v>22</v>
      </c>
      <c r="L26" s="56">
        <v>4.5786503198088004</v>
      </c>
      <c r="M26" s="50">
        <v>24.43</v>
      </c>
      <c r="N26" s="20">
        <f t="shared" si="2"/>
        <v>1401.9795346757739</v>
      </c>
      <c r="O26" s="22">
        <f t="shared" si="1"/>
        <v>1</v>
      </c>
    </row>
    <row r="27" spans="1:17" ht="15" thickBot="1" x14ac:dyDescent="0.35">
      <c r="A27" s="115"/>
      <c r="B27" s="19" t="s">
        <v>12</v>
      </c>
      <c r="C27" s="53">
        <v>4.7596539261166209</v>
      </c>
      <c r="D27" s="20">
        <f t="shared" si="3"/>
        <v>78.168208914312842</v>
      </c>
      <c r="E27" s="22">
        <f t="shared" si="0"/>
        <v>1</v>
      </c>
      <c r="J27" s="115"/>
      <c r="K27" s="28" t="s">
        <v>12</v>
      </c>
      <c r="L27" s="56">
        <v>4.7596539261166209</v>
      </c>
      <c r="M27" s="50">
        <v>16.43</v>
      </c>
      <c r="N27" s="20">
        <f t="shared" si="2"/>
        <v>1480.18064868187</v>
      </c>
      <c r="O27" s="22">
        <f t="shared" si="1"/>
        <v>1</v>
      </c>
    </row>
    <row r="28" spans="1:17" ht="15" thickBot="1" x14ac:dyDescent="0.35">
      <c r="A28" s="115"/>
      <c r="B28" s="19" t="s">
        <v>18</v>
      </c>
      <c r="C28" s="53">
        <v>4.8585653616921505</v>
      </c>
      <c r="D28" s="20">
        <f t="shared" si="3"/>
        <v>83.026774276005</v>
      </c>
      <c r="E28" s="22">
        <f t="shared" si="0"/>
        <v>1</v>
      </c>
      <c r="J28" s="115"/>
      <c r="K28" s="28" t="s">
        <v>18</v>
      </c>
      <c r="L28" s="56">
        <v>4.8585653616921505</v>
      </c>
      <c r="M28" s="50">
        <v>13.96</v>
      </c>
      <c r="N28" s="20">
        <f t="shared" si="2"/>
        <v>1548.0062211310924</v>
      </c>
      <c r="O28" s="22">
        <f t="shared" si="1"/>
        <v>1</v>
      </c>
    </row>
    <row r="29" spans="1:17" ht="15" thickBot="1" x14ac:dyDescent="0.35">
      <c r="A29" s="115"/>
      <c r="B29" s="19" t="s">
        <v>39</v>
      </c>
      <c r="C29" s="53">
        <v>5.1865611117401702</v>
      </c>
      <c r="D29" s="20">
        <f t="shared" si="3"/>
        <v>88.213335387745175</v>
      </c>
      <c r="E29" s="22">
        <f t="shared" si="0"/>
        <v>1</v>
      </c>
      <c r="J29" s="115"/>
      <c r="K29" s="28" t="s">
        <v>39</v>
      </c>
      <c r="L29" s="56">
        <v>5.1865611117401702</v>
      </c>
      <c r="M29" s="50">
        <v>7.3</v>
      </c>
      <c r="N29" s="20">
        <f t="shared" si="2"/>
        <v>1585.8681172467957</v>
      </c>
      <c r="O29" s="22">
        <f t="shared" si="1"/>
        <v>1</v>
      </c>
    </row>
    <row r="30" spans="1:17" ht="15" thickBot="1" x14ac:dyDescent="0.35">
      <c r="A30" s="115"/>
      <c r="B30" s="19" t="s">
        <v>28</v>
      </c>
      <c r="C30" s="53">
        <v>5.2301434084052634</v>
      </c>
      <c r="D30" s="20">
        <f t="shared" si="3"/>
        <v>93.443478796150444</v>
      </c>
      <c r="E30" s="22">
        <f t="shared" si="0"/>
        <v>1</v>
      </c>
      <c r="J30" s="115"/>
      <c r="K30" s="28" t="s">
        <v>28</v>
      </c>
      <c r="L30" s="56">
        <v>5.2301434084052634</v>
      </c>
      <c r="M30" s="50">
        <v>11.81</v>
      </c>
      <c r="N30" s="20">
        <f t="shared" si="2"/>
        <v>1647.6361109000618</v>
      </c>
      <c r="O30" s="22">
        <f t="shared" si="1"/>
        <v>1</v>
      </c>
    </row>
    <row r="31" spans="1:17" ht="15" thickBot="1" x14ac:dyDescent="0.35">
      <c r="A31" s="115"/>
      <c r="B31" s="19" t="s">
        <v>21</v>
      </c>
      <c r="C31" s="53">
        <v>5.7246575645572584</v>
      </c>
      <c r="D31" s="20">
        <f t="shared" si="3"/>
        <v>99.168136360707706</v>
      </c>
      <c r="E31" s="22">
        <f t="shared" si="0"/>
        <v>1</v>
      </c>
      <c r="J31" s="115"/>
      <c r="K31" s="28" t="s">
        <v>21</v>
      </c>
      <c r="L31" s="56">
        <v>5.7246575645572584</v>
      </c>
      <c r="M31" s="50">
        <v>13.96</v>
      </c>
      <c r="N31" s="20">
        <f t="shared" si="2"/>
        <v>1727.5523305012812</v>
      </c>
      <c r="O31" s="22">
        <f t="shared" si="1"/>
        <v>1</v>
      </c>
    </row>
    <row r="32" spans="1:17" ht="15" thickBot="1" x14ac:dyDescent="0.35">
      <c r="A32" s="115"/>
      <c r="B32" s="24" t="s">
        <v>8</v>
      </c>
      <c r="C32" s="54">
        <v>5.7450094819586779</v>
      </c>
      <c r="D32" s="25">
        <f t="shared" si="3"/>
        <v>104.91314584266638</v>
      </c>
      <c r="E32" s="25">
        <f t="shared" si="0"/>
        <v>1</v>
      </c>
      <c r="G32" s="2" t="s">
        <v>97</v>
      </c>
      <c r="J32" s="115"/>
      <c r="K32" s="25" t="s">
        <v>8</v>
      </c>
      <c r="L32" s="57">
        <v>5.7450094819586779</v>
      </c>
      <c r="M32" s="25">
        <v>19.48</v>
      </c>
      <c r="N32" s="25">
        <f t="shared" si="2"/>
        <v>1839.4651152098363</v>
      </c>
      <c r="O32" s="22">
        <f t="shared" si="1"/>
        <v>1</v>
      </c>
      <c r="Q32" s="2" t="s">
        <v>97</v>
      </c>
    </row>
    <row r="33" spans="1:15" ht="15" thickBot="1" x14ac:dyDescent="0.35">
      <c r="A33" s="115"/>
      <c r="B33" s="19" t="s">
        <v>3</v>
      </c>
      <c r="C33" s="53">
        <v>5.7480986874842035</v>
      </c>
      <c r="D33" s="20">
        <f t="shared" si="3"/>
        <v>110.66124453015058</v>
      </c>
      <c r="E33" s="22">
        <f t="shared" si="0"/>
        <v>0</v>
      </c>
      <c r="J33" s="115"/>
      <c r="K33" s="28" t="s">
        <v>3</v>
      </c>
      <c r="L33" s="56">
        <v>5.7480986874842035</v>
      </c>
      <c r="M33" s="50">
        <v>16.89</v>
      </c>
      <c r="N33" s="20">
        <f t="shared" si="2"/>
        <v>1936.5505020414446</v>
      </c>
      <c r="O33" s="22">
        <f t="shared" si="1"/>
        <v>0</v>
      </c>
    </row>
    <row r="34" spans="1:15" ht="15" thickBot="1" x14ac:dyDescent="0.35">
      <c r="A34" s="115"/>
      <c r="B34" s="19" t="s">
        <v>11</v>
      </c>
      <c r="C34" s="53">
        <v>5.7628937594827256</v>
      </c>
      <c r="D34" s="20">
        <f t="shared" si="3"/>
        <v>116.42413828963331</v>
      </c>
      <c r="E34" s="22">
        <f t="shared" si="0"/>
        <v>0</v>
      </c>
      <c r="J34" s="115"/>
      <c r="K34" s="28" t="s">
        <v>11</v>
      </c>
      <c r="L34" s="56">
        <v>5.7628937594827256</v>
      </c>
      <c r="M34" s="50">
        <v>16.43</v>
      </c>
      <c r="N34" s="20">
        <f t="shared" si="2"/>
        <v>2031.2348465097457</v>
      </c>
      <c r="O34" s="22">
        <f t="shared" si="1"/>
        <v>0</v>
      </c>
    </row>
    <row r="35" spans="1:15" ht="15" thickBot="1" x14ac:dyDescent="0.35">
      <c r="A35" s="115"/>
      <c r="B35" s="19" t="s">
        <v>9</v>
      </c>
      <c r="C35" s="53">
        <v>6.0556589735127799</v>
      </c>
      <c r="D35" s="20">
        <f t="shared" si="3"/>
        <v>122.47979726314608</v>
      </c>
      <c r="E35" s="22">
        <f t="shared" si="0"/>
        <v>0</v>
      </c>
      <c r="J35" s="115"/>
      <c r="K35" s="28" t="s">
        <v>9</v>
      </c>
      <c r="L35" s="56">
        <v>6.0556589735127799</v>
      </c>
      <c r="M35" s="50">
        <v>19.48</v>
      </c>
      <c r="N35" s="20">
        <f t="shared" si="2"/>
        <v>2149.1990833137747</v>
      </c>
      <c r="O35" s="22">
        <f t="shared" si="1"/>
        <v>0</v>
      </c>
    </row>
    <row r="36" spans="1:15" ht="15" thickBot="1" x14ac:dyDescent="0.35">
      <c r="A36" s="115"/>
      <c r="B36" s="19" t="s">
        <v>41</v>
      </c>
      <c r="C36" s="53">
        <v>6.1159182901883904</v>
      </c>
      <c r="D36" s="20">
        <f t="shared" si="3"/>
        <v>128.59571555333449</v>
      </c>
      <c r="E36" s="22">
        <f t="shared" si="0"/>
        <v>0</v>
      </c>
      <c r="J36" s="115"/>
      <c r="K36" s="28" t="s">
        <v>41</v>
      </c>
      <c r="L36" s="56">
        <v>6.1159182901883904</v>
      </c>
      <c r="M36" s="50">
        <v>7.3</v>
      </c>
      <c r="N36" s="20">
        <f t="shared" si="2"/>
        <v>2193.8452868321501</v>
      </c>
      <c r="O36" s="22">
        <f t="shared" si="1"/>
        <v>0</v>
      </c>
    </row>
    <row r="37" spans="1:15" ht="15" thickBot="1" x14ac:dyDescent="0.35">
      <c r="A37" s="115"/>
      <c r="B37" s="19" t="s">
        <v>13</v>
      </c>
      <c r="C37" s="53">
        <v>6.4084162694211146</v>
      </c>
      <c r="D37" s="20">
        <f t="shared" si="3"/>
        <v>135.0041318227556</v>
      </c>
      <c r="E37" s="22">
        <f t="shared" si="0"/>
        <v>0</v>
      </c>
      <c r="J37" s="115"/>
      <c r="K37" s="28" t="s">
        <v>13</v>
      </c>
      <c r="L37" s="56">
        <v>6.4084162694211146</v>
      </c>
      <c r="M37" s="50">
        <v>16.43</v>
      </c>
      <c r="N37" s="20">
        <f t="shared" si="2"/>
        <v>2299.1355661387393</v>
      </c>
      <c r="O37" s="22">
        <f t="shared" si="1"/>
        <v>0</v>
      </c>
    </row>
    <row r="38" spans="1:15" ht="15" thickBot="1" x14ac:dyDescent="0.35">
      <c r="A38" s="115"/>
      <c r="B38" s="19" t="s">
        <v>7</v>
      </c>
      <c r="C38" s="53">
        <v>6.5014081839810602</v>
      </c>
      <c r="D38" s="20">
        <f t="shared" si="3"/>
        <v>141.50554000673665</v>
      </c>
      <c r="E38" s="22">
        <f t="shared" si="0"/>
        <v>0</v>
      </c>
      <c r="J38" s="115"/>
      <c r="K38" s="28" t="s">
        <v>7</v>
      </c>
      <c r="L38" s="56">
        <v>6.5014081839810602</v>
      </c>
      <c r="M38" s="50">
        <v>42.81</v>
      </c>
      <c r="N38" s="20">
        <f t="shared" si="2"/>
        <v>2577.4608504949683</v>
      </c>
      <c r="O38" s="22">
        <f t="shared" si="1"/>
        <v>0</v>
      </c>
    </row>
    <row r="39" spans="1:15" ht="15" thickBot="1" x14ac:dyDescent="0.35">
      <c r="A39" s="115"/>
      <c r="B39" s="19" t="s">
        <v>14</v>
      </c>
      <c r="C39" s="53">
        <v>6.6314819906907116</v>
      </c>
      <c r="D39" s="20">
        <f t="shared" si="3"/>
        <v>148.13702199742735</v>
      </c>
      <c r="E39" s="22">
        <f t="shared" si="0"/>
        <v>0</v>
      </c>
      <c r="J39" s="115"/>
      <c r="K39" s="28" t="s">
        <v>14</v>
      </c>
      <c r="L39" s="56">
        <v>6.6314819906907116</v>
      </c>
      <c r="M39" s="50">
        <v>16.43</v>
      </c>
      <c r="N39" s="20">
        <f t="shared" si="2"/>
        <v>2686.4160996020169</v>
      </c>
      <c r="O39" s="22">
        <f t="shared" si="1"/>
        <v>0</v>
      </c>
    </row>
    <row r="40" spans="1:15" ht="15" thickBot="1" x14ac:dyDescent="0.35">
      <c r="A40" s="115"/>
      <c r="B40" s="19" t="s">
        <v>46</v>
      </c>
      <c r="C40" s="53">
        <v>6.8220547714868403</v>
      </c>
      <c r="D40" s="20">
        <f t="shared" si="3"/>
        <v>154.9590767689142</v>
      </c>
      <c r="E40" s="22">
        <f t="shared" si="0"/>
        <v>0</v>
      </c>
      <c r="J40" s="115"/>
      <c r="K40" s="28" t="s">
        <v>46</v>
      </c>
      <c r="L40" s="56">
        <v>6.8220547714868403</v>
      </c>
      <c r="M40" s="50">
        <v>7.94</v>
      </c>
      <c r="N40" s="20">
        <f t="shared" si="2"/>
        <v>2740.5832144876222</v>
      </c>
      <c r="O40" s="22">
        <f t="shared" si="1"/>
        <v>0</v>
      </c>
    </row>
    <row r="41" spans="1:15" ht="15" thickBot="1" x14ac:dyDescent="0.35">
      <c r="A41" s="115"/>
      <c r="B41" s="19" t="s">
        <v>26</v>
      </c>
      <c r="C41" s="55">
        <v>7.0130380062603219</v>
      </c>
      <c r="D41" s="20">
        <f t="shared" si="3"/>
        <v>161.97211477517453</v>
      </c>
      <c r="E41" s="22">
        <f t="shared" si="0"/>
        <v>0</v>
      </c>
      <c r="J41" s="115"/>
      <c r="K41" s="28" t="s">
        <v>26</v>
      </c>
      <c r="L41" s="56">
        <v>7.0130380062603219</v>
      </c>
      <c r="M41" s="50">
        <v>14.76</v>
      </c>
      <c r="N41" s="20">
        <f t="shared" si="2"/>
        <v>2844.0956554600243</v>
      </c>
      <c r="O41" s="22">
        <f t="shared" si="1"/>
        <v>0</v>
      </c>
    </row>
    <row r="42" spans="1:15" ht="15" thickBot="1" x14ac:dyDescent="0.35">
      <c r="A42" s="115"/>
      <c r="B42" s="19" t="s">
        <v>25</v>
      </c>
      <c r="C42" s="53">
        <v>7.3072827731554932</v>
      </c>
      <c r="D42" s="20">
        <f t="shared" si="3"/>
        <v>169.27939754833002</v>
      </c>
      <c r="E42" s="22">
        <f t="shared" si="0"/>
        <v>0</v>
      </c>
      <c r="J42" s="115"/>
      <c r="K42" s="28" t="s">
        <v>25</v>
      </c>
      <c r="L42" s="56">
        <v>7.3072827731554932</v>
      </c>
      <c r="M42" s="50">
        <v>13.96</v>
      </c>
      <c r="N42" s="20">
        <f t="shared" si="2"/>
        <v>2946.1053229732752</v>
      </c>
      <c r="O42" s="22">
        <f t="shared" si="1"/>
        <v>0</v>
      </c>
    </row>
    <row r="43" spans="1:15" ht="15" thickBot="1" x14ac:dyDescent="0.35">
      <c r="A43" s="115"/>
      <c r="B43" s="19" t="s">
        <v>51</v>
      </c>
      <c r="C43" s="53">
        <v>7.4009545400637329</v>
      </c>
      <c r="D43" s="20">
        <f t="shared" si="3"/>
        <v>176.68035208839376</v>
      </c>
      <c r="E43" s="22">
        <f t="shared" si="0"/>
        <v>0</v>
      </c>
      <c r="J43" s="115"/>
      <c r="K43" s="28" t="s">
        <v>51</v>
      </c>
      <c r="L43" s="56">
        <v>7.4009545400637329</v>
      </c>
      <c r="M43" s="49">
        <v>9.27</v>
      </c>
      <c r="N43" s="20">
        <f t="shared" si="2"/>
        <v>3014.7121715596659</v>
      </c>
      <c r="O43" s="22">
        <f t="shared" si="1"/>
        <v>0</v>
      </c>
    </row>
    <row r="44" spans="1:15" ht="15" thickBot="1" x14ac:dyDescent="0.35">
      <c r="A44" s="115"/>
      <c r="B44" s="19" t="s">
        <v>47</v>
      </c>
      <c r="C44" s="53">
        <v>7.5230807906584163</v>
      </c>
      <c r="D44" s="20">
        <f t="shared" si="3"/>
        <v>184.20343287905217</v>
      </c>
      <c r="E44" s="22">
        <f t="shared" si="0"/>
        <v>0</v>
      </c>
      <c r="J44" s="115"/>
      <c r="K44" s="28" t="s">
        <v>47</v>
      </c>
      <c r="L44" s="56">
        <v>7.5230807906584163</v>
      </c>
      <c r="M44" s="50">
        <v>7.8</v>
      </c>
      <c r="N44" s="20">
        <f t="shared" si="2"/>
        <v>3073.3922017268014</v>
      </c>
      <c r="O44" s="22">
        <f t="shared" si="1"/>
        <v>0</v>
      </c>
    </row>
    <row r="45" spans="1:15" ht="15" thickBot="1" x14ac:dyDescent="0.35">
      <c r="A45" s="115"/>
      <c r="B45" s="19" t="s">
        <v>15</v>
      </c>
      <c r="C45" s="53">
        <v>8.0428197632561211</v>
      </c>
      <c r="D45" s="20">
        <f t="shared" si="3"/>
        <v>192.24625264230829</v>
      </c>
      <c r="E45" s="22">
        <f t="shared" si="0"/>
        <v>0</v>
      </c>
      <c r="J45" s="115"/>
      <c r="K45" s="28" t="s">
        <v>15</v>
      </c>
      <c r="L45" s="56">
        <v>8.0428197632561211</v>
      </c>
      <c r="M45" s="50">
        <v>16.43</v>
      </c>
      <c r="N45" s="20">
        <f t="shared" si="2"/>
        <v>3205.5357304370996</v>
      </c>
      <c r="O45" s="22">
        <f t="shared" si="1"/>
        <v>0</v>
      </c>
    </row>
    <row r="46" spans="1:15" ht="15" thickBot="1" x14ac:dyDescent="0.35">
      <c r="A46" s="115"/>
      <c r="B46" s="19" t="s">
        <v>35</v>
      </c>
      <c r="C46" s="53">
        <v>8.08459444922606</v>
      </c>
      <c r="D46" s="20">
        <f t="shared" si="3"/>
        <v>200.33084709153434</v>
      </c>
      <c r="E46" s="22">
        <f t="shared" si="0"/>
        <v>0</v>
      </c>
      <c r="J46" s="115"/>
      <c r="K46" s="28" t="s">
        <v>35</v>
      </c>
      <c r="L46" s="56">
        <v>8.08459444922606</v>
      </c>
      <c r="M46" s="50">
        <v>41.59</v>
      </c>
      <c r="N46" s="20">
        <f t="shared" si="2"/>
        <v>3541.7740135804115</v>
      </c>
      <c r="O46" s="22">
        <f t="shared" si="1"/>
        <v>0</v>
      </c>
    </row>
    <row r="47" spans="1:15" ht="15" thickBot="1" x14ac:dyDescent="0.35">
      <c r="A47" s="115"/>
      <c r="B47" s="19" t="s">
        <v>43</v>
      </c>
      <c r="C47" s="53">
        <v>8.131987409511245</v>
      </c>
      <c r="D47" s="20">
        <f t="shared" si="3"/>
        <v>208.46283450104559</v>
      </c>
      <c r="E47" s="22">
        <f t="shared" si="0"/>
        <v>0</v>
      </c>
      <c r="J47" s="115"/>
      <c r="K47" s="28" t="s">
        <v>43</v>
      </c>
      <c r="L47" s="56">
        <v>8.131987409511245</v>
      </c>
      <c r="M47" s="50">
        <v>10.6</v>
      </c>
      <c r="N47" s="20">
        <f t="shared" si="2"/>
        <v>3627.9730801212309</v>
      </c>
      <c r="O47" s="22">
        <f t="shared" si="1"/>
        <v>0</v>
      </c>
    </row>
    <row r="48" spans="1:15" ht="15" thickBot="1" x14ac:dyDescent="0.35">
      <c r="A48" s="115"/>
      <c r="B48" s="19" t="s">
        <v>40</v>
      </c>
      <c r="C48" s="53">
        <v>8.3423103086018529</v>
      </c>
      <c r="D48" s="20">
        <f t="shared" si="3"/>
        <v>216.80514480964746</v>
      </c>
      <c r="E48" s="22">
        <f t="shared" si="0"/>
        <v>0</v>
      </c>
      <c r="J48" s="115"/>
      <c r="K48" s="28" t="s">
        <v>40</v>
      </c>
      <c r="L48" s="56">
        <v>8.3423103086018529</v>
      </c>
      <c r="M48" s="50">
        <v>7.3</v>
      </c>
      <c r="N48" s="20">
        <f t="shared" si="2"/>
        <v>3688.8719453740246</v>
      </c>
      <c r="O48" s="22">
        <f t="shared" si="1"/>
        <v>0</v>
      </c>
    </row>
    <row r="49" spans="1:15" ht="15" thickBot="1" x14ac:dyDescent="0.35">
      <c r="A49" s="115"/>
      <c r="B49" s="19" t="s">
        <v>31</v>
      </c>
      <c r="C49" s="53">
        <v>8.6796198743499176</v>
      </c>
      <c r="D49" s="20">
        <f t="shared" si="3"/>
        <v>225.48476468399738</v>
      </c>
      <c r="E49" s="22">
        <f t="shared" si="0"/>
        <v>0</v>
      </c>
      <c r="J49" s="115"/>
      <c r="K49" s="28" t="s">
        <v>31</v>
      </c>
      <c r="L49" s="56">
        <v>8.6796198743499176</v>
      </c>
      <c r="M49" s="50">
        <v>11.81</v>
      </c>
      <c r="N49" s="20">
        <f t="shared" si="2"/>
        <v>3791.3782560900972</v>
      </c>
      <c r="O49" s="22">
        <f t="shared" si="1"/>
        <v>0</v>
      </c>
    </row>
    <row r="50" spans="1:15" ht="15" thickBot="1" x14ac:dyDescent="0.35">
      <c r="A50" s="115"/>
      <c r="B50" s="19" t="s">
        <v>10</v>
      </c>
      <c r="C50" s="53">
        <v>8.7791501343661746</v>
      </c>
      <c r="D50" s="20">
        <f t="shared" si="3"/>
        <v>234.26391481836356</v>
      </c>
      <c r="E50" s="22">
        <f t="shared" si="0"/>
        <v>0</v>
      </c>
      <c r="J50" s="115"/>
      <c r="K50" s="28" t="s">
        <v>10</v>
      </c>
      <c r="L50" s="56">
        <v>8.7791501343661746</v>
      </c>
      <c r="M50" s="50">
        <v>19.48</v>
      </c>
      <c r="N50" s="20">
        <f t="shared" si="2"/>
        <v>3962.3961007075504</v>
      </c>
      <c r="O50" s="22">
        <f t="shared" si="1"/>
        <v>0</v>
      </c>
    </row>
    <row r="51" spans="1:15" ht="15" thickBot="1" x14ac:dyDescent="0.35">
      <c r="A51" s="115"/>
      <c r="B51" s="19" t="s">
        <v>19</v>
      </c>
      <c r="C51" s="55">
        <v>8.7992169371320976</v>
      </c>
      <c r="D51" s="20">
        <f t="shared" si="3"/>
        <v>243.06313175549565</v>
      </c>
      <c r="E51" s="22">
        <f t="shared" si="0"/>
        <v>0</v>
      </c>
      <c r="J51" s="115"/>
      <c r="K51" s="28" t="s">
        <v>19</v>
      </c>
      <c r="L51" s="56">
        <v>8.7992169371320976</v>
      </c>
      <c r="M51" s="50">
        <v>13.96</v>
      </c>
      <c r="N51" s="20">
        <f t="shared" si="2"/>
        <v>4085.2331691499144</v>
      </c>
      <c r="O51" s="22">
        <f t="shared" si="1"/>
        <v>0</v>
      </c>
    </row>
    <row r="52" spans="1:15" ht="15" thickBot="1" x14ac:dyDescent="0.35">
      <c r="A52" s="115"/>
      <c r="B52" s="19" t="s">
        <v>45</v>
      </c>
      <c r="C52" s="53">
        <v>8.8627564081677797</v>
      </c>
      <c r="D52" s="20">
        <f t="shared" si="3"/>
        <v>251.92588816366342</v>
      </c>
      <c r="E52" s="22">
        <f t="shared" si="0"/>
        <v>0</v>
      </c>
      <c r="J52" s="115"/>
      <c r="K52" s="28" t="s">
        <v>45</v>
      </c>
      <c r="L52" s="56">
        <v>8.8627564081677797</v>
      </c>
      <c r="M52" s="50">
        <v>7.94</v>
      </c>
      <c r="N52" s="20">
        <f t="shared" si="2"/>
        <v>4155.6034550307668</v>
      </c>
      <c r="O52" s="22">
        <f t="shared" si="1"/>
        <v>0</v>
      </c>
    </row>
    <row r="53" spans="1:15" ht="15" thickBot="1" x14ac:dyDescent="0.35">
      <c r="A53" s="115"/>
      <c r="B53" s="19" t="s">
        <v>34</v>
      </c>
      <c r="C53" s="53">
        <v>9.0892334413532225</v>
      </c>
      <c r="D53" s="20">
        <f t="shared" si="3"/>
        <v>261.01512160501665</v>
      </c>
      <c r="E53" s="22">
        <f t="shared" si="0"/>
        <v>0</v>
      </c>
      <c r="J53" s="115"/>
      <c r="K53" s="28" t="s">
        <v>34</v>
      </c>
      <c r="L53" s="56">
        <v>9.0892334413532225</v>
      </c>
      <c r="M53" s="50">
        <v>41.59</v>
      </c>
      <c r="N53" s="20">
        <f t="shared" si="2"/>
        <v>4533.624673856647</v>
      </c>
      <c r="O53" s="22">
        <f t="shared" si="1"/>
        <v>0</v>
      </c>
    </row>
    <row r="54" spans="1:15" ht="15" thickBot="1" x14ac:dyDescent="0.35">
      <c r="A54" s="115"/>
      <c r="B54" s="19" t="s">
        <v>37</v>
      </c>
      <c r="C54" s="53">
        <v>9.3392430716215955</v>
      </c>
      <c r="D54" s="20">
        <f>C54+D53</f>
        <v>270.35436467663823</v>
      </c>
      <c r="E54" s="22">
        <f t="shared" si="0"/>
        <v>0</v>
      </c>
      <c r="J54" s="115"/>
      <c r="K54" s="28" t="s">
        <v>37</v>
      </c>
      <c r="L54" s="56">
        <v>9.3392430716215955</v>
      </c>
      <c r="M54" s="50">
        <v>29.11</v>
      </c>
      <c r="N54" s="20">
        <f t="shared" si="2"/>
        <v>4805.4900396715511</v>
      </c>
      <c r="O54" s="22">
        <f t="shared" si="1"/>
        <v>0</v>
      </c>
    </row>
  </sheetData>
  <sortState xmlns:xlrd2="http://schemas.microsoft.com/office/spreadsheetml/2017/richdata2" ref="B5:E54">
    <sortCondition ref="C5:C54"/>
  </sortState>
  <mergeCells count="11">
    <mergeCell ref="J2:J54"/>
    <mergeCell ref="K3:K4"/>
    <mergeCell ref="L3:L4"/>
    <mergeCell ref="N3:N4"/>
    <mergeCell ref="O3:O4"/>
    <mergeCell ref="M3:M4"/>
    <mergeCell ref="B3:B4"/>
    <mergeCell ref="C3:C4"/>
    <mergeCell ref="D3:D4"/>
    <mergeCell ref="E3:E4"/>
    <mergeCell ref="A2:A5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5"/>
  <sheetViews>
    <sheetView topLeftCell="A8" workbookViewId="0">
      <selection activeCell="M41" sqref="M41"/>
    </sheetView>
  </sheetViews>
  <sheetFormatPr baseColWidth="10" defaultColWidth="8.88671875" defaultRowHeight="14.4" x14ac:dyDescent="0.3"/>
  <cols>
    <col min="2" max="5" width="14.5546875" customWidth="1"/>
    <col min="7" max="7" width="37" customWidth="1"/>
    <col min="18" max="18" width="34.88671875" customWidth="1"/>
  </cols>
  <sheetData>
    <row r="1" spans="1:20" x14ac:dyDescent="0.3">
      <c r="B1" s="15" t="s">
        <v>133</v>
      </c>
      <c r="M1" s="15" t="s">
        <v>134</v>
      </c>
    </row>
    <row r="2" spans="1:20" ht="15" thickBot="1" x14ac:dyDescent="0.35"/>
    <row r="3" spans="1:20" ht="49.95" customHeight="1" x14ac:dyDescent="0.3">
      <c r="A3" s="115" t="s">
        <v>92</v>
      </c>
      <c r="B3" s="109" t="s">
        <v>0</v>
      </c>
      <c r="C3" s="109" t="s">
        <v>2</v>
      </c>
      <c r="D3" s="113" t="s">
        <v>98</v>
      </c>
      <c r="E3" s="113" t="s">
        <v>99</v>
      </c>
      <c r="G3" s="27" t="s">
        <v>94</v>
      </c>
      <c r="H3" s="18">
        <f>D54</f>
        <v>184.09999999999994</v>
      </c>
      <c r="K3" s="115" t="s">
        <v>92</v>
      </c>
      <c r="L3" s="109" t="s">
        <v>0</v>
      </c>
      <c r="M3" s="109" t="s">
        <v>2</v>
      </c>
      <c r="N3" s="109" t="s">
        <v>135</v>
      </c>
      <c r="O3" s="113" t="s">
        <v>98</v>
      </c>
      <c r="P3" s="113" t="s">
        <v>99</v>
      </c>
      <c r="Q3" s="63"/>
      <c r="S3" s="27" t="s">
        <v>94</v>
      </c>
      <c r="T3" s="18">
        <f>O54</f>
        <v>3448.8213999999998</v>
      </c>
    </row>
    <row r="4" spans="1:20" ht="49.95" customHeight="1" thickBot="1" x14ac:dyDescent="0.35">
      <c r="A4" s="115"/>
      <c r="B4" s="110"/>
      <c r="C4" s="110"/>
      <c r="D4" s="114"/>
      <c r="E4" s="114"/>
      <c r="G4" s="27" t="s">
        <v>95</v>
      </c>
      <c r="H4" s="18">
        <f>H3*0.4</f>
        <v>73.639999999999972</v>
      </c>
      <c r="K4" s="115"/>
      <c r="L4" s="110"/>
      <c r="M4" s="110"/>
      <c r="N4" s="116"/>
      <c r="O4" s="114"/>
      <c r="P4" s="114"/>
      <c r="Q4" s="63"/>
      <c r="S4" s="27" t="s">
        <v>95</v>
      </c>
      <c r="T4" s="18">
        <f>T3*0.4</f>
        <v>1379.52856</v>
      </c>
    </row>
    <row r="5" spans="1:20" ht="15" thickBot="1" x14ac:dyDescent="0.35">
      <c r="A5" s="115"/>
      <c r="B5" s="19" t="s">
        <v>17</v>
      </c>
      <c r="C5" s="58">
        <v>0.5</v>
      </c>
      <c r="D5" s="20">
        <f>C5</f>
        <v>0.5</v>
      </c>
      <c r="E5" s="22">
        <f t="shared" ref="E5:E36" si="0">IF(D5&lt;=$H$4,1,0)</f>
        <v>1</v>
      </c>
      <c r="K5" s="115"/>
      <c r="L5" s="19" t="s">
        <v>17</v>
      </c>
      <c r="M5" s="58">
        <v>0.5</v>
      </c>
      <c r="N5" s="50">
        <v>13.96</v>
      </c>
      <c r="O5" s="20">
        <f>M5*N5</f>
        <v>6.98</v>
      </c>
      <c r="P5" s="22">
        <f>IF(M5&lt;=M$41,1,0)</f>
        <v>1</v>
      </c>
      <c r="Q5" s="64"/>
    </row>
    <row r="6" spans="1:20" ht="15" thickBot="1" x14ac:dyDescent="0.35">
      <c r="A6" s="115"/>
      <c r="B6" s="19" t="s">
        <v>23</v>
      </c>
      <c r="C6" s="58">
        <v>0.5</v>
      </c>
      <c r="D6" s="20">
        <f>C6+D5</f>
        <v>1</v>
      </c>
      <c r="E6" s="22">
        <f t="shared" si="0"/>
        <v>1</v>
      </c>
      <c r="K6" s="115"/>
      <c r="L6" s="19" t="s">
        <v>23</v>
      </c>
      <c r="M6" s="58">
        <v>0.5</v>
      </c>
      <c r="N6" s="50">
        <v>7.3</v>
      </c>
      <c r="O6" s="20">
        <f>(M6*N6)+O5</f>
        <v>10.63</v>
      </c>
      <c r="P6" s="22">
        <f t="shared" ref="P6:P54" si="1">IF(M6&lt;=M$41,1,0)</f>
        <v>1</v>
      </c>
      <c r="Q6" s="64"/>
    </row>
    <row r="7" spans="1:20" ht="15" thickBot="1" x14ac:dyDescent="0.35">
      <c r="A7" s="115"/>
      <c r="B7" s="19" t="s">
        <v>48</v>
      </c>
      <c r="C7" s="58">
        <v>0.5</v>
      </c>
      <c r="D7" s="20">
        <f>C7+D6</f>
        <v>1.5</v>
      </c>
      <c r="E7" s="22">
        <f t="shared" si="0"/>
        <v>1</v>
      </c>
      <c r="K7" s="115"/>
      <c r="L7" s="19" t="s">
        <v>48</v>
      </c>
      <c r="M7" s="58">
        <v>0.5</v>
      </c>
      <c r="N7" s="50">
        <v>13.96</v>
      </c>
      <c r="O7" s="20">
        <f t="shared" ref="O7:O54" si="2">(M7*N7)+O6</f>
        <v>17.61</v>
      </c>
      <c r="P7" s="22">
        <f t="shared" si="1"/>
        <v>1</v>
      </c>
      <c r="Q7" s="64"/>
    </row>
    <row r="8" spans="1:20" ht="15" thickBot="1" x14ac:dyDescent="0.35">
      <c r="A8" s="115"/>
      <c r="B8" s="19" t="s">
        <v>13</v>
      </c>
      <c r="C8" s="58">
        <v>0.92999999999999994</v>
      </c>
      <c r="D8" s="20">
        <f t="shared" ref="D8:D54" si="3">C8+D7</f>
        <v>2.4299999999999997</v>
      </c>
      <c r="E8" s="22">
        <f t="shared" si="0"/>
        <v>1</v>
      </c>
      <c r="K8" s="115"/>
      <c r="L8" s="19" t="s">
        <v>13</v>
      </c>
      <c r="M8" s="58">
        <v>0.92999999999999994</v>
      </c>
      <c r="N8" s="50">
        <v>16.43</v>
      </c>
      <c r="O8" s="20">
        <f t="shared" si="2"/>
        <v>32.889899999999997</v>
      </c>
      <c r="P8" s="22">
        <f t="shared" si="1"/>
        <v>1</v>
      </c>
      <c r="Q8" s="64"/>
    </row>
    <row r="9" spans="1:20" ht="15" thickBot="1" x14ac:dyDescent="0.35">
      <c r="A9" s="115"/>
      <c r="B9" s="19" t="s">
        <v>11</v>
      </c>
      <c r="C9" s="58">
        <v>1</v>
      </c>
      <c r="D9" s="20">
        <f t="shared" si="3"/>
        <v>3.4299999999999997</v>
      </c>
      <c r="E9" s="22">
        <f t="shared" si="0"/>
        <v>1</v>
      </c>
      <c r="K9" s="115"/>
      <c r="L9" s="19" t="s">
        <v>11</v>
      </c>
      <c r="M9" s="58">
        <v>1</v>
      </c>
      <c r="N9" s="50">
        <v>16.43</v>
      </c>
      <c r="O9" s="20">
        <f t="shared" si="2"/>
        <v>49.319899999999997</v>
      </c>
      <c r="P9" s="22">
        <f t="shared" si="1"/>
        <v>1</v>
      </c>
      <c r="Q9" s="64"/>
    </row>
    <row r="10" spans="1:20" ht="15" thickBot="1" x14ac:dyDescent="0.35">
      <c r="A10" s="115"/>
      <c r="B10" s="19" t="s">
        <v>47</v>
      </c>
      <c r="C10" s="58">
        <v>1</v>
      </c>
      <c r="D10" s="20">
        <f t="shared" si="3"/>
        <v>4.43</v>
      </c>
      <c r="E10" s="22">
        <f t="shared" si="0"/>
        <v>1</v>
      </c>
      <c r="K10" s="115"/>
      <c r="L10" s="19" t="s">
        <v>47</v>
      </c>
      <c r="M10" s="58">
        <v>1</v>
      </c>
      <c r="N10" s="50">
        <v>7.8</v>
      </c>
      <c r="O10" s="20">
        <f t="shared" si="2"/>
        <v>57.119899999999994</v>
      </c>
      <c r="P10" s="22">
        <f t="shared" si="1"/>
        <v>1</v>
      </c>
      <c r="Q10" s="64"/>
    </row>
    <row r="11" spans="1:20" ht="15" thickBot="1" x14ac:dyDescent="0.35">
      <c r="A11" s="115"/>
      <c r="B11" s="19" t="s">
        <v>26</v>
      </c>
      <c r="C11" s="58">
        <v>1.01</v>
      </c>
      <c r="D11" s="20">
        <f t="shared" si="3"/>
        <v>5.4399999999999995</v>
      </c>
      <c r="E11" s="22">
        <f t="shared" si="0"/>
        <v>1</v>
      </c>
      <c r="K11" s="115"/>
      <c r="L11" s="19" t="s">
        <v>26</v>
      </c>
      <c r="M11" s="58">
        <v>1.01</v>
      </c>
      <c r="N11" s="50">
        <v>14.76</v>
      </c>
      <c r="O11" s="20">
        <f t="shared" si="2"/>
        <v>72.027499999999989</v>
      </c>
      <c r="P11" s="22">
        <f t="shared" si="1"/>
        <v>1</v>
      </c>
      <c r="Q11" s="64"/>
    </row>
    <row r="12" spans="1:20" ht="15" thickBot="1" x14ac:dyDescent="0.35">
      <c r="A12" s="115"/>
      <c r="B12" s="19" t="s">
        <v>14</v>
      </c>
      <c r="C12" s="58">
        <v>1.1000000000000001</v>
      </c>
      <c r="D12" s="20">
        <f t="shared" si="3"/>
        <v>6.5399999999999991</v>
      </c>
      <c r="E12" s="22">
        <f t="shared" si="0"/>
        <v>1</v>
      </c>
      <c r="K12" s="115"/>
      <c r="L12" s="19" t="s">
        <v>14</v>
      </c>
      <c r="M12" s="58">
        <v>1.1000000000000001</v>
      </c>
      <c r="N12" s="50">
        <v>16.43</v>
      </c>
      <c r="O12" s="20">
        <f t="shared" si="2"/>
        <v>90.100499999999982</v>
      </c>
      <c r="P12" s="22">
        <f t="shared" si="1"/>
        <v>1</v>
      </c>
      <c r="Q12" s="64"/>
    </row>
    <row r="13" spans="1:20" ht="15" thickBot="1" x14ac:dyDescent="0.35">
      <c r="A13" s="115"/>
      <c r="B13" s="19" t="s">
        <v>4</v>
      </c>
      <c r="C13" s="58">
        <v>1.1499999999999999</v>
      </c>
      <c r="D13" s="20">
        <f t="shared" si="3"/>
        <v>7.6899999999999995</v>
      </c>
      <c r="E13" s="22">
        <f t="shared" si="0"/>
        <v>1</v>
      </c>
      <c r="K13" s="115"/>
      <c r="L13" s="19" t="s">
        <v>4</v>
      </c>
      <c r="M13" s="58">
        <v>1.1499999999999999</v>
      </c>
      <c r="N13" s="50">
        <v>34.479999999999997</v>
      </c>
      <c r="O13" s="20">
        <f t="shared" si="2"/>
        <v>129.75249999999997</v>
      </c>
      <c r="P13" s="22">
        <f t="shared" si="1"/>
        <v>1</v>
      </c>
      <c r="Q13" s="64"/>
    </row>
    <row r="14" spans="1:20" ht="15" thickBot="1" x14ac:dyDescent="0.35">
      <c r="A14" s="115"/>
      <c r="B14" s="19" t="s">
        <v>27</v>
      </c>
      <c r="C14" s="58">
        <v>1.2</v>
      </c>
      <c r="D14" s="20">
        <f t="shared" si="3"/>
        <v>8.8899999999999988</v>
      </c>
      <c r="E14" s="22">
        <f t="shared" si="0"/>
        <v>1</v>
      </c>
      <c r="K14" s="115"/>
      <c r="L14" s="19" t="s">
        <v>27</v>
      </c>
      <c r="M14" s="58">
        <v>1.2</v>
      </c>
      <c r="N14" s="50">
        <v>11.81</v>
      </c>
      <c r="O14" s="20">
        <f t="shared" si="2"/>
        <v>143.92449999999997</v>
      </c>
      <c r="P14" s="22">
        <f t="shared" si="1"/>
        <v>1</v>
      </c>
      <c r="Q14" s="64"/>
    </row>
    <row r="15" spans="1:20" ht="15" thickBot="1" x14ac:dyDescent="0.35">
      <c r="A15" s="115"/>
      <c r="B15" s="19" t="s">
        <v>41</v>
      </c>
      <c r="C15" s="58">
        <v>1.2000000000000002</v>
      </c>
      <c r="D15" s="20">
        <f t="shared" si="3"/>
        <v>10.09</v>
      </c>
      <c r="E15" s="22">
        <f t="shared" si="0"/>
        <v>1</v>
      </c>
      <c r="K15" s="115"/>
      <c r="L15" s="19" t="s">
        <v>41</v>
      </c>
      <c r="M15" s="58">
        <v>1.2000000000000002</v>
      </c>
      <c r="N15" s="50">
        <v>7.3</v>
      </c>
      <c r="O15" s="20">
        <f t="shared" si="2"/>
        <v>152.68449999999996</v>
      </c>
      <c r="P15" s="22">
        <f t="shared" si="1"/>
        <v>1</v>
      </c>
      <c r="Q15" s="64"/>
    </row>
    <row r="16" spans="1:20" ht="15" thickBot="1" x14ac:dyDescent="0.35">
      <c r="A16" s="115"/>
      <c r="B16" s="19" t="s">
        <v>46</v>
      </c>
      <c r="C16" s="58">
        <v>1.28</v>
      </c>
      <c r="D16" s="20">
        <f t="shared" si="3"/>
        <v>11.37</v>
      </c>
      <c r="E16" s="22">
        <f t="shared" si="0"/>
        <v>1</v>
      </c>
      <c r="K16" s="115"/>
      <c r="L16" s="19" t="s">
        <v>46</v>
      </c>
      <c r="M16" s="58">
        <v>1.28</v>
      </c>
      <c r="N16" s="50">
        <v>7.94</v>
      </c>
      <c r="O16" s="20">
        <f t="shared" si="2"/>
        <v>162.84769999999995</v>
      </c>
      <c r="P16" s="22">
        <f t="shared" si="1"/>
        <v>1</v>
      </c>
      <c r="Q16" s="64"/>
    </row>
    <row r="17" spans="1:17" ht="15" thickBot="1" x14ac:dyDescent="0.35">
      <c r="A17" s="115"/>
      <c r="B17" s="19" t="s">
        <v>40</v>
      </c>
      <c r="C17" s="58">
        <v>1.4000000000000001</v>
      </c>
      <c r="D17" s="20">
        <f t="shared" si="3"/>
        <v>12.77</v>
      </c>
      <c r="E17" s="22">
        <f t="shared" si="0"/>
        <v>1</v>
      </c>
      <c r="K17" s="115"/>
      <c r="L17" s="19" t="s">
        <v>40</v>
      </c>
      <c r="M17" s="58">
        <v>1.4000000000000001</v>
      </c>
      <c r="N17" s="49">
        <v>9.27</v>
      </c>
      <c r="O17" s="20">
        <f t="shared" si="2"/>
        <v>175.82569999999996</v>
      </c>
      <c r="P17" s="22">
        <f t="shared" si="1"/>
        <v>1</v>
      </c>
      <c r="Q17" s="64"/>
    </row>
    <row r="18" spans="1:17" ht="15" thickBot="1" x14ac:dyDescent="0.35">
      <c r="A18" s="115"/>
      <c r="B18" s="19" t="s">
        <v>51</v>
      </c>
      <c r="C18" s="58">
        <v>1.4000000000000001</v>
      </c>
      <c r="D18" s="20">
        <f t="shared" si="3"/>
        <v>14.17</v>
      </c>
      <c r="E18" s="22">
        <f t="shared" si="0"/>
        <v>1</v>
      </c>
      <c r="K18" s="115"/>
      <c r="L18" s="19" t="s">
        <v>51</v>
      </c>
      <c r="M18" s="58">
        <v>1.4000000000000001</v>
      </c>
      <c r="N18" s="50">
        <v>7.3</v>
      </c>
      <c r="O18" s="20">
        <f t="shared" si="2"/>
        <v>186.04569999999995</v>
      </c>
      <c r="P18" s="22">
        <f t="shared" si="1"/>
        <v>1</v>
      </c>
      <c r="Q18" s="64"/>
    </row>
    <row r="19" spans="1:17" ht="15" thickBot="1" x14ac:dyDescent="0.35">
      <c r="A19" s="115"/>
      <c r="B19" s="19" t="s">
        <v>34</v>
      </c>
      <c r="C19" s="58">
        <v>1.5</v>
      </c>
      <c r="D19" s="20">
        <f t="shared" si="3"/>
        <v>15.67</v>
      </c>
      <c r="E19" s="22">
        <f t="shared" si="0"/>
        <v>1</v>
      </c>
      <c r="K19" s="115"/>
      <c r="L19" s="19" t="s">
        <v>34</v>
      </c>
      <c r="M19" s="58">
        <v>1.5</v>
      </c>
      <c r="N19" s="50">
        <v>41.59</v>
      </c>
      <c r="O19" s="20">
        <f t="shared" si="2"/>
        <v>248.43069999999994</v>
      </c>
      <c r="P19" s="22">
        <f t="shared" si="1"/>
        <v>1</v>
      </c>
      <c r="Q19" s="64"/>
    </row>
    <row r="20" spans="1:17" ht="15" thickBot="1" x14ac:dyDescent="0.35">
      <c r="A20" s="115"/>
      <c r="B20" s="19" t="s">
        <v>49</v>
      </c>
      <c r="C20" s="58">
        <v>1.5699999999999998</v>
      </c>
      <c r="D20" s="20">
        <f t="shared" si="3"/>
        <v>17.239999999999998</v>
      </c>
      <c r="E20" s="22">
        <f t="shared" si="0"/>
        <v>1</v>
      </c>
      <c r="K20" s="115"/>
      <c r="L20" s="19" t="s">
        <v>49</v>
      </c>
      <c r="M20" s="58">
        <v>1.5699999999999998</v>
      </c>
      <c r="N20" s="50">
        <v>7.3</v>
      </c>
      <c r="O20" s="20">
        <f t="shared" si="2"/>
        <v>259.89169999999996</v>
      </c>
      <c r="P20" s="22">
        <f t="shared" si="1"/>
        <v>1</v>
      </c>
      <c r="Q20" s="64"/>
    </row>
    <row r="21" spans="1:17" ht="15" thickBot="1" x14ac:dyDescent="0.35">
      <c r="A21" s="115"/>
      <c r="B21" s="19" t="s">
        <v>42</v>
      </c>
      <c r="C21" s="58">
        <v>1.7000000000000002</v>
      </c>
      <c r="D21" s="20">
        <f t="shared" si="3"/>
        <v>18.939999999999998</v>
      </c>
      <c r="E21" s="22">
        <f t="shared" si="0"/>
        <v>1</v>
      </c>
      <c r="K21" s="115"/>
      <c r="L21" s="19" t="s">
        <v>42</v>
      </c>
      <c r="M21" s="58">
        <v>1.7000000000000002</v>
      </c>
      <c r="N21" s="50">
        <v>8.1999999999999993</v>
      </c>
      <c r="O21" s="20">
        <f t="shared" si="2"/>
        <v>273.83169999999996</v>
      </c>
      <c r="P21" s="22">
        <f t="shared" si="1"/>
        <v>1</v>
      </c>
      <c r="Q21" s="64"/>
    </row>
    <row r="22" spans="1:17" ht="15" thickBot="1" x14ac:dyDescent="0.35">
      <c r="A22" s="115"/>
      <c r="B22" s="19" t="s">
        <v>10</v>
      </c>
      <c r="C22" s="58">
        <v>1.86</v>
      </c>
      <c r="D22" s="20">
        <f t="shared" si="3"/>
        <v>20.799999999999997</v>
      </c>
      <c r="E22" s="22">
        <f t="shared" si="0"/>
        <v>1</v>
      </c>
      <c r="K22" s="115"/>
      <c r="L22" s="19" t="s">
        <v>10</v>
      </c>
      <c r="M22" s="58">
        <v>1.86</v>
      </c>
      <c r="N22" s="50">
        <v>19.48</v>
      </c>
      <c r="O22" s="20">
        <f t="shared" si="2"/>
        <v>310.06449999999995</v>
      </c>
      <c r="P22" s="22">
        <f t="shared" si="1"/>
        <v>1</v>
      </c>
      <c r="Q22" s="64"/>
    </row>
    <row r="23" spans="1:17" ht="15" thickBot="1" x14ac:dyDescent="0.35">
      <c r="A23" s="115"/>
      <c r="B23" s="19" t="s">
        <v>22</v>
      </c>
      <c r="C23" s="58">
        <v>2</v>
      </c>
      <c r="D23" s="20">
        <f t="shared" si="3"/>
        <v>22.799999999999997</v>
      </c>
      <c r="E23" s="22">
        <f t="shared" si="0"/>
        <v>1</v>
      </c>
      <c r="K23" s="115"/>
      <c r="L23" s="19" t="s">
        <v>22</v>
      </c>
      <c r="M23" s="58">
        <v>2</v>
      </c>
      <c r="N23" s="50">
        <v>24.43</v>
      </c>
      <c r="O23" s="20">
        <f t="shared" si="2"/>
        <v>358.92449999999997</v>
      </c>
      <c r="P23" s="22">
        <f t="shared" si="1"/>
        <v>1</v>
      </c>
      <c r="Q23" s="64"/>
    </row>
    <row r="24" spans="1:17" ht="15" thickBot="1" x14ac:dyDescent="0.35">
      <c r="A24" s="115"/>
      <c r="B24" s="19" t="s">
        <v>28</v>
      </c>
      <c r="C24" s="58">
        <v>2.15</v>
      </c>
      <c r="D24" s="20">
        <f t="shared" si="3"/>
        <v>24.949999999999996</v>
      </c>
      <c r="E24" s="22">
        <f t="shared" si="0"/>
        <v>1</v>
      </c>
      <c r="K24" s="115"/>
      <c r="L24" s="19" t="s">
        <v>28</v>
      </c>
      <c r="M24" s="58">
        <v>2.15</v>
      </c>
      <c r="N24" s="50">
        <v>11.81</v>
      </c>
      <c r="O24" s="20">
        <f t="shared" si="2"/>
        <v>384.31599999999997</v>
      </c>
      <c r="P24" s="22">
        <f t="shared" si="1"/>
        <v>1</v>
      </c>
      <c r="Q24" s="64"/>
    </row>
    <row r="25" spans="1:17" ht="15" thickBot="1" x14ac:dyDescent="0.35">
      <c r="A25" s="115"/>
      <c r="B25" s="19" t="s">
        <v>29</v>
      </c>
      <c r="C25" s="58">
        <v>2.16</v>
      </c>
      <c r="D25" s="20">
        <f t="shared" si="3"/>
        <v>27.109999999999996</v>
      </c>
      <c r="E25" s="22">
        <f t="shared" si="0"/>
        <v>1</v>
      </c>
      <c r="K25" s="115"/>
      <c r="L25" s="19" t="s">
        <v>29</v>
      </c>
      <c r="M25" s="58">
        <v>2.16</v>
      </c>
      <c r="N25" s="50">
        <v>11.81</v>
      </c>
      <c r="O25" s="20">
        <f t="shared" si="2"/>
        <v>409.82559999999995</v>
      </c>
      <c r="P25" s="22">
        <f t="shared" si="1"/>
        <v>1</v>
      </c>
      <c r="Q25" s="64"/>
    </row>
    <row r="26" spans="1:17" ht="15" thickBot="1" x14ac:dyDescent="0.35">
      <c r="A26" s="115"/>
      <c r="B26" s="19" t="s">
        <v>39</v>
      </c>
      <c r="C26" s="58">
        <v>2.25</v>
      </c>
      <c r="D26" s="20">
        <f t="shared" si="3"/>
        <v>29.359999999999996</v>
      </c>
      <c r="E26" s="22">
        <f t="shared" si="0"/>
        <v>1</v>
      </c>
      <c r="K26" s="115"/>
      <c r="L26" s="19" t="s">
        <v>39</v>
      </c>
      <c r="M26" s="58">
        <v>2.25</v>
      </c>
      <c r="N26" s="50">
        <v>7.3</v>
      </c>
      <c r="O26" s="20">
        <f t="shared" si="2"/>
        <v>426.25059999999996</v>
      </c>
      <c r="P26" s="22">
        <f t="shared" si="1"/>
        <v>1</v>
      </c>
      <c r="Q26" s="64"/>
    </row>
    <row r="27" spans="1:17" ht="15" thickBot="1" x14ac:dyDescent="0.35">
      <c r="A27" s="115"/>
      <c r="B27" s="19" t="s">
        <v>5</v>
      </c>
      <c r="C27" s="58">
        <v>2.2999999999999998</v>
      </c>
      <c r="D27" s="20">
        <f t="shared" si="3"/>
        <v>31.659999999999997</v>
      </c>
      <c r="E27" s="22">
        <f t="shared" si="0"/>
        <v>1</v>
      </c>
      <c r="K27" s="115"/>
      <c r="L27" s="19" t="s">
        <v>5</v>
      </c>
      <c r="M27" s="58">
        <v>2.2999999999999998</v>
      </c>
      <c r="N27" s="50">
        <v>35.03</v>
      </c>
      <c r="O27" s="20">
        <f t="shared" si="2"/>
        <v>506.81959999999998</v>
      </c>
      <c r="P27" s="22">
        <f t="shared" si="1"/>
        <v>1</v>
      </c>
      <c r="Q27" s="64"/>
    </row>
    <row r="28" spans="1:17" ht="15" thickBot="1" x14ac:dyDescent="0.35">
      <c r="A28" s="115"/>
      <c r="B28" s="19" t="s">
        <v>43</v>
      </c>
      <c r="C28" s="58">
        <v>2.2999999999999998</v>
      </c>
      <c r="D28" s="20">
        <f t="shared" si="3"/>
        <v>33.959999999999994</v>
      </c>
      <c r="E28" s="22">
        <f t="shared" si="0"/>
        <v>1</v>
      </c>
      <c r="K28" s="115"/>
      <c r="L28" s="19" t="s">
        <v>43</v>
      </c>
      <c r="M28" s="58">
        <v>2.2999999999999998</v>
      </c>
      <c r="N28" s="50">
        <v>10.6</v>
      </c>
      <c r="O28" s="20">
        <f t="shared" si="2"/>
        <v>531.19960000000003</v>
      </c>
      <c r="P28" s="22">
        <f t="shared" si="1"/>
        <v>1</v>
      </c>
      <c r="Q28" s="64"/>
    </row>
    <row r="29" spans="1:17" ht="15" thickBot="1" x14ac:dyDescent="0.35">
      <c r="A29" s="115"/>
      <c r="B29" s="19" t="s">
        <v>18</v>
      </c>
      <c r="C29" s="58">
        <v>2.5</v>
      </c>
      <c r="D29" s="20">
        <f t="shared" si="3"/>
        <v>36.459999999999994</v>
      </c>
      <c r="E29" s="22">
        <f t="shared" si="0"/>
        <v>1</v>
      </c>
      <c r="K29" s="115"/>
      <c r="L29" s="19" t="s">
        <v>18</v>
      </c>
      <c r="M29" s="58">
        <v>2.5</v>
      </c>
      <c r="N29" s="49">
        <v>10.6</v>
      </c>
      <c r="O29" s="20">
        <f t="shared" si="2"/>
        <v>557.69960000000003</v>
      </c>
      <c r="P29" s="22">
        <f t="shared" si="1"/>
        <v>1</v>
      </c>
      <c r="Q29" s="64"/>
    </row>
    <row r="30" spans="1:17" ht="15" thickBot="1" x14ac:dyDescent="0.35">
      <c r="A30" s="115"/>
      <c r="B30" s="19" t="s">
        <v>52</v>
      </c>
      <c r="C30" s="58">
        <v>2.5</v>
      </c>
      <c r="D30" s="20">
        <f t="shared" si="3"/>
        <v>38.959999999999994</v>
      </c>
      <c r="E30" s="22">
        <f t="shared" si="0"/>
        <v>1</v>
      </c>
      <c r="K30" s="115"/>
      <c r="L30" s="19" t="s">
        <v>52</v>
      </c>
      <c r="M30" s="58">
        <v>2.5</v>
      </c>
      <c r="N30" s="50">
        <v>13.96</v>
      </c>
      <c r="O30" s="20">
        <f t="shared" si="2"/>
        <v>592.59960000000001</v>
      </c>
      <c r="P30" s="22">
        <f t="shared" si="1"/>
        <v>1</v>
      </c>
      <c r="Q30" s="64"/>
    </row>
    <row r="31" spans="1:17" ht="15" thickBot="1" x14ac:dyDescent="0.35">
      <c r="A31" s="115"/>
      <c r="B31" s="19" t="s">
        <v>3</v>
      </c>
      <c r="C31" s="58">
        <v>2.6</v>
      </c>
      <c r="D31" s="20">
        <f t="shared" si="3"/>
        <v>41.559999999999995</v>
      </c>
      <c r="E31" s="22">
        <f t="shared" si="0"/>
        <v>1</v>
      </c>
      <c r="K31" s="115"/>
      <c r="L31" s="19" t="s">
        <v>3</v>
      </c>
      <c r="M31" s="58">
        <v>2.6</v>
      </c>
      <c r="N31" s="50">
        <v>16.89</v>
      </c>
      <c r="O31" s="20">
        <f t="shared" si="2"/>
        <v>636.5136</v>
      </c>
      <c r="P31" s="22">
        <f t="shared" si="1"/>
        <v>1</v>
      </c>
      <c r="Q31" s="64"/>
    </row>
    <row r="32" spans="1:17" ht="15" thickBot="1" x14ac:dyDescent="0.35">
      <c r="A32" s="115"/>
      <c r="B32" s="19" t="s">
        <v>35</v>
      </c>
      <c r="C32" s="58">
        <v>2.7</v>
      </c>
      <c r="D32" s="20">
        <f t="shared" si="3"/>
        <v>44.26</v>
      </c>
      <c r="E32" s="22">
        <f t="shared" si="0"/>
        <v>1</v>
      </c>
      <c r="K32" s="115"/>
      <c r="L32" s="19" t="s">
        <v>35</v>
      </c>
      <c r="M32" s="58">
        <v>2.7</v>
      </c>
      <c r="N32" s="50">
        <v>41.59</v>
      </c>
      <c r="O32" s="20">
        <f t="shared" si="2"/>
        <v>748.8066</v>
      </c>
      <c r="P32" s="22">
        <f t="shared" si="1"/>
        <v>1</v>
      </c>
      <c r="Q32" s="64"/>
    </row>
    <row r="33" spans="1:18" ht="15" thickBot="1" x14ac:dyDescent="0.35">
      <c r="A33" s="115"/>
      <c r="B33" s="19" t="s">
        <v>25</v>
      </c>
      <c r="C33" s="58">
        <v>2.9200000000000004</v>
      </c>
      <c r="D33" s="20">
        <f t="shared" si="3"/>
        <v>47.18</v>
      </c>
      <c r="E33" s="22">
        <f t="shared" si="0"/>
        <v>1</v>
      </c>
      <c r="K33" s="115"/>
      <c r="L33" s="19" t="s">
        <v>25</v>
      </c>
      <c r="M33" s="58">
        <v>2.9200000000000004</v>
      </c>
      <c r="N33" s="50">
        <v>13.96</v>
      </c>
      <c r="O33" s="20">
        <f t="shared" si="2"/>
        <v>789.56979999999999</v>
      </c>
      <c r="P33" s="22">
        <f t="shared" si="1"/>
        <v>1</v>
      </c>
      <c r="Q33" s="64"/>
    </row>
    <row r="34" spans="1:18" ht="15" thickBot="1" x14ac:dyDescent="0.35">
      <c r="A34" s="115"/>
      <c r="B34" s="19" t="s">
        <v>30</v>
      </c>
      <c r="C34" s="58">
        <v>2.97</v>
      </c>
      <c r="D34" s="20">
        <f t="shared" si="3"/>
        <v>50.15</v>
      </c>
      <c r="E34" s="22">
        <f t="shared" si="0"/>
        <v>1</v>
      </c>
      <c r="K34" s="115"/>
      <c r="L34" s="19" t="s">
        <v>30</v>
      </c>
      <c r="M34" s="58">
        <v>2.97</v>
      </c>
      <c r="N34" s="50">
        <v>11.81</v>
      </c>
      <c r="O34" s="20">
        <f t="shared" si="2"/>
        <v>824.64549999999997</v>
      </c>
      <c r="P34" s="22">
        <f t="shared" si="1"/>
        <v>1</v>
      </c>
      <c r="Q34" s="64"/>
    </row>
    <row r="35" spans="1:18" ht="15" thickBot="1" x14ac:dyDescent="0.35">
      <c r="A35" s="115"/>
      <c r="B35" s="19" t="s">
        <v>24</v>
      </c>
      <c r="C35" s="58">
        <v>3</v>
      </c>
      <c r="D35" s="20">
        <f t="shared" si="3"/>
        <v>53.15</v>
      </c>
      <c r="E35" s="22">
        <f t="shared" si="0"/>
        <v>1</v>
      </c>
      <c r="K35" s="115"/>
      <c r="L35" s="19" t="s">
        <v>24</v>
      </c>
      <c r="M35" s="58">
        <v>3</v>
      </c>
      <c r="N35" s="50">
        <v>13.96</v>
      </c>
      <c r="O35" s="20">
        <f t="shared" si="2"/>
        <v>866.52549999999997</v>
      </c>
      <c r="P35" s="22">
        <f t="shared" si="1"/>
        <v>1</v>
      </c>
      <c r="Q35" s="64"/>
    </row>
    <row r="36" spans="1:18" ht="15" thickBot="1" x14ac:dyDescent="0.35">
      <c r="A36" s="115"/>
      <c r="B36" s="19" t="s">
        <v>21</v>
      </c>
      <c r="C36" s="58">
        <v>3.21</v>
      </c>
      <c r="D36" s="20">
        <f t="shared" si="3"/>
        <v>56.36</v>
      </c>
      <c r="E36" s="22">
        <f t="shared" si="0"/>
        <v>1</v>
      </c>
      <c r="K36" s="115"/>
      <c r="L36" s="19" t="s">
        <v>21</v>
      </c>
      <c r="M36" s="58">
        <v>3.21</v>
      </c>
      <c r="N36" s="50">
        <v>13.96</v>
      </c>
      <c r="O36" s="20">
        <f t="shared" si="2"/>
        <v>911.33709999999996</v>
      </c>
      <c r="P36" s="22">
        <f t="shared" si="1"/>
        <v>1</v>
      </c>
      <c r="Q36" s="64"/>
    </row>
    <row r="37" spans="1:18" ht="15" thickBot="1" x14ac:dyDescent="0.35">
      <c r="A37" s="115"/>
      <c r="B37" s="19" t="s">
        <v>12</v>
      </c>
      <c r="C37" s="58">
        <v>3.3000000000000003</v>
      </c>
      <c r="D37" s="20">
        <f t="shared" si="3"/>
        <v>59.66</v>
      </c>
      <c r="E37" s="22">
        <f t="shared" ref="E37:E54" si="4">IF(D37&lt;=$H$4,1,0)</f>
        <v>1</v>
      </c>
      <c r="K37" s="115"/>
      <c r="L37" s="19" t="s">
        <v>12</v>
      </c>
      <c r="M37" s="58">
        <v>3.3000000000000003</v>
      </c>
      <c r="N37" s="50">
        <v>16.43</v>
      </c>
      <c r="O37" s="20">
        <f t="shared" si="2"/>
        <v>965.55610000000001</v>
      </c>
      <c r="P37" s="22">
        <f t="shared" si="1"/>
        <v>1</v>
      </c>
      <c r="Q37" s="64"/>
    </row>
    <row r="38" spans="1:18" ht="15" thickBot="1" x14ac:dyDescent="0.35">
      <c r="A38" s="115"/>
      <c r="B38" s="19" t="s">
        <v>16</v>
      </c>
      <c r="C38" s="58">
        <v>3.4000000000000004</v>
      </c>
      <c r="D38" s="20">
        <f t="shared" si="3"/>
        <v>63.059999999999995</v>
      </c>
      <c r="E38" s="22">
        <f t="shared" si="4"/>
        <v>1</v>
      </c>
      <c r="K38" s="115"/>
      <c r="L38" s="19" t="s">
        <v>16</v>
      </c>
      <c r="M38" s="58">
        <v>3.4000000000000004</v>
      </c>
      <c r="N38" s="50">
        <v>16.43</v>
      </c>
      <c r="O38" s="20">
        <f t="shared" si="2"/>
        <v>1021.4181</v>
      </c>
      <c r="P38" s="22">
        <f t="shared" si="1"/>
        <v>1</v>
      </c>
      <c r="Q38" s="64"/>
    </row>
    <row r="39" spans="1:18" ht="15" thickBot="1" x14ac:dyDescent="0.35">
      <c r="A39" s="115"/>
      <c r="B39" s="19" t="s">
        <v>50</v>
      </c>
      <c r="C39" s="58">
        <v>3.99</v>
      </c>
      <c r="D39" s="20">
        <f t="shared" si="3"/>
        <v>67.05</v>
      </c>
      <c r="E39" s="22">
        <f t="shared" si="4"/>
        <v>1</v>
      </c>
      <c r="K39" s="115"/>
      <c r="L39" s="19" t="s">
        <v>50</v>
      </c>
      <c r="M39" s="58">
        <v>3.99</v>
      </c>
      <c r="N39" s="50">
        <v>7.3</v>
      </c>
      <c r="O39" s="20">
        <f t="shared" si="2"/>
        <v>1050.5451</v>
      </c>
      <c r="P39" s="22">
        <f t="shared" si="1"/>
        <v>1</v>
      </c>
      <c r="Q39" s="64"/>
    </row>
    <row r="40" spans="1:18" ht="15" thickBot="1" x14ac:dyDescent="0.35">
      <c r="A40" s="115"/>
      <c r="B40" s="24" t="s">
        <v>44</v>
      </c>
      <c r="C40" s="60">
        <v>4</v>
      </c>
      <c r="D40" s="25">
        <f t="shared" si="3"/>
        <v>71.05</v>
      </c>
      <c r="E40" s="26">
        <f t="shared" si="4"/>
        <v>1</v>
      </c>
      <c r="G40" s="2" t="s">
        <v>97</v>
      </c>
      <c r="K40" s="115"/>
      <c r="L40" s="19" t="s">
        <v>44</v>
      </c>
      <c r="M40" s="58">
        <v>4</v>
      </c>
      <c r="N40" s="50">
        <v>9.27</v>
      </c>
      <c r="O40" s="20">
        <f t="shared" si="2"/>
        <v>1087.6251</v>
      </c>
      <c r="P40" s="22">
        <f t="shared" si="1"/>
        <v>1</v>
      </c>
      <c r="Q40" s="64"/>
    </row>
    <row r="41" spans="1:18" ht="15" thickBot="1" x14ac:dyDescent="0.35">
      <c r="A41" s="115"/>
      <c r="B41" s="19" t="s">
        <v>37</v>
      </c>
      <c r="C41" s="58">
        <v>4.0999999999999996</v>
      </c>
      <c r="D41" s="20">
        <f t="shared" si="3"/>
        <v>75.149999999999991</v>
      </c>
      <c r="E41" s="23">
        <f t="shared" si="4"/>
        <v>0</v>
      </c>
      <c r="K41" s="115"/>
      <c r="L41" s="24" t="s">
        <v>37</v>
      </c>
      <c r="M41" s="60">
        <v>4.0999999999999996</v>
      </c>
      <c r="N41" s="66">
        <v>29.11</v>
      </c>
      <c r="O41" s="25">
        <f t="shared" si="2"/>
        <v>1206.9760999999999</v>
      </c>
      <c r="P41" s="22">
        <f t="shared" si="1"/>
        <v>1</v>
      </c>
      <c r="Q41" s="64"/>
      <c r="R41" s="2" t="s">
        <v>97</v>
      </c>
    </row>
    <row r="42" spans="1:18" ht="15" thickBot="1" x14ac:dyDescent="0.35">
      <c r="A42" s="115"/>
      <c r="B42" s="19" t="s">
        <v>6</v>
      </c>
      <c r="C42" s="58">
        <v>4.55</v>
      </c>
      <c r="D42" s="20">
        <f t="shared" si="3"/>
        <v>79.699999999999989</v>
      </c>
      <c r="E42" s="22">
        <f t="shared" si="4"/>
        <v>0</v>
      </c>
      <c r="K42" s="115"/>
      <c r="L42" s="19" t="s">
        <v>6</v>
      </c>
      <c r="M42" s="58">
        <v>4.55</v>
      </c>
      <c r="N42" s="50">
        <v>60.03</v>
      </c>
      <c r="O42" s="20">
        <f t="shared" si="2"/>
        <v>1480.1125999999999</v>
      </c>
      <c r="P42" s="22">
        <f t="shared" si="1"/>
        <v>0</v>
      </c>
      <c r="Q42" s="64"/>
    </row>
    <row r="43" spans="1:18" ht="15" thickBot="1" x14ac:dyDescent="0.35">
      <c r="A43" s="115"/>
      <c r="B43" s="32" t="s">
        <v>38</v>
      </c>
      <c r="C43" s="59">
        <v>4.7</v>
      </c>
      <c r="D43" s="20">
        <f t="shared" si="3"/>
        <v>84.399999999999991</v>
      </c>
      <c r="E43" s="33">
        <f t="shared" si="4"/>
        <v>0</v>
      </c>
      <c r="K43" s="115"/>
      <c r="L43" s="32" t="s">
        <v>38</v>
      </c>
      <c r="M43" s="59">
        <v>4.7</v>
      </c>
      <c r="N43" s="50">
        <v>29.11</v>
      </c>
      <c r="O43" s="20">
        <f t="shared" si="2"/>
        <v>1616.9295999999999</v>
      </c>
      <c r="P43" s="22">
        <f t="shared" si="1"/>
        <v>0</v>
      </c>
      <c r="Q43" s="65"/>
    </row>
    <row r="44" spans="1:18" ht="15" thickBot="1" x14ac:dyDescent="0.35">
      <c r="A44" s="115"/>
      <c r="B44" s="19" t="s">
        <v>8</v>
      </c>
      <c r="C44" s="58">
        <v>5.21</v>
      </c>
      <c r="D44" s="20">
        <f t="shared" si="3"/>
        <v>89.609999999999985</v>
      </c>
      <c r="E44" s="22">
        <f t="shared" si="4"/>
        <v>0</v>
      </c>
      <c r="K44" s="115"/>
      <c r="L44" s="19" t="s">
        <v>8</v>
      </c>
      <c r="M44" s="58">
        <v>5.21</v>
      </c>
      <c r="N44" s="50">
        <v>19.48</v>
      </c>
      <c r="O44" s="20">
        <f t="shared" si="2"/>
        <v>1718.4204</v>
      </c>
      <c r="P44" s="22">
        <f t="shared" si="1"/>
        <v>0</v>
      </c>
      <c r="Q44" s="64"/>
    </row>
    <row r="45" spans="1:18" ht="15" thickBot="1" x14ac:dyDescent="0.35">
      <c r="A45" s="115"/>
      <c r="B45" s="32" t="s">
        <v>32</v>
      </c>
      <c r="C45" s="59">
        <v>5.6</v>
      </c>
      <c r="D45" s="61">
        <f t="shared" si="3"/>
        <v>95.20999999999998</v>
      </c>
      <c r="E45" s="33">
        <f t="shared" si="4"/>
        <v>0</v>
      </c>
      <c r="K45" s="115"/>
      <c r="L45" s="32" t="s">
        <v>32</v>
      </c>
      <c r="M45" s="59">
        <v>5.6</v>
      </c>
      <c r="N45" s="62">
        <v>11.81</v>
      </c>
      <c r="O45" s="61">
        <f t="shared" si="2"/>
        <v>1784.5563999999999</v>
      </c>
      <c r="P45" s="22">
        <f t="shared" si="1"/>
        <v>0</v>
      </c>
      <c r="Q45" s="65"/>
    </row>
    <row r="46" spans="1:18" ht="15" thickBot="1" x14ac:dyDescent="0.35">
      <c r="A46" s="115"/>
      <c r="B46" s="19" t="s">
        <v>31</v>
      </c>
      <c r="C46" s="58">
        <v>5.71</v>
      </c>
      <c r="D46" s="20">
        <f t="shared" si="3"/>
        <v>100.91999999999997</v>
      </c>
      <c r="E46" s="22">
        <f t="shared" si="4"/>
        <v>0</v>
      </c>
      <c r="K46" s="115"/>
      <c r="L46" s="19" t="s">
        <v>31</v>
      </c>
      <c r="M46" s="58">
        <v>5.71</v>
      </c>
      <c r="N46" s="50">
        <v>11.81</v>
      </c>
      <c r="O46" s="20">
        <f t="shared" si="2"/>
        <v>1851.9914999999999</v>
      </c>
      <c r="P46" s="22">
        <f t="shared" si="1"/>
        <v>0</v>
      </c>
      <c r="Q46" s="64"/>
    </row>
    <row r="47" spans="1:18" ht="15" thickBot="1" x14ac:dyDescent="0.35">
      <c r="A47" s="115"/>
      <c r="B47" s="19" t="s">
        <v>7</v>
      </c>
      <c r="C47" s="58">
        <v>5.8</v>
      </c>
      <c r="D47" s="20">
        <f t="shared" si="3"/>
        <v>106.71999999999997</v>
      </c>
      <c r="E47" s="22">
        <f t="shared" si="4"/>
        <v>0</v>
      </c>
      <c r="K47" s="115"/>
      <c r="L47" s="19" t="s">
        <v>7</v>
      </c>
      <c r="M47" s="58">
        <v>5.8</v>
      </c>
      <c r="N47" s="50">
        <v>42.81</v>
      </c>
      <c r="O47" s="20">
        <f t="shared" si="2"/>
        <v>2100.2894999999999</v>
      </c>
      <c r="P47" s="22">
        <f t="shared" si="1"/>
        <v>0</v>
      </c>
      <c r="Q47" s="64"/>
    </row>
    <row r="48" spans="1:18" ht="15" thickBot="1" x14ac:dyDescent="0.35">
      <c r="A48" s="115"/>
      <c r="B48" s="19" t="s">
        <v>36</v>
      </c>
      <c r="C48" s="58">
        <v>6.85</v>
      </c>
      <c r="D48" s="20">
        <f t="shared" si="3"/>
        <v>113.56999999999996</v>
      </c>
      <c r="E48" s="22">
        <f t="shared" si="4"/>
        <v>0</v>
      </c>
      <c r="K48" s="115"/>
      <c r="L48" s="19" t="s">
        <v>36</v>
      </c>
      <c r="M48" s="58">
        <v>6.85</v>
      </c>
      <c r="N48" s="50">
        <v>32.75</v>
      </c>
      <c r="O48" s="20">
        <f t="shared" si="2"/>
        <v>2324.627</v>
      </c>
      <c r="P48" s="22">
        <f t="shared" si="1"/>
        <v>0</v>
      </c>
      <c r="Q48" s="64"/>
    </row>
    <row r="49" spans="1:17" ht="15" thickBot="1" x14ac:dyDescent="0.35">
      <c r="A49" s="115"/>
      <c r="B49" s="19" t="s">
        <v>9</v>
      </c>
      <c r="C49" s="58">
        <v>7.1</v>
      </c>
      <c r="D49" s="20">
        <f t="shared" si="3"/>
        <v>120.66999999999996</v>
      </c>
      <c r="E49" s="22">
        <f t="shared" si="4"/>
        <v>0</v>
      </c>
      <c r="K49" s="115"/>
      <c r="L49" s="19" t="s">
        <v>9</v>
      </c>
      <c r="M49" s="58">
        <v>7.1</v>
      </c>
      <c r="N49" s="50">
        <v>19.48</v>
      </c>
      <c r="O49" s="20">
        <f t="shared" si="2"/>
        <v>2462.9349999999999</v>
      </c>
      <c r="P49" s="22">
        <f t="shared" si="1"/>
        <v>0</v>
      </c>
      <c r="Q49" s="64"/>
    </row>
    <row r="50" spans="1:17" ht="15" thickBot="1" x14ac:dyDescent="0.35">
      <c r="A50" s="115"/>
      <c r="B50" s="19" t="s">
        <v>19</v>
      </c>
      <c r="C50" s="58">
        <v>8.5</v>
      </c>
      <c r="D50" s="20">
        <f t="shared" si="3"/>
        <v>129.16999999999996</v>
      </c>
      <c r="E50" s="22">
        <f t="shared" si="4"/>
        <v>0</v>
      </c>
      <c r="K50" s="115"/>
      <c r="L50" s="19" t="s">
        <v>19</v>
      </c>
      <c r="M50" s="58">
        <v>8.5</v>
      </c>
      <c r="N50" s="50">
        <v>13.96</v>
      </c>
      <c r="O50" s="20">
        <f t="shared" si="2"/>
        <v>2581.5949999999998</v>
      </c>
      <c r="P50" s="22">
        <f t="shared" si="1"/>
        <v>0</v>
      </c>
      <c r="Q50" s="64"/>
    </row>
    <row r="51" spans="1:17" ht="15" thickBot="1" x14ac:dyDescent="0.35">
      <c r="A51" s="115"/>
      <c r="B51" s="19" t="s">
        <v>15</v>
      </c>
      <c r="C51" s="58">
        <v>9.32</v>
      </c>
      <c r="D51" s="20">
        <f t="shared" si="3"/>
        <v>138.48999999999995</v>
      </c>
      <c r="E51" s="22">
        <f t="shared" si="4"/>
        <v>0</v>
      </c>
      <c r="K51" s="115"/>
      <c r="L51" s="19" t="s">
        <v>15</v>
      </c>
      <c r="M51" s="58">
        <v>9.32</v>
      </c>
      <c r="N51" s="50">
        <v>16.43</v>
      </c>
      <c r="O51" s="20">
        <f t="shared" si="2"/>
        <v>2734.7225999999996</v>
      </c>
      <c r="P51" s="22">
        <f t="shared" si="1"/>
        <v>0</v>
      </c>
      <c r="Q51" s="64"/>
    </row>
    <row r="52" spans="1:17" ht="15" thickBot="1" x14ac:dyDescent="0.35">
      <c r="A52" s="115"/>
      <c r="B52" s="19" t="s">
        <v>33</v>
      </c>
      <c r="C52" s="58">
        <v>11.7</v>
      </c>
      <c r="D52" s="20">
        <f t="shared" si="3"/>
        <v>150.18999999999994</v>
      </c>
      <c r="E52" s="22">
        <f t="shared" si="4"/>
        <v>0</v>
      </c>
      <c r="K52" s="115"/>
      <c r="L52" s="19" t="s">
        <v>33</v>
      </c>
      <c r="M52" s="58">
        <v>11.7</v>
      </c>
      <c r="N52" s="50">
        <v>29.11</v>
      </c>
      <c r="O52" s="20">
        <f t="shared" si="2"/>
        <v>3075.3095999999996</v>
      </c>
      <c r="P52" s="22">
        <f t="shared" si="1"/>
        <v>0</v>
      </c>
      <c r="Q52" s="64"/>
    </row>
    <row r="53" spans="1:17" ht="15" thickBot="1" x14ac:dyDescent="0.35">
      <c r="A53" s="115"/>
      <c r="B53" s="19" t="s">
        <v>45</v>
      </c>
      <c r="C53" s="58">
        <v>16.59</v>
      </c>
      <c r="D53" s="20">
        <f t="shared" si="3"/>
        <v>166.77999999999994</v>
      </c>
      <c r="E53" s="22">
        <f t="shared" si="4"/>
        <v>0</v>
      </c>
      <c r="K53" s="115"/>
      <c r="L53" s="19" t="s">
        <v>45</v>
      </c>
      <c r="M53" s="58">
        <v>16.59</v>
      </c>
      <c r="N53" s="50">
        <v>7.94</v>
      </c>
      <c r="O53" s="20">
        <f t="shared" si="2"/>
        <v>3207.0341999999996</v>
      </c>
      <c r="P53" s="22">
        <f t="shared" si="1"/>
        <v>0</v>
      </c>
      <c r="Q53" s="64"/>
    </row>
    <row r="54" spans="1:17" ht="15" thickBot="1" x14ac:dyDescent="0.35">
      <c r="A54" s="115"/>
      <c r="B54" s="19" t="s">
        <v>20</v>
      </c>
      <c r="C54" s="58">
        <v>17.32</v>
      </c>
      <c r="D54" s="20">
        <f t="shared" si="3"/>
        <v>184.09999999999994</v>
      </c>
      <c r="E54" s="22">
        <f t="shared" si="4"/>
        <v>0</v>
      </c>
      <c r="K54" s="115"/>
      <c r="L54" s="19" t="s">
        <v>20</v>
      </c>
      <c r="M54" s="58">
        <v>17.32</v>
      </c>
      <c r="N54" s="50">
        <v>13.96</v>
      </c>
      <c r="O54" s="20">
        <f t="shared" si="2"/>
        <v>3448.8213999999998</v>
      </c>
      <c r="P54" s="22">
        <f t="shared" si="1"/>
        <v>0</v>
      </c>
      <c r="Q54" s="64"/>
    </row>
    <row r="55" spans="1:17" x14ac:dyDescent="0.3">
      <c r="A55" s="115"/>
      <c r="K55" s="115"/>
    </row>
  </sheetData>
  <sortState xmlns:xlrd2="http://schemas.microsoft.com/office/spreadsheetml/2017/richdata2" ref="B5:E54">
    <sortCondition ref="C5:C54"/>
  </sortState>
  <mergeCells count="11">
    <mergeCell ref="K3:K55"/>
    <mergeCell ref="L3:L4"/>
    <mergeCell ref="M3:M4"/>
    <mergeCell ref="O3:O4"/>
    <mergeCell ref="P3:P4"/>
    <mergeCell ref="N3:N4"/>
    <mergeCell ref="B3:B4"/>
    <mergeCell ref="C3:C4"/>
    <mergeCell ref="D3:D4"/>
    <mergeCell ref="E3:E4"/>
    <mergeCell ref="A3:A5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5"/>
  <sheetViews>
    <sheetView workbookViewId="0">
      <selection activeCell="G8" sqref="G8"/>
    </sheetView>
  </sheetViews>
  <sheetFormatPr baseColWidth="10" defaultColWidth="8.88671875" defaultRowHeight="14.4" x14ac:dyDescent="0.3"/>
  <cols>
    <col min="2" max="5" width="15.6640625" customWidth="1"/>
    <col min="7" max="7" width="38.6640625" customWidth="1"/>
    <col min="18" max="18" width="29.109375" customWidth="1"/>
    <col min="19" max="19" width="12.88671875" customWidth="1"/>
  </cols>
  <sheetData>
    <row r="1" spans="1:19" x14ac:dyDescent="0.3">
      <c r="B1" s="77" t="s">
        <v>133</v>
      </c>
      <c r="L1" s="77" t="s">
        <v>134</v>
      </c>
    </row>
    <row r="2" spans="1:19" ht="15" thickBot="1" x14ac:dyDescent="0.35"/>
    <row r="3" spans="1:19" ht="14.4" customHeight="1" x14ac:dyDescent="0.3">
      <c r="A3" s="115" t="s">
        <v>92</v>
      </c>
      <c r="B3" s="109" t="s">
        <v>0</v>
      </c>
      <c r="C3" s="111" t="s">
        <v>53</v>
      </c>
      <c r="D3" s="113" t="s">
        <v>98</v>
      </c>
      <c r="E3" s="113" t="s">
        <v>99</v>
      </c>
      <c r="G3" s="27" t="s">
        <v>94</v>
      </c>
      <c r="H3" s="18">
        <f>D54</f>
        <v>98111.212397447583</v>
      </c>
      <c r="K3" s="115" t="s">
        <v>92</v>
      </c>
      <c r="L3" s="109" t="s">
        <v>0</v>
      </c>
      <c r="M3" s="111" t="s">
        <v>53</v>
      </c>
      <c r="N3" s="105" t="s">
        <v>132</v>
      </c>
      <c r="O3" s="113" t="s">
        <v>98</v>
      </c>
      <c r="P3" s="113" t="s">
        <v>99</v>
      </c>
      <c r="R3" s="27" t="s">
        <v>94</v>
      </c>
      <c r="S3" s="18">
        <f>O54</f>
        <v>1763009.49407475</v>
      </c>
    </row>
    <row r="4" spans="1:19" ht="96.6" customHeight="1" thickBot="1" x14ac:dyDescent="0.35">
      <c r="A4" s="115"/>
      <c r="B4" s="110"/>
      <c r="C4" s="117"/>
      <c r="D4" s="114"/>
      <c r="E4" s="114"/>
      <c r="G4" s="27" t="s">
        <v>95</v>
      </c>
      <c r="H4" s="18">
        <f>H3*0.4</f>
        <v>39244.484958979032</v>
      </c>
      <c r="K4" s="115"/>
      <c r="L4" s="110"/>
      <c r="M4" s="117"/>
      <c r="N4" s="105"/>
      <c r="O4" s="114"/>
      <c r="P4" s="114"/>
      <c r="R4" s="27" t="s">
        <v>95</v>
      </c>
      <c r="S4" s="18">
        <f>S3*0.4</f>
        <v>705203.79762990004</v>
      </c>
    </row>
    <row r="5" spans="1:19" ht="15" thickBot="1" x14ac:dyDescent="0.35">
      <c r="A5" s="115"/>
      <c r="B5" s="28" t="s">
        <v>23</v>
      </c>
      <c r="C5" s="48">
        <v>139.9270738377393</v>
      </c>
      <c r="D5" s="22">
        <f>C5</f>
        <v>139.9270738377393</v>
      </c>
      <c r="E5" s="22">
        <f>IF(C5&lt;=C$34,1,0)</f>
        <v>1</v>
      </c>
      <c r="K5" s="115"/>
      <c r="L5" s="28" t="s">
        <v>23</v>
      </c>
      <c r="M5" s="48">
        <v>139.9270738377393</v>
      </c>
      <c r="N5" s="50">
        <v>13.96</v>
      </c>
      <c r="O5" s="22">
        <f>M5*N5</f>
        <v>1953.3819507748408</v>
      </c>
      <c r="P5" s="22">
        <f>IF(M5&lt;=M$36,1,0)</f>
        <v>1</v>
      </c>
    </row>
    <row r="6" spans="1:19" ht="15" thickBot="1" x14ac:dyDescent="0.35">
      <c r="A6" s="115"/>
      <c r="B6" s="28" t="s">
        <v>10</v>
      </c>
      <c r="C6" s="48">
        <v>244.75843208751141</v>
      </c>
      <c r="D6" s="22">
        <f>C6+D5</f>
        <v>384.68550592525071</v>
      </c>
      <c r="E6" s="22">
        <f t="shared" ref="E6:E54" si="0">IF(C6&lt;=C$34,1,0)</f>
        <v>1</v>
      </c>
      <c r="K6" s="115"/>
      <c r="L6" s="28" t="s">
        <v>10</v>
      </c>
      <c r="M6" s="48">
        <v>244.75843208751141</v>
      </c>
      <c r="N6" s="50">
        <v>19.48</v>
      </c>
      <c r="O6" s="22">
        <f>(M6*N6)+O5</f>
        <v>6721.2762078395626</v>
      </c>
      <c r="P6" s="22">
        <f t="shared" ref="P6:P54" si="1">IF(M6&lt;=M$36,1,0)</f>
        <v>1</v>
      </c>
    </row>
    <row r="7" spans="1:19" ht="15" thickBot="1" x14ac:dyDescent="0.35">
      <c r="A7" s="115"/>
      <c r="B7" s="28" t="s">
        <v>36</v>
      </c>
      <c r="C7" s="48">
        <v>430.72014585232455</v>
      </c>
      <c r="D7" s="22">
        <f>C7+D6</f>
        <v>815.40565177757526</v>
      </c>
      <c r="E7" s="22">
        <f t="shared" si="0"/>
        <v>1</v>
      </c>
      <c r="K7" s="115"/>
      <c r="L7" s="28" t="s">
        <v>36</v>
      </c>
      <c r="M7" s="48">
        <v>430.72014585232455</v>
      </c>
      <c r="N7" s="50">
        <v>32.75</v>
      </c>
      <c r="O7" s="22">
        <f t="shared" ref="O7:O54" si="2">(M7*N7)+O6</f>
        <v>20827.36098450319</v>
      </c>
      <c r="P7" s="22">
        <f t="shared" si="1"/>
        <v>1</v>
      </c>
    </row>
    <row r="8" spans="1:19" ht="15" thickBot="1" x14ac:dyDescent="0.35">
      <c r="A8" s="115"/>
      <c r="B8" s="28" t="s">
        <v>24</v>
      </c>
      <c r="C8" s="48">
        <v>474.02005469462171</v>
      </c>
      <c r="D8" s="22">
        <f>C8+D7</f>
        <v>1289.4257064721969</v>
      </c>
      <c r="E8" s="22">
        <f t="shared" si="0"/>
        <v>1</v>
      </c>
      <c r="K8" s="115"/>
      <c r="L8" s="28" t="s">
        <v>24</v>
      </c>
      <c r="M8" s="48">
        <v>474.02005469462171</v>
      </c>
      <c r="N8" s="50">
        <v>13.96</v>
      </c>
      <c r="O8" s="22">
        <f t="shared" si="2"/>
        <v>27444.68094804011</v>
      </c>
      <c r="P8" s="22">
        <f t="shared" si="1"/>
        <v>1</v>
      </c>
    </row>
    <row r="9" spans="1:19" ht="15" thickBot="1" x14ac:dyDescent="0.35">
      <c r="A9" s="115"/>
      <c r="B9" s="28" t="s">
        <v>26</v>
      </c>
      <c r="C9" s="48">
        <v>524.61257976298998</v>
      </c>
      <c r="D9" s="22">
        <f t="shared" ref="D9:D54" si="3">C9+D8</f>
        <v>1814.0382862351869</v>
      </c>
      <c r="E9" s="22">
        <f t="shared" si="0"/>
        <v>1</v>
      </c>
      <c r="K9" s="115"/>
      <c r="L9" s="28" t="s">
        <v>26</v>
      </c>
      <c r="M9" s="48">
        <v>524.61257976298998</v>
      </c>
      <c r="N9" s="50">
        <v>14.76</v>
      </c>
      <c r="O9" s="22">
        <f t="shared" si="2"/>
        <v>35187.962625341839</v>
      </c>
      <c r="P9" s="22">
        <f t="shared" si="1"/>
        <v>1</v>
      </c>
    </row>
    <row r="10" spans="1:19" ht="15" thickBot="1" x14ac:dyDescent="0.35">
      <c r="A10" s="115"/>
      <c r="B10" s="28" t="s">
        <v>4</v>
      </c>
      <c r="C10" s="48">
        <v>541.47675478577946</v>
      </c>
      <c r="D10" s="22">
        <f t="shared" si="3"/>
        <v>2355.5150410209662</v>
      </c>
      <c r="E10" s="22">
        <f t="shared" si="0"/>
        <v>1</v>
      </c>
      <c r="K10" s="115"/>
      <c r="L10" s="28" t="s">
        <v>4</v>
      </c>
      <c r="M10" s="48">
        <v>541.47675478577946</v>
      </c>
      <c r="N10" s="50">
        <v>34.479999999999997</v>
      </c>
      <c r="O10" s="22">
        <f t="shared" si="2"/>
        <v>53858.081130355509</v>
      </c>
      <c r="P10" s="22">
        <f t="shared" si="1"/>
        <v>1</v>
      </c>
    </row>
    <row r="11" spans="1:19" ht="15" thickBot="1" x14ac:dyDescent="0.35">
      <c r="A11" s="115"/>
      <c r="B11" s="28" t="s">
        <v>32</v>
      </c>
      <c r="C11" s="48">
        <v>565.17775752051045</v>
      </c>
      <c r="D11" s="22">
        <f t="shared" si="3"/>
        <v>2920.6927985414768</v>
      </c>
      <c r="E11" s="22">
        <f t="shared" si="0"/>
        <v>1</v>
      </c>
      <c r="K11" s="115"/>
      <c r="L11" s="28" t="s">
        <v>32</v>
      </c>
      <c r="M11" s="48">
        <v>565.17775752051045</v>
      </c>
      <c r="N11" s="50">
        <v>11.81</v>
      </c>
      <c r="O11" s="22">
        <f t="shared" si="2"/>
        <v>60532.830446672735</v>
      </c>
      <c r="P11" s="22">
        <f t="shared" si="1"/>
        <v>1</v>
      </c>
    </row>
    <row r="12" spans="1:19" ht="15" thickBot="1" x14ac:dyDescent="0.35">
      <c r="A12" s="115"/>
      <c r="B12" s="28" t="s">
        <v>11</v>
      </c>
      <c r="C12" s="48">
        <v>604.37556973564267</v>
      </c>
      <c r="D12" s="22">
        <f t="shared" si="3"/>
        <v>3525.0683682771196</v>
      </c>
      <c r="E12" s="22">
        <f t="shared" si="0"/>
        <v>1</v>
      </c>
      <c r="K12" s="115"/>
      <c r="L12" s="28" t="s">
        <v>11</v>
      </c>
      <c r="M12" s="48">
        <v>604.37556973564267</v>
      </c>
      <c r="N12" s="50">
        <v>16.43</v>
      </c>
      <c r="O12" s="22">
        <f t="shared" si="2"/>
        <v>70462.721057429342</v>
      </c>
      <c r="P12" s="22">
        <f t="shared" si="1"/>
        <v>1</v>
      </c>
    </row>
    <row r="13" spans="1:19" ht="15" thickBot="1" x14ac:dyDescent="0.35">
      <c r="A13" s="115"/>
      <c r="B13" s="28" t="s">
        <v>41</v>
      </c>
      <c r="C13" s="48">
        <v>663.172288058341</v>
      </c>
      <c r="D13" s="22">
        <f t="shared" si="3"/>
        <v>4188.2406563354607</v>
      </c>
      <c r="E13" s="22">
        <f t="shared" si="0"/>
        <v>1</v>
      </c>
      <c r="K13" s="115"/>
      <c r="L13" s="28" t="s">
        <v>41</v>
      </c>
      <c r="M13" s="48">
        <v>663.172288058341</v>
      </c>
      <c r="N13" s="50">
        <v>7.3</v>
      </c>
      <c r="O13" s="22">
        <f t="shared" si="2"/>
        <v>75303.878760255233</v>
      </c>
      <c r="P13" s="22">
        <f t="shared" si="1"/>
        <v>1</v>
      </c>
    </row>
    <row r="14" spans="1:19" ht="15" thickBot="1" x14ac:dyDescent="0.35">
      <c r="A14" s="115"/>
      <c r="B14" s="28" t="s">
        <v>16</v>
      </c>
      <c r="C14" s="48">
        <v>725.15952597994533</v>
      </c>
      <c r="D14" s="22">
        <f t="shared" si="3"/>
        <v>4913.4001823154058</v>
      </c>
      <c r="E14" s="22">
        <f t="shared" si="0"/>
        <v>1</v>
      </c>
      <c r="K14" s="115"/>
      <c r="L14" s="28" t="s">
        <v>16</v>
      </c>
      <c r="M14" s="48">
        <v>725.15952597994533</v>
      </c>
      <c r="N14" s="50">
        <v>16.43</v>
      </c>
      <c r="O14" s="22">
        <f t="shared" si="2"/>
        <v>87218.24977210573</v>
      </c>
      <c r="P14" s="22">
        <f t="shared" si="1"/>
        <v>1</v>
      </c>
    </row>
    <row r="15" spans="1:19" ht="15" thickBot="1" x14ac:dyDescent="0.35">
      <c r="A15" s="115"/>
      <c r="B15" s="28" t="s">
        <v>42</v>
      </c>
      <c r="C15" s="48">
        <v>744.30264357338194</v>
      </c>
      <c r="D15" s="22">
        <f t="shared" si="3"/>
        <v>5657.7028258887876</v>
      </c>
      <c r="E15" s="22">
        <f t="shared" si="0"/>
        <v>1</v>
      </c>
      <c r="K15" s="115"/>
      <c r="L15" s="28" t="s">
        <v>42</v>
      </c>
      <c r="M15" s="48">
        <v>744.30264357338194</v>
      </c>
      <c r="N15" s="50">
        <v>8.1999999999999993</v>
      </c>
      <c r="O15" s="22">
        <f t="shared" si="2"/>
        <v>93321.531449407456</v>
      </c>
      <c r="P15" s="22">
        <f t="shared" si="1"/>
        <v>1</v>
      </c>
    </row>
    <row r="16" spans="1:19" ht="15" thickBot="1" x14ac:dyDescent="0.35">
      <c r="A16" s="115"/>
      <c r="B16" s="28" t="s">
        <v>14</v>
      </c>
      <c r="C16" s="48">
        <v>773.9288969917958</v>
      </c>
      <c r="D16" s="22">
        <f t="shared" si="3"/>
        <v>6431.6317228805838</v>
      </c>
      <c r="E16" s="22">
        <f t="shared" si="0"/>
        <v>1</v>
      </c>
      <c r="K16" s="115"/>
      <c r="L16" s="28" t="s">
        <v>14</v>
      </c>
      <c r="M16" s="48">
        <v>773.9288969917958</v>
      </c>
      <c r="N16" s="50">
        <v>16.43</v>
      </c>
      <c r="O16" s="22">
        <f t="shared" si="2"/>
        <v>106037.18322698266</v>
      </c>
      <c r="P16" s="22">
        <f t="shared" si="1"/>
        <v>1</v>
      </c>
    </row>
    <row r="17" spans="1:16" ht="15" thickBot="1" x14ac:dyDescent="0.35">
      <c r="A17" s="115"/>
      <c r="B17" s="28" t="s">
        <v>15</v>
      </c>
      <c r="C17" s="48">
        <v>840.92980856882411</v>
      </c>
      <c r="D17" s="22">
        <f t="shared" si="3"/>
        <v>7272.561531449408</v>
      </c>
      <c r="E17" s="22">
        <f t="shared" si="0"/>
        <v>1</v>
      </c>
      <c r="K17" s="115"/>
      <c r="L17" s="28" t="s">
        <v>15</v>
      </c>
      <c r="M17" s="48">
        <v>840.92980856882411</v>
      </c>
      <c r="N17" s="50">
        <v>16.43</v>
      </c>
      <c r="O17" s="22">
        <f t="shared" si="2"/>
        <v>119853.65998176843</v>
      </c>
      <c r="P17" s="22">
        <f t="shared" si="1"/>
        <v>1</v>
      </c>
    </row>
    <row r="18" spans="1:16" ht="15" thickBot="1" x14ac:dyDescent="0.35">
      <c r="A18" s="115"/>
      <c r="B18" s="28" t="s">
        <v>8</v>
      </c>
      <c r="C18" s="48">
        <v>953.50957155879678</v>
      </c>
      <c r="D18" s="22">
        <f t="shared" si="3"/>
        <v>8226.0711030082057</v>
      </c>
      <c r="E18" s="22">
        <f t="shared" si="0"/>
        <v>1</v>
      </c>
      <c r="K18" s="115"/>
      <c r="L18" s="28" t="s">
        <v>8</v>
      </c>
      <c r="M18" s="48">
        <v>953.50957155879678</v>
      </c>
      <c r="N18" s="50">
        <v>19.48</v>
      </c>
      <c r="O18" s="22">
        <f t="shared" si="2"/>
        <v>138428.0264357338</v>
      </c>
      <c r="P18" s="22">
        <f t="shared" si="1"/>
        <v>1</v>
      </c>
    </row>
    <row r="19" spans="1:16" ht="15" thickBot="1" x14ac:dyDescent="0.35">
      <c r="A19" s="115"/>
      <c r="B19" s="28" t="s">
        <v>30</v>
      </c>
      <c r="C19" s="48">
        <v>1017.3199635369189</v>
      </c>
      <c r="D19" s="22">
        <f t="shared" si="3"/>
        <v>9243.391066545124</v>
      </c>
      <c r="E19" s="22">
        <f t="shared" si="0"/>
        <v>1</v>
      </c>
      <c r="K19" s="115"/>
      <c r="L19" s="28" t="s">
        <v>30</v>
      </c>
      <c r="M19" s="48">
        <v>1017.3199635369189</v>
      </c>
      <c r="N19" s="50">
        <v>11.81</v>
      </c>
      <c r="O19" s="22">
        <f t="shared" si="2"/>
        <v>150442.5752051048</v>
      </c>
      <c r="P19" s="22">
        <f t="shared" si="1"/>
        <v>1</v>
      </c>
    </row>
    <row r="20" spans="1:16" ht="15" thickBot="1" x14ac:dyDescent="0.35">
      <c r="A20" s="115"/>
      <c r="B20" s="28" t="s">
        <v>20</v>
      </c>
      <c r="C20" s="48">
        <v>1025.9799453053784</v>
      </c>
      <c r="D20" s="22">
        <f>C20+D19</f>
        <v>10269.371011850502</v>
      </c>
      <c r="E20" s="22">
        <f t="shared" si="0"/>
        <v>1</v>
      </c>
      <c r="K20" s="115"/>
      <c r="L20" s="28" t="s">
        <v>20</v>
      </c>
      <c r="M20" s="48">
        <v>1025.9799453053784</v>
      </c>
      <c r="N20" s="50">
        <v>13.96</v>
      </c>
      <c r="O20" s="22">
        <f t="shared" si="2"/>
        <v>164765.25524156788</v>
      </c>
      <c r="P20" s="22">
        <f t="shared" si="1"/>
        <v>1</v>
      </c>
    </row>
    <row r="21" spans="1:16" ht="15" thickBot="1" x14ac:dyDescent="0.35">
      <c r="A21" s="115"/>
      <c r="B21" s="28" t="s">
        <v>22</v>
      </c>
      <c r="C21" s="48">
        <v>1038.2862351868732</v>
      </c>
      <c r="D21" s="22">
        <f t="shared" si="3"/>
        <v>11307.657247037376</v>
      </c>
      <c r="E21" s="22">
        <f t="shared" si="0"/>
        <v>1</v>
      </c>
      <c r="K21" s="115"/>
      <c r="L21" s="28" t="s">
        <v>22</v>
      </c>
      <c r="M21" s="48">
        <v>1038.2862351868732</v>
      </c>
      <c r="N21" s="50">
        <v>24.43</v>
      </c>
      <c r="O21" s="22">
        <f t="shared" si="2"/>
        <v>190130.58796718321</v>
      </c>
      <c r="P21" s="22">
        <f t="shared" si="1"/>
        <v>1</v>
      </c>
    </row>
    <row r="22" spans="1:16" ht="15" thickBot="1" x14ac:dyDescent="0.35">
      <c r="A22" s="115"/>
      <c r="B22" s="28" t="s">
        <v>33</v>
      </c>
      <c r="C22" s="48">
        <v>1199.179580674567</v>
      </c>
      <c r="D22" s="22">
        <f t="shared" si="3"/>
        <v>12506.836827711943</v>
      </c>
      <c r="E22" s="22">
        <f t="shared" si="0"/>
        <v>1</v>
      </c>
      <c r="K22" s="115"/>
      <c r="L22" s="28" t="s">
        <v>33</v>
      </c>
      <c r="M22" s="48">
        <v>1199.179580674567</v>
      </c>
      <c r="N22" s="50">
        <v>29.11</v>
      </c>
      <c r="O22" s="22">
        <f t="shared" si="2"/>
        <v>225038.70556061986</v>
      </c>
      <c r="P22" s="22">
        <f t="shared" si="1"/>
        <v>1</v>
      </c>
    </row>
    <row r="23" spans="1:16" ht="15" thickBot="1" x14ac:dyDescent="0.35">
      <c r="A23" s="115"/>
      <c r="B23" s="28" t="s">
        <v>49</v>
      </c>
      <c r="C23" s="48">
        <v>1463.5369188696445</v>
      </c>
      <c r="D23" s="22">
        <f t="shared" si="3"/>
        <v>13970.373746581587</v>
      </c>
      <c r="E23" s="22">
        <f t="shared" si="0"/>
        <v>1</v>
      </c>
      <c r="K23" s="115"/>
      <c r="L23" s="28" t="s">
        <v>49</v>
      </c>
      <c r="M23" s="48">
        <v>1463.5369188696445</v>
      </c>
      <c r="N23" s="50">
        <v>7.3</v>
      </c>
      <c r="O23" s="22">
        <f t="shared" si="2"/>
        <v>235722.52506836827</v>
      </c>
      <c r="P23" s="22">
        <f t="shared" si="1"/>
        <v>1</v>
      </c>
    </row>
    <row r="24" spans="1:16" ht="15" thickBot="1" x14ac:dyDescent="0.35">
      <c r="A24" s="115"/>
      <c r="B24" s="28" t="s">
        <v>13</v>
      </c>
      <c r="C24" s="48">
        <v>1561.9872379216044</v>
      </c>
      <c r="D24" s="22">
        <f t="shared" si="3"/>
        <v>15532.360984503192</v>
      </c>
      <c r="E24" s="22">
        <f t="shared" si="0"/>
        <v>1</v>
      </c>
      <c r="K24" s="115"/>
      <c r="L24" s="28" t="s">
        <v>13</v>
      </c>
      <c r="M24" s="48">
        <v>1561.9872379216044</v>
      </c>
      <c r="N24" s="50">
        <v>16.43</v>
      </c>
      <c r="O24" s="22">
        <f t="shared" si="2"/>
        <v>261385.97538742021</v>
      </c>
      <c r="P24" s="22">
        <f t="shared" si="1"/>
        <v>1</v>
      </c>
    </row>
    <row r="25" spans="1:16" ht="15" thickBot="1" x14ac:dyDescent="0.35">
      <c r="A25" s="115"/>
      <c r="B25" s="28" t="s">
        <v>51</v>
      </c>
      <c r="C25" s="48">
        <v>1661.8049225159527</v>
      </c>
      <c r="D25" s="22">
        <f t="shared" si="3"/>
        <v>17194.165907019145</v>
      </c>
      <c r="E25" s="22">
        <f t="shared" si="0"/>
        <v>1</v>
      </c>
      <c r="K25" s="115"/>
      <c r="L25" s="28" t="s">
        <v>51</v>
      </c>
      <c r="M25" s="48">
        <v>1661.8049225159527</v>
      </c>
      <c r="N25" s="49">
        <v>9.27</v>
      </c>
      <c r="O25" s="22">
        <f t="shared" si="2"/>
        <v>276790.90701914311</v>
      </c>
      <c r="P25" s="22">
        <f t="shared" si="1"/>
        <v>1</v>
      </c>
    </row>
    <row r="26" spans="1:16" ht="15" thickBot="1" x14ac:dyDescent="0.35">
      <c r="A26" s="115"/>
      <c r="B26" s="28" t="s">
        <v>17</v>
      </c>
      <c r="C26" s="48">
        <v>2128.0765724703738</v>
      </c>
      <c r="D26" s="22">
        <f t="shared" si="3"/>
        <v>19322.24247948952</v>
      </c>
      <c r="E26" s="22">
        <f t="shared" si="0"/>
        <v>1</v>
      </c>
      <c r="K26" s="115"/>
      <c r="L26" s="28" t="s">
        <v>17</v>
      </c>
      <c r="M26" s="48">
        <v>2128.0765724703738</v>
      </c>
      <c r="N26" s="50">
        <v>13.96</v>
      </c>
      <c r="O26" s="22">
        <f t="shared" si="2"/>
        <v>306498.85597082955</v>
      </c>
      <c r="P26" s="22">
        <f t="shared" si="1"/>
        <v>1</v>
      </c>
    </row>
    <row r="27" spans="1:16" ht="15" thickBot="1" x14ac:dyDescent="0.35">
      <c r="A27" s="115"/>
      <c r="B27" s="28" t="s">
        <v>46</v>
      </c>
      <c r="C27" s="48">
        <v>2143.573381950775</v>
      </c>
      <c r="D27" s="22">
        <f t="shared" si="3"/>
        <v>21465.815861440293</v>
      </c>
      <c r="E27" s="22">
        <f t="shared" si="0"/>
        <v>1</v>
      </c>
      <c r="K27" s="115"/>
      <c r="L27" s="28" t="s">
        <v>46</v>
      </c>
      <c r="M27" s="48">
        <v>2143.573381950775</v>
      </c>
      <c r="N27" s="50">
        <v>7.94</v>
      </c>
      <c r="O27" s="22">
        <f t="shared" si="2"/>
        <v>323518.8286235187</v>
      </c>
      <c r="P27" s="22">
        <f t="shared" si="1"/>
        <v>1</v>
      </c>
    </row>
    <row r="28" spans="1:16" ht="15" thickBot="1" x14ac:dyDescent="0.35">
      <c r="A28" s="115"/>
      <c r="B28" s="28" t="s">
        <v>50</v>
      </c>
      <c r="C28" s="48">
        <v>2149.9544211485872</v>
      </c>
      <c r="D28" s="22">
        <f t="shared" si="3"/>
        <v>23615.770282588881</v>
      </c>
      <c r="E28" s="22">
        <f t="shared" si="0"/>
        <v>1</v>
      </c>
      <c r="K28" s="115"/>
      <c r="L28" s="28" t="s">
        <v>50</v>
      </c>
      <c r="M28" s="48">
        <v>2149.9544211485872</v>
      </c>
      <c r="N28" s="50">
        <v>7.3</v>
      </c>
      <c r="O28" s="22">
        <f t="shared" si="2"/>
        <v>339213.4958979034</v>
      </c>
      <c r="P28" s="22">
        <f t="shared" si="1"/>
        <v>1</v>
      </c>
    </row>
    <row r="29" spans="1:16" ht="15" thickBot="1" x14ac:dyDescent="0.35">
      <c r="A29" s="115"/>
      <c r="B29" s="28" t="s">
        <v>52</v>
      </c>
      <c r="C29" s="48">
        <v>2182.3154056517778</v>
      </c>
      <c r="D29" s="22">
        <f t="shared" si="3"/>
        <v>25798.085688240659</v>
      </c>
      <c r="E29" s="22">
        <f t="shared" si="0"/>
        <v>1</v>
      </c>
      <c r="K29" s="115"/>
      <c r="L29" s="28" t="s">
        <v>52</v>
      </c>
      <c r="M29" s="48">
        <v>2182.3154056517778</v>
      </c>
      <c r="N29" s="49">
        <v>10.6</v>
      </c>
      <c r="O29" s="22">
        <f t="shared" si="2"/>
        <v>362346.03919781226</v>
      </c>
      <c r="P29" s="22">
        <f t="shared" si="1"/>
        <v>1</v>
      </c>
    </row>
    <row r="30" spans="1:16" ht="15" thickBot="1" x14ac:dyDescent="0.35">
      <c r="A30" s="115"/>
      <c r="B30" s="28" t="s">
        <v>21</v>
      </c>
      <c r="C30" s="48">
        <v>2182.7711941659072</v>
      </c>
      <c r="D30" s="22">
        <f t="shared" si="3"/>
        <v>27980.856882406566</v>
      </c>
      <c r="E30" s="22">
        <f t="shared" si="0"/>
        <v>1</v>
      </c>
      <c r="K30" s="115"/>
      <c r="L30" s="28" t="s">
        <v>21</v>
      </c>
      <c r="M30" s="48">
        <v>2182.7711941659072</v>
      </c>
      <c r="N30" s="50">
        <v>13.96</v>
      </c>
      <c r="O30" s="22">
        <f t="shared" si="2"/>
        <v>392817.52506836836</v>
      </c>
      <c r="P30" s="22">
        <f t="shared" si="1"/>
        <v>1</v>
      </c>
    </row>
    <row r="31" spans="1:16" ht="15" thickBot="1" x14ac:dyDescent="0.35">
      <c r="A31" s="115"/>
      <c r="B31" s="28" t="s">
        <v>37</v>
      </c>
      <c r="C31" s="48">
        <v>2348.6782133090246</v>
      </c>
      <c r="D31" s="22">
        <f t="shared" si="3"/>
        <v>30329.53509571559</v>
      </c>
      <c r="E31" s="22">
        <f t="shared" si="0"/>
        <v>1</v>
      </c>
      <c r="K31" s="115"/>
      <c r="L31" s="28" t="s">
        <v>37</v>
      </c>
      <c r="M31" s="48">
        <v>2348.6782133090246</v>
      </c>
      <c r="N31" s="50">
        <v>29.11</v>
      </c>
      <c r="O31" s="22">
        <f t="shared" si="2"/>
        <v>461187.5478577941</v>
      </c>
      <c r="P31" s="22">
        <f t="shared" si="1"/>
        <v>1</v>
      </c>
    </row>
    <row r="32" spans="1:16" ht="15" thickBot="1" x14ac:dyDescent="0.35">
      <c r="A32" s="115"/>
      <c r="B32" s="28" t="s">
        <v>9</v>
      </c>
      <c r="C32" s="48">
        <v>2372.835004557885</v>
      </c>
      <c r="D32" s="22">
        <f t="shared" si="3"/>
        <v>32702.370100273474</v>
      </c>
      <c r="E32" s="22">
        <f t="shared" si="0"/>
        <v>1</v>
      </c>
      <c r="K32" s="115"/>
      <c r="L32" s="28" t="s">
        <v>9</v>
      </c>
      <c r="M32" s="48">
        <v>2372.835004557885</v>
      </c>
      <c r="N32" s="50">
        <v>19.48</v>
      </c>
      <c r="O32" s="22">
        <f t="shared" si="2"/>
        <v>507410.37374658172</v>
      </c>
      <c r="P32" s="22">
        <f t="shared" si="1"/>
        <v>1</v>
      </c>
    </row>
    <row r="33" spans="1:18" ht="15" thickBot="1" x14ac:dyDescent="0.35">
      <c r="A33" s="115"/>
      <c r="B33" s="28" t="s">
        <v>27</v>
      </c>
      <c r="C33" s="48">
        <v>2412.0328167730172</v>
      </c>
      <c r="D33" s="22">
        <f t="shared" si="3"/>
        <v>35114.402917046493</v>
      </c>
      <c r="E33" s="22">
        <f t="shared" si="0"/>
        <v>1</v>
      </c>
      <c r="K33" s="115"/>
      <c r="L33" s="28" t="s">
        <v>27</v>
      </c>
      <c r="M33" s="48">
        <v>2412.0328167730172</v>
      </c>
      <c r="N33" s="50">
        <v>11.81</v>
      </c>
      <c r="O33" s="22">
        <f t="shared" si="2"/>
        <v>535896.48131267109</v>
      </c>
      <c r="P33" s="22">
        <f t="shared" si="1"/>
        <v>1</v>
      </c>
    </row>
    <row r="34" spans="1:18" ht="15" thickBot="1" x14ac:dyDescent="0.35">
      <c r="A34" s="115"/>
      <c r="B34" s="43" t="s">
        <v>29</v>
      </c>
      <c r="C34" s="67">
        <v>2420.6927985414768</v>
      </c>
      <c r="D34" s="41">
        <f t="shared" si="3"/>
        <v>37535.095715587973</v>
      </c>
      <c r="E34" s="41">
        <f t="shared" si="0"/>
        <v>1</v>
      </c>
      <c r="G34" s="2" t="s">
        <v>97</v>
      </c>
      <c r="K34" s="115"/>
      <c r="L34" s="69" t="s">
        <v>29</v>
      </c>
      <c r="M34" s="70">
        <v>2420.6927985414768</v>
      </c>
      <c r="N34" s="62">
        <v>11.81</v>
      </c>
      <c r="O34" s="33">
        <f t="shared" si="2"/>
        <v>564484.86326344591</v>
      </c>
      <c r="P34" s="22">
        <f t="shared" si="1"/>
        <v>1</v>
      </c>
    </row>
    <row r="35" spans="1:18" ht="15" thickBot="1" x14ac:dyDescent="0.35">
      <c r="A35" s="115"/>
      <c r="B35" s="28" t="s">
        <v>43</v>
      </c>
      <c r="C35" s="48">
        <v>2446.6727438468552</v>
      </c>
      <c r="D35" s="22">
        <f t="shared" si="3"/>
        <v>39981.768459434825</v>
      </c>
      <c r="E35" s="22">
        <f t="shared" si="0"/>
        <v>0</v>
      </c>
      <c r="K35" s="115"/>
      <c r="L35" s="28" t="s">
        <v>43</v>
      </c>
      <c r="M35" s="48">
        <v>2446.6727438468552</v>
      </c>
      <c r="N35" s="50">
        <v>10.6</v>
      </c>
      <c r="O35" s="22">
        <f t="shared" si="2"/>
        <v>590419.5943482226</v>
      </c>
      <c r="P35" s="22">
        <f t="shared" si="1"/>
        <v>1</v>
      </c>
    </row>
    <row r="36" spans="1:18" ht="15" thickBot="1" x14ac:dyDescent="0.35">
      <c r="A36" s="115"/>
      <c r="B36" s="28" t="s">
        <v>3</v>
      </c>
      <c r="C36" s="48">
        <v>2504.1020966271649</v>
      </c>
      <c r="D36" s="22">
        <f t="shared" si="3"/>
        <v>42485.870556061993</v>
      </c>
      <c r="E36" s="22">
        <f t="shared" si="0"/>
        <v>0</v>
      </c>
      <c r="K36" s="115"/>
      <c r="L36" s="43" t="s">
        <v>3</v>
      </c>
      <c r="M36" s="67">
        <v>2504.1020966271649</v>
      </c>
      <c r="N36" s="68">
        <v>16.89</v>
      </c>
      <c r="O36" s="41">
        <f t="shared" si="2"/>
        <v>632713.87876025541</v>
      </c>
      <c r="P36" s="41">
        <f t="shared" si="1"/>
        <v>1</v>
      </c>
      <c r="R36" s="2" t="s">
        <v>97</v>
      </c>
    </row>
    <row r="37" spans="1:18" ht="15" thickBot="1" x14ac:dyDescent="0.35">
      <c r="A37" s="115"/>
      <c r="B37" s="28" t="s">
        <v>38</v>
      </c>
      <c r="C37" s="48">
        <v>2504.5578851412947</v>
      </c>
      <c r="D37" s="22">
        <f t="shared" si="3"/>
        <v>44990.428441203287</v>
      </c>
      <c r="E37" s="22">
        <f t="shared" si="0"/>
        <v>0</v>
      </c>
      <c r="K37" s="115"/>
      <c r="L37" s="28" t="s">
        <v>38</v>
      </c>
      <c r="M37" s="48">
        <v>2504.5578851412947</v>
      </c>
      <c r="N37" s="50">
        <v>29.11</v>
      </c>
      <c r="O37" s="22">
        <f t="shared" si="2"/>
        <v>705621.55879671848</v>
      </c>
      <c r="P37" s="22">
        <f t="shared" si="1"/>
        <v>0</v>
      </c>
    </row>
    <row r="38" spans="1:18" ht="15" thickBot="1" x14ac:dyDescent="0.35">
      <c r="A38" s="115"/>
      <c r="B38" s="28" t="s">
        <v>47</v>
      </c>
      <c r="C38" s="48">
        <v>2523.701002734731</v>
      </c>
      <c r="D38" s="22">
        <f t="shared" si="3"/>
        <v>47514.129443938014</v>
      </c>
      <c r="E38" s="22">
        <f t="shared" si="0"/>
        <v>0</v>
      </c>
      <c r="K38" s="115"/>
      <c r="L38" s="28" t="s">
        <v>47</v>
      </c>
      <c r="M38" s="48">
        <v>2523.701002734731</v>
      </c>
      <c r="N38" s="50">
        <v>7.8</v>
      </c>
      <c r="O38" s="22">
        <f t="shared" si="2"/>
        <v>725306.42661804939</v>
      </c>
      <c r="P38" s="22">
        <f t="shared" si="1"/>
        <v>0</v>
      </c>
    </row>
    <row r="39" spans="1:18" ht="15" thickBot="1" x14ac:dyDescent="0.35">
      <c r="A39" s="115"/>
      <c r="B39" s="28" t="s">
        <v>40</v>
      </c>
      <c r="C39" s="48">
        <v>2644.0291704649044</v>
      </c>
      <c r="D39" s="22">
        <f t="shared" si="3"/>
        <v>50158.158614402921</v>
      </c>
      <c r="E39" s="22">
        <f t="shared" si="0"/>
        <v>0</v>
      </c>
      <c r="K39" s="115"/>
      <c r="L39" s="28" t="s">
        <v>40</v>
      </c>
      <c r="M39" s="48">
        <v>2644.0291704649044</v>
      </c>
      <c r="N39" s="50">
        <v>7.3</v>
      </c>
      <c r="O39" s="22">
        <f t="shared" si="2"/>
        <v>744607.8395624432</v>
      </c>
      <c r="P39" s="22">
        <f t="shared" si="1"/>
        <v>0</v>
      </c>
    </row>
    <row r="40" spans="1:18" ht="15" thickBot="1" x14ac:dyDescent="0.35">
      <c r="A40" s="115"/>
      <c r="B40" s="28" t="s">
        <v>34</v>
      </c>
      <c r="C40" s="48">
        <v>2664.0838650865999</v>
      </c>
      <c r="D40" s="22">
        <f t="shared" si="3"/>
        <v>52822.24247948952</v>
      </c>
      <c r="E40" s="22">
        <f t="shared" si="0"/>
        <v>0</v>
      </c>
      <c r="K40" s="115"/>
      <c r="L40" s="28" t="s">
        <v>34</v>
      </c>
      <c r="M40" s="48">
        <v>2664.0838650865999</v>
      </c>
      <c r="N40" s="50">
        <v>41.59</v>
      </c>
      <c r="O40" s="22">
        <f t="shared" si="2"/>
        <v>855407.08751139487</v>
      </c>
      <c r="P40" s="22">
        <f t="shared" si="1"/>
        <v>0</v>
      </c>
    </row>
    <row r="41" spans="1:18" ht="15" thickBot="1" x14ac:dyDescent="0.35">
      <c r="A41" s="115"/>
      <c r="B41" s="28" t="s">
        <v>39</v>
      </c>
      <c r="C41" s="48">
        <v>2678.6690975387419</v>
      </c>
      <c r="D41" s="23">
        <f t="shared" si="3"/>
        <v>55500.911577028259</v>
      </c>
      <c r="E41" s="22">
        <f t="shared" si="0"/>
        <v>0</v>
      </c>
      <c r="K41" s="115"/>
      <c r="L41" s="28" t="s">
        <v>39</v>
      </c>
      <c r="M41" s="48">
        <v>2678.6690975387419</v>
      </c>
      <c r="N41" s="50">
        <v>7.3</v>
      </c>
      <c r="O41" s="22">
        <f t="shared" si="2"/>
        <v>874961.37192342768</v>
      </c>
      <c r="P41" s="22">
        <f t="shared" si="1"/>
        <v>0</v>
      </c>
    </row>
    <row r="42" spans="1:18" ht="15" thickBot="1" x14ac:dyDescent="0.35">
      <c r="A42" s="115"/>
      <c r="B42" s="28" t="s">
        <v>6</v>
      </c>
      <c r="C42" s="48">
        <v>2799.4530537830447</v>
      </c>
      <c r="D42" s="22">
        <f t="shared" si="3"/>
        <v>58300.364630811302</v>
      </c>
      <c r="E42" s="22">
        <f t="shared" si="0"/>
        <v>0</v>
      </c>
      <c r="K42" s="115"/>
      <c r="L42" s="28" t="s">
        <v>6</v>
      </c>
      <c r="M42" s="48">
        <v>2799.4530537830447</v>
      </c>
      <c r="N42" s="50">
        <v>60.03</v>
      </c>
      <c r="O42" s="22">
        <f t="shared" si="2"/>
        <v>1043012.5387420239</v>
      </c>
      <c r="P42" s="22">
        <f t="shared" si="1"/>
        <v>0</v>
      </c>
    </row>
    <row r="43" spans="1:18" ht="15" thickBot="1" x14ac:dyDescent="0.35">
      <c r="A43" s="115"/>
      <c r="B43" s="28" t="s">
        <v>25</v>
      </c>
      <c r="C43" s="48">
        <v>2804.9225159525981</v>
      </c>
      <c r="D43" s="22">
        <f t="shared" si="3"/>
        <v>61105.287146763898</v>
      </c>
      <c r="E43" s="22">
        <f t="shared" si="0"/>
        <v>0</v>
      </c>
      <c r="K43" s="115"/>
      <c r="L43" s="28" t="s">
        <v>25</v>
      </c>
      <c r="M43" s="48">
        <v>2804.9225159525981</v>
      </c>
      <c r="N43" s="50">
        <v>13.96</v>
      </c>
      <c r="O43" s="22">
        <f t="shared" si="2"/>
        <v>1082169.2570647222</v>
      </c>
      <c r="P43" s="22">
        <f t="shared" si="1"/>
        <v>0</v>
      </c>
    </row>
    <row r="44" spans="1:18" ht="15" thickBot="1" x14ac:dyDescent="0.35">
      <c r="A44" s="115"/>
      <c r="B44" s="28" t="s">
        <v>5</v>
      </c>
      <c r="C44" s="48">
        <v>2908.3865086599817</v>
      </c>
      <c r="D44" s="22">
        <f t="shared" si="3"/>
        <v>64013.673655423881</v>
      </c>
      <c r="E44" s="22">
        <f t="shared" si="0"/>
        <v>0</v>
      </c>
      <c r="K44" s="115"/>
      <c r="L44" s="28" t="s">
        <v>5</v>
      </c>
      <c r="M44" s="48">
        <v>2908.3865086599817</v>
      </c>
      <c r="N44" s="50">
        <v>35.03</v>
      </c>
      <c r="O44" s="22">
        <f t="shared" si="2"/>
        <v>1184050.0364630814</v>
      </c>
      <c r="P44" s="22">
        <f t="shared" si="1"/>
        <v>0</v>
      </c>
    </row>
    <row r="45" spans="1:18" ht="15" thickBot="1" x14ac:dyDescent="0.35">
      <c r="A45" s="115"/>
      <c r="B45" s="28" t="s">
        <v>7</v>
      </c>
      <c r="C45" s="48">
        <v>2992.707383773929</v>
      </c>
      <c r="D45" s="22">
        <f t="shared" si="3"/>
        <v>67006.381039197804</v>
      </c>
      <c r="E45" s="22">
        <f t="shared" si="0"/>
        <v>0</v>
      </c>
      <c r="K45" s="115"/>
      <c r="L45" s="28" t="s">
        <v>7</v>
      </c>
      <c r="M45" s="48">
        <v>2992.707383773929</v>
      </c>
      <c r="N45" s="50">
        <v>42.81</v>
      </c>
      <c r="O45" s="22">
        <f t="shared" si="2"/>
        <v>1312167.8395624433</v>
      </c>
      <c r="P45" s="22">
        <f t="shared" si="1"/>
        <v>0</v>
      </c>
    </row>
    <row r="46" spans="1:18" ht="15" thickBot="1" x14ac:dyDescent="0.35">
      <c r="A46" s="115"/>
      <c r="B46" s="28" t="s">
        <v>35</v>
      </c>
      <c r="C46" s="48">
        <v>3023.2452142206016</v>
      </c>
      <c r="D46" s="22">
        <f t="shared" si="3"/>
        <v>70029.626253418406</v>
      </c>
      <c r="E46" s="22">
        <f t="shared" si="0"/>
        <v>0</v>
      </c>
      <c r="K46" s="115"/>
      <c r="L46" s="28" t="s">
        <v>35</v>
      </c>
      <c r="M46" s="48">
        <v>3023.2452142206016</v>
      </c>
      <c r="N46" s="50">
        <v>41.59</v>
      </c>
      <c r="O46" s="22">
        <f t="shared" si="2"/>
        <v>1437904.6080218782</v>
      </c>
      <c r="P46" s="22">
        <f t="shared" si="1"/>
        <v>0</v>
      </c>
    </row>
    <row r="47" spans="1:18" ht="15" thickBot="1" x14ac:dyDescent="0.35">
      <c r="A47" s="115"/>
      <c r="B47" s="28" t="s">
        <v>44</v>
      </c>
      <c r="C47" s="48">
        <v>3286.6909753874202</v>
      </c>
      <c r="D47" s="22">
        <f t="shared" si="3"/>
        <v>73316.317228805827</v>
      </c>
      <c r="E47" s="22">
        <f t="shared" si="0"/>
        <v>0</v>
      </c>
      <c r="K47" s="115"/>
      <c r="L47" s="28" t="s">
        <v>44</v>
      </c>
      <c r="M47" s="48">
        <v>3286.6909753874202</v>
      </c>
      <c r="N47" s="50">
        <v>9.27</v>
      </c>
      <c r="O47" s="22">
        <f t="shared" si="2"/>
        <v>1468372.2333637197</v>
      </c>
      <c r="P47" s="22">
        <f t="shared" si="1"/>
        <v>0</v>
      </c>
    </row>
    <row r="48" spans="1:18" ht="15" thickBot="1" x14ac:dyDescent="0.35">
      <c r="A48" s="115"/>
      <c r="B48" s="28" t="s">
        <v>31</v>
      </c>
      <c r="C48" s="48">
        <v>3398.359161349134</v>
      </c>
      <c r="D48" s="22">
        <f t="shared" si="3"/>
        <v>76714.676390154957</v>
      </c>
      <c r="E48" s="22">
        <f t="shared" si="0"/>
        <v>0</v>
      </c>
      <c r="K48" s="115"/>
      <c r="L48" s="28" t="s">
        <v>31</v>
      </c>
      <c r="M48" s="48">
        <v>3398.359161349134</v>
      </c>
      <c r="N48" s="50">
        <v>11.81</v>
      </c>
      <c r="O48" s="22">
        <f t="shared" si="2"/>
        <v>1508506.8550592528</v>
      </c>
      <c r="P48" s="22">
        <f t="shared" si="1"/>
        <v>0</v>
      </c>
    </row>
    <row r="49" spans="1:16" ht="15" thickBot="1" x14ac:dyDescent="0.35">
      <c r="A49" s="115"/>
      <c r="B49" s="28" t="s">
        <v>28</v>
      </c>
      <c r="C49" s="48">
        <v>3411.5770282588878</v>
      </c>
      <c r="D49" s="22">
        <f t="shared" si="3"/>
        <v>80126.253418413849</v>
      </c>
      <c r="E49" s="22">
        <f t="shared" si="0"/>
        <v>0</v>
      </c>
      <c r="K49" s="115"/>
      <c r="L49" s="28" t="s">
        <v>28</v>
      </c>
      <c r="M49" s="48">
        <v>3411.5770282588878</v>
      </c>
      <c r="N49" s="50">
        <v>11.81</v>
      </c>
      <c r="O49" s="22">
        <f t="shared" si="2"/>
        <v>1548797.5797629904</v>
      </c>
      <c r="P49" s="22">
        <f t="shared" si="1"/>
        <v>0</v>
      </c>
    </row>
    <row r="50" spans="1:16" ht="15" thickBot="1" x14ac:dyDescent="0.35">
      <c r="A50" s="115"/>
      <c r="B50" s="28" t="s">
        <v>48</v>
      </c>
      <c r="C50" s="48">
        <v>3497.2652689152233</v>
      </c>
      <c r="D50" s="22">
        <f t="shared" si="3"/>
        <v>83623.518687329066</v>
      </c>
      <c r="E50" s="22">
        <f t="shared" si="0"/>
        <v>0</v>
      </c>
      <c r="K50" s="115"/>
      <c r="L50" s="28" t="s">
        <v>48</v>
      </c>
      <c r="M50" s="48">
        <v>3497.2652689152233</v>
      </c>
      <c r="N50" s="50">
        <v>7.3</v>
      </c>
      <c r="O50" s="22">
        <f t="shared" si="2"/>
        <v>1574327.6162260715</v>
      </c>
      <c r="P50" s="22">
        <f t="shared" si="1"/>
        <v>0</v>
      </c>
    </row>
    <row r="51" spans="1:16" ht="15" thickBot="1" x14ac:dyDescent="0.35">
      <c r="A51" s="115"/>
      <c r="B51" s="28" t="s">
        <v>19</v>
      </c>
      <c r="C51" s="48">
        <v>3502.7347310847767</v>
      </c>
      <c r="D51" s="22">
        <f t="shared" si="3"/>
        <v>87126.253418413849</v>
      </c>
      <c r="E51" s="22">
        <f t="shared" si="0"/>
        <v>0</v>
      </c>
      <c r="K51" s="115"/>
      <c r="L51" s="28" t="s">
        <v>19</v>
      </c>
      <c r="M51" s="48">
        <v>3502.7347310847767</v>
      </c>
      <c r="N51" s="50">
        <v>13.96</v>
      </c>
      <c r="O51" s="22">
        <f t="shared" si="2"/>
        <v>1623225.793072015</v>
      </c>
      <c r="P51" s="22">
        <f t="shared" si="1"/>
        <v>0</v>
      </c>
    </row>
    <row r="52" spans="1:16" ht="15" thickBot="1" x14ac:dyDescent="0.35">
      <c r="A52" s="115"/>
      <c r="B52" s="28" t="s">
        <v>18</v>
      </c>
      <c r="C52" s="48">
        <v>3555.6061987237922</v>
      </c>
      <c r="D52" s="22">
        <f t="shared" si="3"/>
        <v>90681.859617137641</v>
      </c>
      <c r="E52" s="22">
        <f t="shared" si="0"/>
        <v>0</v>
      </c>
      <c r="K52" s="115"/>
      <c r="L52" s="28" t="s">
        <v>18</v>
      </c>
      <c r="M52" s="48">
        <v>3555.6061987237922</v>
      </c>
      <c r="N52" s="50">
        <v>13.96</v>
      </c>
      <c r="O52" s="22">
        <f t="shared" si="2"/>
        <v>1672862.0556061992</v>
      </c>
      <c r="P52" s="22">
        <f t="shared" si="1"/>
        <v>0</v>
      </c>
    </row>
    <row r="53" spans="1:16" ht="15" thickBot="1" x14ac:dyDescent="0.35">
      <c r="A53" s="115"/>
      <c r="B53" s="28" t="s">
        <v>12</v>
      </c>
      <c r="C53" s="48">
        <v>3670.0091157702827</v>
      </c>
      <c r="D53" s="22">
        <f t="shared" si="3"/>
        <v>94351.868732907926</v>
      </c>
      <c r="E53" s="22">
        <f t="shared" si="0"/>
        <v>0</v>
      </c>
      <c r="K53" s="115"/>
      <c r="L53" s="28" t="s">
        <v>12</v>
      </c>
      <c r="M53" s="48">
        <v>3670.0091157702827</v>
      </c>
      <c r="N53" s="50">
        <v>16.43</v>
      </c>
      <c r="O53" s="22">
        <f t="shared" si="2"/>
        <v>1733160.305378305</v>
      </c>
      <c r="P53" s="22">
        <f t="shared" si="1"/>
        <v>0</v>
      </c>
    </row>
    <row r="54" spans="1:16" ht="15" thickBot="1" x14ac:dyDescent="0.35">
      <c r="A54" s="115"/>
      <c r="B54" s="28" t="s">
        <v>45</v>
      </c>
      <c r="C54" s="48">
        <v>3759.3436645396537</v>
      </c>
      <c r="D54" s="22">
        <f t="shared" si="3"/>
        <v>98111.212397447583</v>
      </c>
      <c r="E54" s="22">
        <f t="shared" si="0"/>
        <v>0</v>
      </c>
      <c r="K54" s="115"/>
      <c r="L54" s="28" t="s">
        <v>45</v>
      </c>
      <c r="M54" s="48">
        <v>3759.3436645396537</v>
      </c>
      <c r="N54" s="50">
        <v>7.94</v>
      </c>
      <c r="O54" s="22">
        <f t="shared" si="2"/>
        <v>1763009.49407475</v>
      </c>
      <c r="P54" s="22">
        <f t="shared" si="1"/>
        <v>0</v>
      </c>
    </row>
    <row r="55" spans="1:16" x14ac:dyDescent="0.3">
      <c r="A55" s="115"/>
      <c r="K55" s="115"/>
    </row>
  </sheetData>
  <sortState xmlns:xlrd2="http://schemas.microsoft.com/office/spreadsheetml/2017/richdata2" ref="B5:C54">
    <sortCondition ref="C5:C54"/>
  </sortState>
  <mergeCells count="11">
    <mergeCell ref="B3:B4"/>
    <mergeCell ref="D3:D4"/>
    <mergeCell ref="C3:C4"/>
    <mergeCell ref="A3:A55"/>
    <mergeCell ref="E3:E4"/>
    <mergeCell ref="K3:K55"/>
    <mergeCell ref="L3:L4"/>
    <mergeCell ref="M3:M4"/>
    <mergeCell ref="O3:O4"/>
    <mergeCell ref="P3:P4"/>
    <mergeCell ref="N3:N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T54"/>
  <sheetViews>
    <sheetView workbookViewId="0">
      <selection activeCell="G22" sqref="G22"/>
    </sheetView>
  </sheetViews>
  <sheetFormatPr baseColWidth="10" defaultColWidth="8.88671875" defaultRowHeight="14.4" x14ac:dyDescent="0.3"/>
  <cols>
    <col min="2" max="5" width="12.6640625" customWidth="1"/>
    <col min="6" max="6" width="19.109375" customWidth="1"/>
    <col min="9" max="9" width="25.109375" customWidth="1"/>
    <col min="19" max="19" width="15.6640625" customWidth="1"/>
  </cols>
  <sheetData>
    <row r="1" spans="2:20" x14ac:dyDescent="0.3">
      <c r="B1" s="77" t="s">
        <v>133</v>
      </c>
      <c r="L1" s="77" t="s">
        <v>134</v>
      </c>
    </row>
    <row r="3" spans="2:20" ht="28.95" customHeight="1" thickBot="1" x14ac:dyDescent="0.35">
      <c r="B3" s="105" t="s">
        <v>0</v>
      </c>
      <c r="C3" s="104" t="s">
        <v>1</v>
      </c>
      <c r="D3" s="105" t="s">
        <v>2</v>
      </c>
      <c r="E3" s="104" t="s">
        <v>53</v>
      </c>
      <c r="F3" s="118" t="s">
        <v>100</v>
      </c>
      <c r="L3" s="105" t="s">
        <v>0</v>
      </c>
      <c r="M3" s="104" t="s">
        <v>1</v>
      </c>
      <c r="N3" s="105" t="s">
        <v>2</v>
      </c>
      <c r="O3" s="104" t="s">
        <v>53</v>
      </c>
      <c r="P3" s="118" t="s">
        <v>100</v>
      </c>
    </row>
    <row r="4" spans="2:20" ht="28.95" customHeight="1" thickBot="1" x14ac:dyDescent="0.35">
      <c r="B4" s="105"/>
      <c r="C4" s="104"/>
      <c r="D4" s="105"/>
      <c r="E4" s="104"/>
      <c r="F4" s="118"/>
      <c r="I4" s="74" t="s">
        <v>101</v>
      </c>
      <c r="J4" s="71">
        <v>5.7450094819586779</v>
      </c>
      <c r="L4" s="105"/>
      <c r="M4" s="104"/>
      <c r="N4" s="105"/>
      <c r="O4" s="104"/>
      <c r="P4" s="118"/>
      <c r="S4" s="74" t="s">
        <v>101</v>
      </c>
      <c r="T4" s="71">
        <v>5.7450094819586779</v>
      </c>
    </row>
    <row r="5" spans="2:20" ht="15" thickBot="1" x14ac:dyDescent="0.35">
      <c r="B5" s="28" t="s">
        <v>3</v>
      </c>
      <c r="C5" s="29">
        <v>5.7480986874842035</v>
      </c>
      <c r="D5" s="30">
        <v>2.6</v>
      </c>
      <c r="E5" s="31">
        <v>2504.1020966271649</v>
      </c>
      <c r="F5" s="42">
        <f>IF(AND(C5&lt;=$J$4,D5&lt;=$J$5,E5&lt;=$J$6),1,0)</f>
        <v>0</v>
      </c>
      <c r="I5" s="76" t="s">
        <v>102</v>
      </c>
      <c r="J5" s="72">
        <v>4</v>
      </c>
      <c r="L5" s="28" t="s">
        <v>3</v>
      </c>
      <c r="M5" s="29">
        <v>5.7480986874842035</v>
      </c>
      <c r="N5" s="30">
        <v>2.6</v>
      </c>
      <c r="O5" s="31">
        <v>2504.1020966271649</v>
      </c>
      <c r="P5" s="42">
        <f>IF(AND(M5&lt;=$J$4,N5&lt;=$J$5,O5&lt;=$J$6),1,0)</f>
        <v>0</v>
      </c>
      <c r="S5" s="76" t="s">
        <v>102</v>
      </c>
      <c r="T5" s="72">
        <v>4.0999999999999996</v>
      </c>
    </row>
    <row r="6" spans="2:20" ht="15" thickBot="1" x14ac:dyDescent="0.35">
      <c r="B6" s="43" t="s">
        <v>4</v>
      </c>
      <c r="C6" s="44">
        <v>3.324288721278299</v>
      </c>
      <c r="D6" s="45">
        <v>1.1499999999999999</v>
      </c>
      <c r="E6" s="46">
        <v>541.47675478577946</v>
      </c>
      <c r="F6" s="47">
        <f t="shared" ref="F6:F54" si="0">IF(AND(C6&lt;=$J$4,D6&lt;=$J$5,E6&lt;=$J$6),1,0)</f>
        <v>1</v>
      </c>
      <c r="I6" s="75" t="s">
        <v>103</v>
      </c>
      <c r="J6" s="73">
        <v>2420.69279854148</v>
      </c>
      <c r="L6" s="43" t="s">
        <v>4</v>
      </c>
      <c r="M6" s="44">
        <v>3.324288721278299</v>
      </c>
      <c r="N6" s="45">
        <v>1.1499999999999999</v>
      </c>
      <c r="O6" s="46">
        <v>541.47675478577946</v>
      </c>
      <c r="P6" s="47">
        <f t="shared" ref="P6:P54" si="1">IF(AND(M6&lt;=$J$4,N6&lt;=$J$5,O6&lt;=$J$6),1,0)</f>
        <v>1</v>
      </c>
      <c r="S6" s="75" t="s">
        <v>103</v>
      </c>
      <c r="T6" s="73">
        <v>2504</v>
      </c>
    </row>
    <row r="7" spans="2:20" x14ac:dyDescent="0.3">
      <c r="B7" s="28" t="s">
        <v>5</v>
      </c>
      <c r="C7" s="29">
        <v>2.4592299264077351</v>
      </c>
      <c r="D7" s="30">
        <v>2.2999999999999998</v>
      </c>
      <c r="E7" s="31">
        <v>2908.3865086599817</v>
      </c>
      <c r="F7" s="42">
        <f t="shared" si="0"/>
        <v>0</v>
      </c>
      <c r="L7" s="28" t="s">
        <v>5</v>
      </c>
      <c r="M7" s="29">
        <v>2.4592299264077351</v>
      </c>
      <c r="N7" s="30">
        <v>2.2999999999999998</v>
      </c>
      <c r="O7" s="31">
        <v>2908.3865086599817</v>
      </c>
      <c r="P7" s="42">
        <f t="shared" si="1"/>
        <v>0</v>
      </c>
    </row>
    <row r="8" spans="2:20" x14ac:dyDescent="0.3">
      <c r="B8" s="28" t="s">
        <v>6</v>
      </c>
      <c r="C8" s="29">
        <v>3.9386270259967988</v>
      </c>
      <c r="D8" s="30">
        <v>4.55</v>
      </c>
      <c r="E8" s="31">
        <v>2799.4530537830447</v>
      </c>
      <c r="F8" s="42">
        <f t="shared" si="0"/>
        <v>0</v>
      </c>
      <c r="L8" s="28" t="s">
        <v>6</v>
      </c>
      <c r="M8" s="29">
        <v>3.9386270259967988</v>
      </c>
      <c r="N8" s="30">
        <v>4.55</v>
      </c>
      <c r="O8" s="31">
        <v>2799.4530537830447</v>
      </c>
      <c r="P8" s="42">
        <f t="shared" si="1"/>
        <v>0</v>
      </c>
    </row>
    <row r="9" spans="2:20" x14ac:dyDescent="0.3">
      <c r="B9" s="28" t="s">
        <v>7</v>
      </c>
      <c r="C9" s="29">
        <v>6.5014081839810602</v>
      </c>
      <c r="D9" s="30">
        <v>5.8</v>
      </c>
      <c r="E9" s="31">
        <v>2992.707383773929</v>
      </c>
      <c r="F9" s="42">
        <f t="shared" si="0"/>
        <v>0</v>
      </c>
      <c r="L9" s="28" t="s">
        <v>7</v>
      </c>
      <c r="M9" s="29">
        <v>6.5014081839810602</v>
      </c>
      <c r="N9" s="30">
        <v>5.8</v>
      </c>
      <c r="O9" s="31">
        <v>2992.707383773929</v>
      </c>
      <c r="P9" s="42">
        <f t="shared" si="1"/>
        <v>0</v>
      </c>
    </row>
    <row r="10" spans="2:20" x14ac:dyDescent="0.3">
      <c r="B10" s="28" t="s">
        <v>8</v>
      </c>
      <c r="C10" s="29">
        <v>5.7450094819586779</v>
      </c>
      <c r="D10" s="30">
        <v>5.21</v>
      </c>
      <c r="E10" s="31">
        <v>953.50957155879678</v>
      </c>
      <c r="F10" s="42">
        <f t="shared" si="0"/>
        <v>0</v>
      </c>
      <c r="L10" s="28" t="s">
        <v>8</v>
      </c>
      <c r="M10" s="29">
        <v>5.7450094819586779</v>
      </c>
      <c r="N10" s="30">
        <v>5.21</v>
      </c>
      <c r="O10" s="31">
        <v>953.50957155879678</v>
      </c>
      <c r="P10" s="42">
        <f t="shared" si="1"/>
        <v>0</v>
      </c>
    </row>
    <row r="11" spans="2:20" x14ac:dyDescent="0.3">
      <c r="B11" s="28" t="s">
        <v>9</v>
      </c>
      <c r="C11" s="29">
        <v>6.0556589735127799</v>
      </c>
      <c r="D11" s="30">
        <v>7.1</v>
      </c>
      <c r="E11" s="31">
        <v>2372.835004557885</v>
      </c>
      <c r="F11" s="42">
        <f t="shared" si="0"/>
        <v>0</v>
      </c>
      <c r="L11" s="28" t="s">
        <v>9</v>
      </c>
      <c r="M11" s="29">
        <v>6.0556589735127799</v>
      </c>
      <c r="N11" s="30">
        <v>7.1</v>
      </c>
      <c r="O11" s="31">
        <v>2372.835004557885</v>
      </c>
      <c r="P11" s="42">
        <f t="shared" si="1"/>
        <v>0</v>
      </c>
    </row>
    <row r="12" spans="2:20" x14ac:dyDescent="0.3">
      <c r="B12" s="28" t="s">
        <v>10</v>
      </c>
      <c r="C12" s="29">
        <v>8.7791501343661746</v>
      </c>
      <c r="D12" s="30">
        <v>1.86</v>
      </c>
      <c r="E12" s="31">
        <v>244.75843208751141</v>
      </c>
      <c r="F12" s="42">
        <f t="shared" si="0"/>
        <v>0</v>
      </c>
      <c r="L12" s="28" t="s">
        <v>10</v>
      </c>
      <c r="M12" s="29">
        <v>8.7791501343661746</v>
      </c>
      <c r="N12" s="30">
        <v>1.86</v>
      </c>
      <c r="O12" s="31">
        <v>244.75843208751141</v>
      </c>
      <c r="P12" s="42">
        <f t="shared" si="1"/>
        <v>0</v>
      </c>
    </row>
    <row r="13" spans="2:20" x14ac:dyDescent="0.3">
      <c r="B13" s="28" t="s">
        <v>11</v>
      </c>
      <c r="C13" s="29">
        <v>5.7628937594827256</v>
      </c>
      <c r="D13" s="30">
        <v>1</v>
      </c>
      <c r="E13" s="31">
        <v>604.37556973564267</v>
      </c>
      <c r="F13" s="42">
        <f t="shared" si="0"/>
        <v>0</v>
      </c>
      <c r="L13" s="28" t="s">
        <v>11</v>
      </c>
      <c r="M13" s="29">
        <v>5.7628937594827256</v>
      </c>
      <c r="N13" s="30">
        <v>1</v>
      </c>
      <c r="O13" s="31">
        <v>604.37556973564267</v>
      </c>
      <c r="P13" s="42">
        <f t="shared" si="1"/>
        <v>0</v>
      </c>
    </row>
    <row r="14" spans="2:20" x14ac:dyDescent="0.3">
      <c r="B14" s="28" t="s">
        <v>12</v>
      </c>
      <c r="C14" s="29">
        <v>4.7596539261166209</v>
      </c>
      <c r="D14" s="30">
        <v>3.3000000000000003</v>
      </c>
      <c r="E14" s="31">
        <v>3670.0091157702827</v>
      </c>
      <c r="F14" s="42">
        <f t="shared" si="0"/>
        <v>0</v>
      </c>
      <c r="L14" s="28" t="s">
        <v>12</v>
      </c>
      <c r="M14" s="29">
        <v>4.7596539261166209</v>
      </c>
      <c r="N14" s="30">
        <v>3.3000000000000003</v>
      </c>
      <c r="O14" s="31">
        <v>3670.0091157702827</v>
      </c>
      <c r="P14" s="42">
        <f t="shared" si="1"/>
        <v>0</v>
      </c>
    </row>
    <row r="15" spans="2:20" x14ac:dyDescent="0.3">
      <c r="B15" s="28" t="s">
        <v>13</v>
      </c>
      <c r="C15" s="29">
        <v>6.4084162694211146</v>
      </c>
      <c r="D15" s="30">
        <v>0.92999999999999994</v>
      </c>
      <c r="E15" s="31">
        <v>1561.9872379216044</v>
      </c>
      <c r="F15" s="42">
        <f t="shared" si="0"/>
        <v>0</v>
      </c>
      <c r="L15" s="28" t="s">
        <v>13</v>
      </c>
      <c r="M15" s="29">
        <v>6.4084162694211146</v>
      </c>
      <c r="N15" s="30">
        <v>0.92999999999999994</v>
      </c>
      <c r="O15" s="31">
        <v>1561.9872379216044</v>
      </c>
      <c r="P15" s="42">
        <f t="shared" si="1"/>
        <v>0</v>
      </c>
    </row>
    <row r="16" spans="2:20" x14ac:dyDescent="0.3">
      <c r="B16" s="28" t="s">
        <v>14</v>
      </c>
      <c r="C16" s="29">
        <v>6.6314819906907116</v>
      </c>
      <c r="D16" s="30">
        <v>1.1000000000000001</v>
      </c>
      <c r="E16" s="31">
        <v>773.9288969917958</v>
      </c>
      <c r="F16" s="42">
        <f t="shared" si="0"/>
        <v>0</v>
      </c>
      <c r="L16" s="28" t="s">
        <v>14</v>
      </c>
      <c r="M16" s="29">
        <v>6.6314819906907116</v>
      </c>
      <c r="N16" s="30">
        <v>1.1000000000000001</v>
      </c>
      <c r="O16" s="31">
        <v>773.9288969917958</v>
      </c>
      <c r="P16" s="42">
        <f t="shared" si="1"/>
        <v>0</v>
      </c>
    </row>
    <row r="17" spans="2:16" x14ac:dyDescent="0.3">
      <c r="B17" s="28" t="s">
        <v>15</v>
      </c>
      <c r="C17" s="29">
        <v>8.0428197632561211</v>
      </c>
      <c r="D17" s="30">
        <v>9.32</v>
      </c>
      <c r="E17" s="31">
        <v>840.92980856882411</v>
      </c>
      <c r="F17" s="42">
        <f t="shared" si="0"/>
        <v>0</v>
      </c>
      <c r="L17" s="28" t="s">
        <v>15</v>
      </c>
      <c r="M17" s="29">
        <v>8.0428197632561211</v>
      </c>
      <c r="N17" s="30">
        <v>9.32</v>
      </c>
      <c r="O17" s="31">
        <v>840.92980856882411</v>
      </c>
      <c r="P17" s="42">
        <f t="shared" si="1"/>
        <v>0</v>
      </c>
    </row>
    <row r="18" spans="2:16" x14ac:dyDescent="0.3">
      <c r="B18" s="43" t="s">
        <v>16</v>
      </c>
      <c r="C18" s="44">
        <v>2.0933230748526968</v>
      </c>
      <c r="D18" s="45">
        <v>3.4000000000000004</v>
      </c>
      <c r="E18" s="46">
        <v>725.15952597994533</v>
      </c>
      <c r="F18" s="47">
        <f t="shared" si="0"/>
        <v>1</v>
      </c>
      <c r="L18" s="43" t="s">
        <v>16</v>
      </c>
      <c r="M18" s="44">
        <v>2.0933230748526968</v>
      </c>
      <c r="N18" s="45">
        <v>3.4000000000000004</v>
      </c>
      <c r="O18" s="46">
        <v>725.15952597994533</v>
      </c>
      <c r="P18" s="47">
        <f t="shared" si="1"/>
        <v>1</v>
      </c>
    </row>
    <row r="19" spans="2:16" x14ac:dyDescent="0.3">
      <c r="B19" s="43" t="s">
        <v>17</v>
      </c>
      <c r="C19" s="44">
        <v>2.9127508909170445</v>
      </c>
      <c r="D19" s="45">
        <v>0.5</v>
      </c>
      <c r="E19" s="46">
        <v>2128.0765724703738</v>
      </c>
      <c r="F19" s="47">
        <f t="shared" si="0"/>
        <v>1</v>
      </c>
      <c r="L19" s="43" t="s">
        <v>17</v>
      </c>
      <c r="M19" s="44">
        <v>2.9127508909170445</v>
      </c>
      <c r="N19" s="45">
        <v>0.5</v>
      </c>
      <c r="O19" s="46">
        <v>2128.0765724703738</v>
      </c>
      <c r="P19" s="47">
        <f t="shared" si="1"/>
        <v>1</v>
      </c>
    </row>
    <row r="20" spans="2:16" x14ac:dyDescent="0.3">
      <c r="B20" s="28" t="s">
        <v>18</v>
      </c>
      <c r="C20" s="29">
        <v>4.8585653616921505</v>
      </c>
      <c r="D20" s="30">
        <v>2.5</v>
      </c>
      <c r="E20" s="31">
        <v>3555.6061987237922</v>
      </c>
      <c r="F20" s="42">
        <f t="shared" si="0"/>
        <v>0</v>
      </c>
      <c r="L20" s="28" t="s">
        <v>18</v>
      </c>
      <c r="M20" s="29">
        <v>4.8585653616921505</v>
      </c>
      <c r="N20" s="30">
        <v>2.5</v>
      </c>
      <c r="O20" s="31">
        <v>3555.6061987237922</v>
      </c>
      <c r="P20" s="42">
        <f t="shared" si="1"/>
        <v>0</v>
      </c>
    </row>
    <row r="21" spans="2:16" x14ac:dyDescent="0.3">
      <c r="B21" s="28" t="s">
        <v>19</v>
      </c>
      <c r="C21" s="29">
        <v>8.7992169371320976</v>
      </c>
      <c r="D21" s="30">
        <v>8.5</v>
      </c>
      <c r="E21" s="31">
        <v>3502.7347310847767</v>
      </c>
      <c r="F21" s="42">
        <f t="shared" si="0"/>
        <v>0</v>
      </c>
      <c r="L21" s="28" t="s">
        <v>19</v>
      </c>
      <c r="M21" s="29">
        <v>8.7992169371320976</v>
      </c>
      <c r="N21" s="30">
        <v>8.5</v>
      </c>
      <c r="O21" s="31">
        <v>3502.7347310847767</v>
      </c>
      <c r="P21" s="42">
        <f t="shared" si="1"/>
        <v>0</v>
      </c>
    </row>
    <row r="22" spans="2:16" x14ac:dyDescent="0.3">
      <c r="B22" s="28" t="s">
        <v>20</v>
      </c>
      <c r="C22" s="29">
        <v>3.7495572693405017</v>
      </c>
      <c r="D22" s="30">
        <v>17.32</v>
      </c>
      <c r="E22" s="31">
        <v>1025.9799453053784</v>
      </c>
      <c r="F22" s="42">
        <f t="shared" si="0"/>
        <v>0</v>
      </c>
      <c r="L22" s="28" t="s">
        <v>20</v>
      </c>
      <c r="M22" s="29">
        <v>3.7495572693405017</v>
      </c>
      <c r="N22" s="30">
        <v>17.32</v>
      </c>
      <c r="O22" s="31">
        <v>1025.9799453053784</v>
      </c>
      <c r="P22" s="42">
        <f t="shared" si="1"/>
        <v>0</v>
      </c>
    </row>
    <row r="23" spans="2:16" x14ac:dyDescent="0.3">
      <c r="B23" s="43" t="s">
        <v>21</v>
      </c>
      <c r="C23" s="44">
        <v>5.7246575645572584</v>
      </c>
      <c r="D23" s="45">
        <v>3.21</v>
      </c>
      <c r="E23" s="46">
        <v>2182.7711941659072</v>
      </c>
      <c r="F23" s="47">
        <f t="shared" si="0"/>
        <v>1</v>
      </c>
      <c r="L23" s="43" t="s">
        <v>21</v>
      </c>
      <c r="M23" s="44">
        <v>5.7246575645572584</v>
      </c>
      <c r="N23" s="45">
        <v>3.21</v>
      </c>
      <c r="O23" s="46">
        <v>2182.7711941659072</v>
      </c>
      <c r="P23" s="47">
        <f t="shared" si="1"/>
        <v>1</v>
      </c>
    </row>
    <row r="24" spans="2:16" x14ac:dyDescent="0.3">
      <c r="B24" s="43" t="s">
        <v>22</v>
      </c>
      <c r="C24" s="44">
        <v>4.5786503198088004</v>
      </c>
      <c r="D24" s="45">
        <v>2</v>
      </c>
      <c r="E24" s="46">
        <v>1038.2862351868732</v>
      </c>
      <c r="F24" s="47">
        <f t="shared" si="0"/>
        <v>1</v>
      </c>
      <c r="L24" s="43" t="s">
        <v>22</v>
      </c>
      <c r="M24" s="44">
        <v>4.5786503198088004</v>
      </c>
      <c r="N24" s="45">
        <v>2</v>
      </c>
      <c r="O24" s="46">
        <v>1038.2862351868732</v>
      </c>
      <c r="P24" s="47">
        <f t="shared" si="1"/>
        <v>1</v>
      </c>
    </row>
    <row r="25" spans="2:16" x14ac:dyDescent="0.3">
      <c r="B25" s="43" t="s">
        <v>23</v>
      </c>
      <c r="C25" s="44">
        <v>3.3959777645959797</v>
      </c>
      <c r="D25" s="45">
        <v>0.5</v>
      </c>
      <c r="E25" s="46">
        <v>139.9270738377393</v>
      </c>
      <c r="F25" s="47">
        <f t="shared" si="0"/>
        <v>1</v>
      </c>
      <c r="L25" s="43" t="s">
        <v>23</v>
      </c>
      <c r="M25" s="44">
        <v>3.3959777645959797</v>
      </c>
      <c r="N25" s="45">
        <v>0.5</v>
      </c>
      <c r="O25" s="46">
        <v>139.9270738377393</v>
      </c>
      <c r="P25" s="47">
        <f t="shared" si="1"/>
        <v>1</v>
      </c>
    </row>
    <row r="26" spans="2:16" x14ac:dyDescent="0.3">
      <c r="B26" s="43" t="s">
        <v>24</v>
      </c>
      <c r="C26" s="44">
        <v>2.4368471757698602</v>
      </c>
      <c r="D26" s="45">
        <v>3</v>
      </c>
      <c r="E26" s="46">
        <v>474.02005469462171</v>
      </c>
      <c r="F26" s="47">
        <f t="shared" si="0"/>
        <v>1</v>
      </c>
      <c r="L26" s="43" t="s">
        <v>24</v>
      </c>
      <c r="M26" s="44">
        <v>2.4368471757698602</v>
      </c>
      <c r="N26" s="45">
        <v>3</v>
      </c>
      <c r="O26" s="46">
        <v>474.02005469462171</v>
      </c>
      <c r="P26" s="47">
        <f t="shared" si="1"/>
        <v>1</v>
      </c>
    </row>
    <row r="27" spans="2:16" x14ac:dyDescent="0.3">
      <c r="B27" s="28" t="s">
        <v>25</v>
      </c>
      <c r="C27" s="29">
        <v>7.3072827731554932</v>
      </c>
      <c r="D27" s="30">
        <v>2.9200000000000004</v>
      </c>
      <c r="E27" s="31">
        <v>2804.9225159525981</v>
      </c>
      <c r="F27" s="42">
        <f t="shared" si="0"/>
        <v>0</v>
      </c>
      <c r="L27" s="28" t="s">
        <v>25</v>
      </c>
      <c r="M27" s="29">
        <v>7.3072827731554932</v>
      </c>
      <c r="N27" s="30">
        <v>2.9200000000000004</v>
      </c>
      <c r="O27" s="31">
        <v>2804.9225159525981</v>
      </c>
      <c r="P27" s="42">
        <f t="shared" si="1"/>
        <v>0</v>
      </c>
    </row>
    <row r="28" spans="2:16" x14ac:dyDescent="0.3">
      <c r="B28" s="28" t="s">
        <v>26</v>
      </c>
      <c r="C28" s="29">
        <v>7.0130380062603219</v>
      </c>
      <c r="D28" s="30">
        <v>1.01</v>
      </c>
      <c r="E28" s="31">
        <v>524.61257976298998</v>
      </c>
      <c r="F28" s="42">
        <f t="shared" si="0"/>
        <v>0</v>
      </c>
      <c r="L28" s="28" t="s">
        <v>26</v>
      </c>
      <c r="M28" s="29">
        <v>7.0130380062603219</v>
      </c>
      <c r="N28" s="30">
        <v>1.01</v>
      </c>
      <c r="O28" s="31">
        <v>524.61257976298998</v>
      </c>
      <c r="P28" s="42">
        <f t="shared" si="1"/>
        <v>0</v>
      </c>
    </row>
    <row r="29" spans="2:16" x14ac:dyDescent="0.3">
      <c r="B29" s="43" t="s">
        <v>27</v>
      </c>
      <c r="C29" s="44">
        <v>3.5304410455167887</v>
      </c>
      <c r="D29" s="45">
        <v>1.2</v>
      </c>
      <c r="E29" s="46">
        <v>2412.0328167730172</v>
      </c>
      <c r="F29" s="47">
        <f t="shared" si="0"/>
        <v>1</v>
      </c>
      <c r="L29" s="43" t="s">
        <v>27</v>
      </c>
      <c r="M29" s="44">
        <v>3.5304410455167887</v>
      </c>
      <c r="N29" s="45">
        <v>1.2</v>
      </c>
      <c r="O29" s="46">
        <v>2412.0328167730172</v>
      </c>
      <c r="P29" s="47">
        <f t="shared" si="1"/>
        <v>1</v>
      </c>
    </row>
    <row r="30" spans="2:16" x14ac:dyDescent="0.3">
      <c r="B30" s="28" t="s">
        <v>28</v>
      </c>
      <c r="C30" s="29">
        <v>5.2301434084052634</v>
      </c>
      <c r="D30" s="30">
        <v>2.15</v>
      </c>
      <c r="E30" s="31">
        <v>3411.5770282588878</v>
      </c>
      <c r="F30" s="42">
        <f t="shared" si="0"/>
        <v>0</v>
      </c>
      <c r="L30" s="28" t="s">
        <v>28</v>
      </c>
      <c r="M30" s="29">
        <v>5.2301434084052634</v>
      </c>
      <c r="N30" s="30">
        <v>2.15</v>
      </c>
      <c r="O30" s="31">
        <v>3411.5770282588878</v>
      </c>
      <c r="P30" s="42">
        <f t="shared" si="1"/>
        <v>0</v>
      </c>
    </row>
    <row r="31" spans="2:16" x14ac:dyDescent="0.3">
      <c r="B31" s="43" t="s">
        <v>29</v>
      </c>
      <c r="C31" s="44">
        <v>4.1135688211030299</v>
      </c>
      <c r="D31" s="45">
        <v>2.16</v>
      </c>
      <c r="E31" s="46">
        <v>2420.6927985414768</v>
      </c>
      <c r="F31" s="47">
        <f t="shared" si="0"/>
        <v>1</v>
      </c>
      <c r="L31" s="43" t="s">
        <v>29</v>
      </c>
      <c r="M31" s="44">
        <v>4.1135688211030299</v>
      </c>
      <c r="N31" s="45">
        <v>2.16</v>
      </c>
      <c r="O31" s="46">
        <v>2420.6927985414768</v>
      </c>
      <c r="P31" s="47">
        <f t="shared" si="1"/>
        <v>1</v>
      </c>
    </row>
    <row r="32" spans="2:16" x14ac:dyDescent="0.3">
      <c r="B32" s="43" t="s">
        <v>30</v>
      </c>
      <c r="C32" s="44">
        <v>3.8870141369838329</v>
      </c>
      <c r="D32" s="45">
        <v>2.97</v>
      </c>
      <c r="E32" s="46">
        <v>1017.3199635369189</v>
      </c>
      <c r="F32" s="47">
        <f t="shared" si="0"/>
        <v>1</v>
      </c>
      <c r="L32" s="43" t="s">
        <v>30</v>
      </c>
      <c r="M32" s="44">
        <v>3.8870141369838329</v>
      </c>
      <c r="N32" s="45">
        <v>2.97</v>
      </c>
      <c r="O32" s="46">
        <v>1017.3199635369189</v>
      </c>
      <c r="P32" s="47">
        <f t="shared" si="1"/>
        <v>1</v>
      </c>
    </row>
    <row r="33" spans="2:16" x14ac:dyDescent="0.3">
      <c r="B33" s="28" t="s">
        <v>31</v>
      </c>
      <c r="C33" s="29">
        <v>8.6796198743499176</v>
      </c>
      <c r="D33" s="30">
        <v>5.71</v>
      </c>
      <c r="E33" s="31">
        <v>3398.359161349134</v>
      </c>
      <c r="F33" s="42">
        <f t="shared" si="0"/>
        <v>0</v>
      </c>
      <c r="L33" s="28" t="s">
        <v>31</v>
      </c>
      <c r="M33" s="29">
        <v>8.6796198743499176</v>
      </c>
      <c r="N33" s="30">
        <v>5.71</v>
      </c>
      <c r="O33" s="31">
        <v>3398.359161349134</v>
      </c>
      <c r="P33" s="42">
        <f t="shared" si="1"/>
        <v>0</v>
      </c>
    </row>
    <row r="34" spans="2:16" x14ac:dyDescent="0.3">
      <c r="B34" s="69" t="s">
        <v>32</v>
      </c>
      <c r="C34" s="78">
        <v>4.0487040982131415</v>
      </c>
      <c r="D34" s="79">
        <v>5.6</v>
      </c>
      <c r="E34" s="80">
        <v>565.17775752051045</v>
      </c>
      <c r="F34" s="42">
        <f t="shared" si="0"/>
        <v>0</v>
      </c>
      <c r="L34" s="69" t="s">
        <v>32</v>
      </c>
      <c r="M34" s="78">
        <v>4.0487040982131415</v>
      </c>
      <c r="N34" s="79">
        <v>5.6</v>
      </c>
      <c r="O34" s="80">
        <v>565.17775752051045</v>
      </c>
      <c r="P34" s="42">
        <f t="shared" si="1"/>
        <v>0</v>
      </c>
    </row>
    <row r="35" spans="2:16" x14ac:dyDescent="0.3">
      <c r="B35" s="28" t="s">
        <v>33</v>
      </c>
      <c r="C35" s="29">
        <v>4.4764003147081066</v>
      </c>
      <c r="D35" s="30">
        <v>11.7</v>
      </c>
      <c r="E35" s="31">
        <v>1199.179580674567</v>
      </c>
      <c r="F35" s="42">
        <f t="shared" si="0"/>
        <v>0</v>
      </c>
      <c r="L35" s="28" t="s">
        <v>33</v>
      </c>
      <c r="M35" s="29">
        <v>4.4764003147081066</v>
      </c>
      <c r="N35" s="30">
        <v>11.7</v>
      </c>
      <c r="O35" s="31">
        <v>1199.179580674567</v>
      </c>
      <c r="P35" s="42">
        <f t="shared" si="1"/>
        <v>0</v>
      </c>
    </row>
    <row r="36" spans="2:16" x14ac:dyDescent="0.3">
      <c r="B36" s="28" t="s">
        <v>34</v>
      </c>
      <c r="C36" s="29">
        <v>9.0892334413532225</v>
      </c>
      <c r="D36" s="30">
        <v>1.5</v>
      </c>
      <c r="E36" s="31">
        <v>2664.0838650865999</v>
      </c>
      <c r="F36" s="42">
        <f t="shared" si="0"/>
        <v>0</v>
      </c>
      <c r="L36" s="28" t="s">
        <v>34</v>
      </c>
      <c r="M36" s="29">
        <v>9.0892334413532225</v>
      </c>
      <c r="N36" s="30">
        <v>1.5</v>
      </c>
      <c r="O36" s="31">
        <v>2664.0838650865999</v>
      </c>
      <c r="P36" s="42">
        <f t="shared" si="1"/>
        <v>0</v>
      </c>
    </row>
    <row r="37" spans="2:16" x14ac:dyDescent="0.3">
      <c r="B37" s="28" t="s">
        <v>35</v>
      </c>
      <c r="C37" s="29">
        <v>8.08459444922606</v>
      </c>
      <c r="D37" s="30">
        <v>2.7</v>
      </c>
      <c r="E37" s="31">
        <v>3023.2452142206016</v>
      </c>
      <c r="F37" s="42">
        <f t="shared" si="0"/>
        <v>0</v>
      </c>
      <c r="L37" s="28" t="s">
        <v>35</v>
      </c>
      <c r="M37" s="29">
        <v>8.08459444922606</v>
      </c>
      <c r="N37" s="30">
        <v>2.7</v>
      </c>
      <c r="O37" s="31">
        <v>3023.2452142206016</v>
      </c>
      <c r="P37" s="42">
        <f t="shared" si="1"/>
        <v>0</v>
      </c>
    </row>
    <row r="38" spans="2:16" x14ac:dyDescent="0.3">
      <c r="B38" s="28" t="s">
        <v>36</v>
      </c>
      <c r="C38" s="29">
        <v>3.9527567463377373</v>
      </c>
      <c r="D38" s="30">
        <v>6.85</v>
      </c>
      <c r="E38" s="31">
        <v>430.72014585232455</v>
      </c>
      <c r="F38" s="42">
        <f t="shared" si="0"/>
        <v>0</v>
      </c>
      <c r="L38" s="28" t="s">
        <v>36</v>
      </c>
      <c r="M38" s="29">
        <v>3.9527567463377373</v>
      </c>
      <c r="N38" s="30">
        <v>6.85</v>
      </c>
      <c r="O38" s="31">
        <v>430.72014585232455</v>
      </c>
      <c r="P38" s="42">
        <f t="shared" si="1"/>
        <v>0</v>
      </c>
    </row>
    <row r="39" spans="2:16" x14ac:dyDescent="0.3">
      <c r="B39" s="28" t="s">
        <v>37</v>
      </c>
      <c r="C39" s="29">
        <v>9.3392430716215955</v>
      </c>
      <c r="D39" s="30">
        <v>4.0999999999999996</v>
      </c>
      <c r="E39" s="31">
        <v>2348.6782133090246</v>
      </c>
      <c r="F39" s="42">
        <f t="shared" si="0"/>
        <v>0</v>
      </c>
      <c r="L39" s="28" t="s">
        <v>37</v>
      </c>
      <c r="M39" s="29">
        <v>9.3392430716215955</v>
      </c>
      <c r="N39" s="30">
        <v>4.0999999999999996</v>
      </c>
      <c r="O39" s="31">
        <v>2348.6782133090246</v>
      </c>
      <c r="P39" s="42">
        <f t="shared" si="1"/>
        <v>0</v>
      </c>
    </row>
    <row r="40" spans="2:16" x14ac:dyDescent="0.3">
      <c r="B40" s="28" t="s">
        <v>38</v>
      </c>
      <c r="C40" s="29">
        <v>1.4779228266826931</v>
      </c>
      <c r="D40" s="30">
        <v>4.7</v>
      </c>
      <c r="E40" s="31">
        <v>2504.5578851412947</v>
      </c>
      <c r="F40" s="42">
        <f t="shared" si="0"/>
        <v>0</v>
      </c>
      <c r="L40" s="28" t="s">
        <v>38</v>
      </c>
      <c r="M40" s="29">
        <v>1.4779228266826931</v>
      </c>
      <c r="N40" s="30">
        <v>4.7</v>
      </c>
      <c r="O40" s="31">
        <v>2504.5578851412947</v>
      </c>
      <c r="P40" s="42">
        <f t="shared" si="1"/>
        <v>0</v>
      </c>
    </row>
    <row r="41" spans="2:16" x14ac:dyDescent="0.3">
      <c r="B41" s="28" t="s">
        <v>39</v>
      </c>
      <c r="C41" s="29">
        <v>5.1865611117401702</v>
      </c>
      <c r="D41" s="30">
        <v>2.25</v>
      </c>
      <c r="E41" s="31">
        <v>2678.6690975387419</v>
      </c>
      <c r="F41" s="42">
        <f t="shared" si="0"/>
        <v>0</v>
      </c>
      <c r="L41" s="28" t="s">
        <v>39</v>
      </c>
      <c r="M41" s="29">
        <v>5.1865611117401702</v>
      </c>
      <c r="N41" s="30">
        <v>2.25</v>
      </c>
      <c r="O41" s="31">
        <v>2678.6690975387419</v>
      </c>
      <c r="P41" s="42">
        <f t="shared" si="1"/>
        <v>0</v>
      </c>
    </row>
    <row r="42" spans="2:16" x14ac:dyDescent="0.3">
      <c r="B42" s="28" t="s">
        <v>40</v>
      </c>
      <c r="C42" s="29">
        <v>8.3423103086018529</v>
      </c>
      <c r="D42" s="30">
        <v>1.4000000000000001</v>
      </c>
      <c r="E42" s="31">
        <v>2644.0291704649044</v>
      </c>
      <c r="F42" s="42">
        <f t="shared" si="0"/>
        <v>0</v>
      </c>
      <c r="L42" s="28" t="s">
        <v>40</v>
      </c>
      <c r="M42" s="29">
        <v>8.3423103086018529</v>
      </c>
      <c r="N42" s="30">
        <v>1.4000000000000001</v>
      </c>
      <c r="O42" s="31">
        <v>2644.0291704649044</v>
      </c>
      <c r="P42" s="42">
        <f t="shared" si="1"/>
        <v>0</v>
      </c>
    </row>
    <row r="43" spans="2:16" x14ac:dyDescent="0.3">
      <c r="B43" s="28" t="s">
        <v>41</v>
      </c>
      <c r="C43" s="29">
        <v>6.1159182901883904</v>
      </c>
      <c r="D43" s="30">
        <v>1.2000000000000002</v>
      </c>
      <c r="E43" s="31">
        <v>663.172288058341</v>
      </c>
      <c r="F43" s="42">
        <f t="shared" si="0"/>
        <v>0</v>
      </c>
      <c r="L43" s="28" t="s">
        <v>41</v>
      </c>
      <c r="M43" s="29">
        <v>6.1159182901883904</v>
      </c>
      <c r="N43" s="30">
        <v>1.2000000000000002</v>
      </c>
      <c r="O43" s="31">
        <v>663.172288058341</v>
      </c>
      <c r="P43" s="42">
        <f t="shared" si="1"/>
        <v>0</v>
      </c>
    </row>
    <row r="44" spans="2:16" x14ac:dyDescent="0.3">
      <c r="B44" s="43" t="s">
        <v>42</v>
      </c>
      <c r="C44" s="44">
        <v>2.0176560271006831</v>
      </c>
      <c r="D44" s="45">
        <v>1.7000000000000002</v>
      </c>
      <c r="E44" s="46">
        <v>744.30264357338194</v>
      </c>
      <c r="F44" s="47">
        <f t="shared" si="0"/>
        <v>1</v>
      </c>
      <c r="L44" s="43" t="s">
        <v>42</v>
      </c>
      <c r="M44" s="44">
        <v>2.0176560271006831</v>
      </c>
      <c r="N44" s="45">
        <v>1.7000000000000002</v>
      </c>
      <c r="O44" s="46">
        <v>744.30264357338194</v>
      </c>
      <c r="P44" s="47">
        <f t="shared" si="1"/>
        <v>1</v>
      </c>
    </row>
    <row r="45" spans="2:16" x14ac:dyDescent="0.3">
      <c r="B45" s="28" t="s">
        <v>43</v>
      </c>
      <c r="C45" s="29">
        <v>8.131987409511245</v>
      </c>
      <c r="D45" s="30">
        <v>2.2999999999999998</v>
      </c>
      <c r="E45" s="31">
        <v>2446.6727438468552</v>
      </c>
      <c r="F45" s="42">
        <f t="shared" si="0"/>
        <v>0</v>
      </c>
      <c r="L45" s="28" t="s">
        <v>43</v>
      </c>
      <c r="M45" s="29">
        <v>8.131987409511245</v>
      </c>
      <c r="N45" s="30">
        <v>2.2999999999999998</v>
      </c>
      <c r="O45" s="31">
        <v>2446.6727438468552</v>
      </c>
      <c r="P45" s="42">
        <f t="shared" si="1"/>
        <v>0</v>
      </c>
    </row>
    <row r="46" spans="2:16" x14ac:dyDescent="0.3">
      <c r="B46" s="28" t="s">
        <v>44</v>
      </c>
      <c r="C46" s="29">
        <v>2.4109837399503551</v>
      </c>
      <c r="D46" s="30">
        <v>4</v>
      </c>
      <c r="E46" s="31">
        <v>3286.6909753874202</v>
      </c>
      <c r="F46" s="42">
        <f t="shared" si="0"/>
        <v>0</v>
      </c>
      <c r="L46" s="28" t="s">
        <v>44</v>
      </c>
      <c r="M46" s="29">
        <v>2.4109837399503551</v>
      </c>
      <c r="N46" s="30">
        <v>4</v>
      </c>
      <c r="O46" s="31">
        <v>3286.6909753874202</v>
      </c>
      <c r="P46" s="42">
        <f t="shared" si="1"/>
        <v>0</v>
      </c>
    </row>
    <row r="47" spans="2:16" x14ac:dyDescent="0.3">
      <c r="B47" s="28" t="s">
        <v>45</v>
      </c>
      <c r="C47" s="29">
        <v>8.8627564081677797</v>
      </c>
      <c r="D47" s="30">
        <v>16.59</v>
      </c>
      <c r="E47" s="31">
        <v>3759.3436645396537</v>
      </c>
      <c r="F47" s="42">
        <f t="shared" si="0"/>
        <v>0</v>
      </c>
      <c r="L47" s="28" t="s">
        <v>45</v>
      </c>
      <c r="M47" s="29">
        <v>8.8627564081677797</v>
      </c>
      <c r="N47" s="30">
        <v>16.59</v>
      </c>
      <c r="O47" s="31">
        <v>3759.3436645396537</v>
      </c>
      <c r="P47" s="42">
        <f t="shared" si="1"/>
        <v>0</v>
      </c>
    </row>
    <row r="48" spans="2:16" x14ac:dyDescent="0.3">
      <c r="B48" s="28" t="s">
        <v>46</v>
      </c>
      <c r="C48" s="29">
        <v>6.8220547714868403</v>
      </c>
      <c r="D48" s="30">
        <v>1.28</v>
      </c>
      <c r="E48" s="31">
        <v>2143.573381950775</v>
      </c>
      <c r="F48" s="42">
        <f t="shared" si="0"/>
        <v>0</v>
      </c>
      <c r="L48" s="28" t="s">
        <v>46</v>
      </c>
      <c r="M48" s="29">
        <v>6.8220547714868403</v>
      </c>
      <c r="N48" s="30">
        <v>1.28</v>
      </c>
      <c r="O48" s="31">
        <v>2143.573381950775</v>
      </c>
      <c r="P48" s="42">
        <f t="shared" si="1"/>
        <v>0</v>
      </c>
    </row>
    <row r="49" spans="2:16" x14ac:dyDescent="0.3">
      <c r="B49" s="28" t="s">
        <v>47</v>
      </c>
      <c r="C49" s="29">
        <v>7.5230807906584163</v>
      </c>
      <c r="D49" s="30">
        <v>1</v>
      </c>
      <c r="E49" s="31">
        <v>2523.701002734731</v>
      </c>
      <c r="F49" s="42">
        <f t="shared" si="0"/>
        <v>0</v>
      </c>
      <c r="L49" s="28" t="s">
        <v>47</v>
      </c>
      <c r="M49" s="29">
        <v>7.5230807906584163</v>
      </c>
      <c r="N49" s="30">
        <v>1</v>
      </c>
      <c r="O49" s="31">
        <v>2523.701002734731</v>
      </c>
      <c r="P49" s="42">
        <f t="shared" si="1"/>
        <v>0</v>
      </c>
    </row>
    <row r="50" spans="2:16" x14ac:dyDescent="0.3">
      <c r="B50" s="28" t="s">
        <v>48</v>
      </c>
      <c r="C50" s="29">
        <v>3.0804931420833856</v>
      </c>
      <c r="D50" s="30">
        <v>0.5</v>
      </c>
      <c r="E50" s="31">
        <v>3497.2652689152233</v>
      </c>
      <c r="F50" s="42">
        <f t="shared" si="0"/>
        <v>0</v>
      </c>
      <c r="L50" s="28" t="s">
        <v>48</v>
      </c>
      <c r="M50" s="29">
        <v>3.0804931420833856</v>
      </c>
      <c r="N50" s="30">
        <v>0.5</v>
      </c>
      <c r="O50" s="31">
        <v>3497.2652689152233</v>
      </c>
      <c r="P50" s="42">
        <f t="shared" si="1"/>
        <v>0</v>
      </c>
    </row>
    <row r="51" spans="2:16" x14ac:dyDescent="0.3">
      <c r="B51" s="43" t="s">
        <v>49</v>
      </c>
      <c r="C51" s="44">
        <v>3.8168931662557504</v>
      </c>
      <c r="D51" s="45">
        <v>1.5699999999999998</v>
      </c>
      <c r="E51" s="46">
        <v>1463.5369188696445</v>
      </c>
      <c r="F51" s="47">
        <f t="shared" si="0"/>
        <v>1</v>
      </c>
      <c r="L51" s="43" t="s">
        <v>49</v>
      </c>
      <c r="M51" s="44">
        <v>3.8168931662557504</v>
      </c>
      <c r="N51" s="45">
        <v>1.5699999999999998</v>
      </c>
      <c r="O51" s="46">
        <v>1463.5369188696445</v>
      </c>
      <c r="P51" s="47">
        <f t="shared" si="1"/>
        <v>1</v>
      </c>
    </row>
    <row r="52" spans="2:16" x14ac:dyDescent="0.3">
      <c r="B52" s="43" t="s">
        <v>50</v>
      </c>
      <c r="C52" s="44">
        <v>4.1273136826861316</v>
      </c>
      <c r="D52" s="45">
        <v>3.99</v>
      </c>
      <c r="E52" s="46">
        <v>2149.9544211485872</v>
      </c>
      <c r="F52" s="47">
        <f t="shared" si="0"/>
        <v>1</v>
      </c>
      <c r="L52" s="43" t="s">
        <v>50</v>
      </c>
      <c r="M52" s="44">
        <v>4.1273136826861316</v>
      </c>
      <c r="N52" s="45">
        <v>3.99</v>
      </c>
      <c r="O52" s="46">
        <v>2149.9544211485872</v>
      </c>
      <c r="P52" s="47">
        <f t="shared" si="1"/>
        <v>1</v>
      </c>
    </row>
    <row r="53" spans="2:16" x14ac:dyDescent="0.3">
      <c r="B53" s="28" t="s">
        <v>51</v>
      </c>
      <c r="C53" s="29">
        <v>7.4009545400637329</v>
      </c>
      <c r="D53" s="30">
        <v>1.4000000000000001</v>
      </c>
      <c r="E53" s="31">
        <v>1661.8049225159527</v>
      </c>
      <c r="F53" s="42">
        <f t="shared" si="0"/>
        <v>0</v>
      </c>
      <c r="L53" s="28" t="s">
        <v>51</v>
      </c>
      <c r="M53" s="29">
        <v>7.4009545400637329</v>
      </c>
      <c r="N53" s="30">
        <v>1.4000000000000001</v>
      </c>
      <c r="O53" s="31">
        <v>1661.8049225159527</v>
      </c>
      <c r="P53" s="42">
        <f t="shared" si="1"/>
        <v>0</v>
      </c>
    </row>
    <row r="54" spans="2:16" x14ac:dyDescent="0.3">
      <c r="B54" s="43" t="s">
        <v>52</v>
      </c>
      <c r="C54" s="44">
        <v>3.5791550716068667</v>
      </c>
      <c r="D54" s="45">
        <v>2.5</v>
      </c>
      <c r="E54" s="46">
        <v>2182.3154056517778</v>
      </c>
      <c r="F54" s="47">
        <f t="shared" si="0"/>
        <v>1</v>
      </c>
      <c r="L54" s="43" t="s">
        <v>52</v>
      </c>
      <c r="M54" s="44">
        <v>3.5791550716068667</v>
      </c>
      <c r="N54" s="45">
        <v>2.5</v>
      </c>
      <c r="O54" s="46">
        <v>2182.3154056517778</v>
      </c>
      <c r="P54" s="47">
        <f t="shared" si="1"/>
        <v>1</v>
      </c>
    </row>
  </sheetData>
  <mergeCells count="10">
    <mergeCell ref="B3:B4"/>
    <mergeCell ref="C3:C4"/>
    <mergeCell ref="D3:D4"/>
    <mergeCell ref="E3:E4"/>
    <mergeCell ref="F3:F4"/>
    <mergeCell ref="L3:L4"/>
    <mergeCell ref="M3:M4"/>
    <mergeCell ref="N3:N4"/>
    <mergeCell ref="O3:O4"/>
    <mergeCell ref="P3:P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Land area data</vt:lpstr>
      <vt:lpstr>Livestock data</vt:lpstr>
      <vt:lpstr>Revenues data</vt:lpstr>
      <vt:lpstr>Consolidated data</vt:lpstr>
      <vt:lpstr>Land Size threshold</vt:lpstr>
      <vt:lpstr>TLU threshold</vt:lpstr>
      <vt:lpstr>Revenues threshold</vt:lpstr>
      <vt:lpstr>Identification of small-holders</vt:lpstr>
    </vt:vector>
  </TitlesOfParts>
  <Company>FAO of the 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Khalil, ClaraAida (OCS)</dc:creator>
  <cp:lastModifiedBy>Ditlecadet, Sophie (OCS)</cp:lastModifiedBy>
  <dcterms:created xsi:type="dcterms:W3CDTF">2021-08-10T15:13:09Z</dcterms:created>
  <dcterms:modified xsi:type="dcterms:W3CDTF">2023-11-24T13:21:58Z</dcterms:modified>
</cp:coreProperties>
</file>